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19\Přístavba hvězdárny Třebíč\Zadavaci_rizeni_2023_stavebni\03_Vysvetlení\Vysvetleni_c1\"/>
    </mc:Choice>
  </mc:AlternateContent>
  <bookViews>
    <workbookView xWindow="0" yWindow="0" windowWidth="28800" windowHeight="1170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4 01 Pol" sheetId="15" r:id="rId7"/>
    <sheet name="05 01 Pol" sheetId="16" r:id="rId8"/>
    <sheet name="06 01 Pol" sheetId="17" r:id="rId9"/>
    <sheet name="07 01 Pol" sheetId="18" r:id="rId10"/>
    <sheet name="08 01 Pol" sheetId="19" r:id="rId11"/>
    <sheet name="10 01 Naklady" sheetId="20" r:id="rId12"/>
  </sheets>
  <externalReferences>
    <externalReference r:id="rId13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'04 01 Pol'!$1:$7</definedName>
    <definedName name="_xlnm.Print_Titles" localSheetId="7">'05 01 Pol'!$1:$7</definedName>
    <definedName name="_xlnm.Print_Titles" localSheetId="8">'06 01 Pol'!$1:$7</definedName>
    <definedName name="_xlnm.Print_Titles" localSheetId="9">'07 01 Pol'!$1:$7</definedName>
    <definedName name="_xlnm.Print_Titles" localSheetId="10">'08 01 Pol'!$1:$7</definedName>
    <definedName name="_xlnm.Print_Titles" localSheetId="11">'10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Pol'!$A$1:$Y$452</definedName>
    <definedName name="_xlnm.Print_Area" localSheetId="4">'02 01 Pol'!$A$1:$Y$90</definedName>
    <definedName name="_xlnm.Print_Area" localSheetId="5">'03 01 Pol'!$A$1:$Y$85</definedName>
    <definedName name="_xlnm.Print_Area" localSheetId="6">'04 01 Pol'!$A$1:$Y$56</definedName>
    <definedName name="_xlnm.Print_Area" localSheetId="7">'05 01 Pol'!$A$1:$Y$46</definedName>
    <definedName name="_xlnm.Print_Area" localSheetId="8">'06 01 Pol'!$A$1:$Y$187</definedName>
    <definedName name="_xlnm.Print_Area" localSheetId="9">'07 01 Pol'!$A$1:$Y$71</definedName>
    <definedName name="_xlnm.Print_Area" localSheetId="10">'08 01 Pol'!$A$1:$Y$31</definedName>
    <definedName name="_xlnm.Print_Area" localSheetId="11">'10 01 Naklady'!$A$1:$Y$27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iterateCount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0" l="1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I11" i="20"/>
  <c r="K11" i="20"/>
  <c r="O11" i="20"/>
  <c r="Q11" i="20"/>
  <c r="Q8" i="20" s="1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AE23" i="20"/>
  <c r="F57" i="1" s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AE27" i="19"/>
  <c r="F54" i="1" s="1"/>
  <c r="G9" i="18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AE67" i="18"/>
  <c r="F53" i="1" s="1"/>
  <c r="G9" i="17"/>
  <c r="I9" i="17"/>
  <c r="K9" i="17"/>
  <c r="O9" i="17"/>
  <c r="Q9" i="17"/>
  <c r="V9" i="17"/>
  <c r="G10" i="17"/>
  <c r="M10" i="17" s="1"/>
  <c r="I10" i="17"/>
  <c r="K10" i="17"/>
  <c r="O10" i="17"/>
  <c r="Q10" i="17"/>
  <c r="V10" i="17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M20" i="17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8" i="17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1" i="17"/>
  <c r="M61" i="17" s="1"/>
  <c r="I61" i="17"/>
  <c r="I60" i="17" s="1"/>
  <c r="K61" i="17"/>
  <c r="K60" i="17" s="1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V65" i="17"/>
  <c r="G66" i="17"/>
  <c r="M66" i="17" s="1"/>
  <c r="M65" i="17" s="1"/>
  <c r="I66" i="17"/>
  <c r="I65" i="17" s="1"/>
  <c r="K66" i="17"/>
  <c r="K65" i="17" s="1"/>
  <c r="O66" i="17"/>
  <c r="O65" i="17" s="1"/>
  <c r="Q66" i="17"/>
  <c r="Q65" i="17" s="1"/>
  <c r="V66" i="17"/>
  <c r="G68" i="17"/>
  <c r="M68" i="17" s="1"/>
  <c r="I68" i="17"/>
  <c r="I67" i="17" s="1"/>
  <c r="K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I89" i="1" s="1"/>
  <c r="O80" i="17"/>
  <c r="G81" i="17"/>
  <c r="M81" i="17" s="1"/>
  <c r="M80" i="17" s="1"/>
  <c r="I81" i="17"/>
  <c r="I80" i="17" s="1"/>
  <c r="K81" i="17"/>
  <c r="K80" i="17" s="1"/>
  <c r="O81" i="17"/>
  <c r="Q81" i="17"/>
  <c r="Q80" i="17" s="1"/>
  <c r="V81" i="17"/>
  <c r="V80" i="17" s="1"/>
  <c r="G83" i="17"/>
  <c r="M83" i="17" s="1"/>
  <c r="I83" i="17"/>
  <c r="K83" i="17"/>
  <c r="O83" i="17"/>
  <c r="Q83" i="17"/>
  <c r="V83" i="17"/>
  <c r="V82" i="17" s="1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V89" i="17" s="1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Q89" i="17" s="1"/>
  <c r="V96" i="17"/>
  <c r="G98" i="17"/>
  <c r="M98" i="17" s="1"/>
  <c r="I98" i="17"/>
  <c r="K98" i="17"/>
  <c r="O98" i="17"/>
  <c r="Q98" i="17"/>
  <c r="V98" i="17"/>
  <c r="V97" i="17" s="1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5" i="17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Q104" i="17" s="1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Q112" i="17" s="1"/>
  <c r="V113" i="17"/>
  <c r="V112" i="17" s="1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O112" i="17" s="1"/>
  <c r="Q116" i="17"/>
  <c r="V116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K117" i="17" s="1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I117" i="17" s="1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5" i="17"/>
  <c r="M125" i="17" s="1"/>
  <c r="I125" i="17"/>
  <c r="K125" i="17"/>
  <c r="O125" i="17"/>
  <c r="Q125" i="17"/>
  <c r="V125" i="17"/>
  <c r="G126" i="17"/>
  <c r="M126" i="17" s="1"/>
  <c r="I126" i="17"/>
  <c r="I124" i="17" s="1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G142" i="17"/>
  <c r="M142" i="17" s="1"/>
  <c r="I142" i="17"/>
  <c r="K142" i="17"/>
  <c r="O142" i="17"/>
  <c r="Q142" i="17"/>
  <c r="V142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K144" i="17" s="1"/>
  <c r="O145" i="17"/>
  <c r="O144" i="17" s="1"/>
  <c r="Q145" i="17"/>
  <c r="V145" i="17"/>
  <c r="G146" i="17"/>
  <c r="M146" i="17" s="1"/>
  <c r="I146" i="17"/>
  <c r="K146" i="17"/>
  <c r="O146" i="17"/>
  <c r="Q146" i="17"/>
  <c r="Q144" i="17" s="1"/>
  <c r="V146" i="17"/>
  <c r="G147" i="17"/>
  <c r="M147" i="17" s="1"/>
  <c r="I147" i="17"/>
  <c r="K147" i="17"/>
  <c r="O147" i="17"/>
  <c r="Q147" i="17"/>
  <c r="V147" i="17"/>
  <c r="G148" i="17"/>
  <c r="M148" i="17" s="1"/>
  <c r="I148" i="17"/>
  <c r="K148" i="17"/>
  <c r="O148" i="17"/>
  <c r="Q148" i="17"/>
  <c r="V148" i="17"/>
  <c r="G149" i="17"/>
  <c r="M149" i="17" s="1"/>
  <c r="I149" i="17"/>
  <c r="K149" i="17"/>
  <c r="O149" i="17"/>
  <c r="Q149" i="17"/>
  <c r="V149" i="17"/>
  <c r="G150" i="17"/>
  <c r="M150" i="17" s="1"/>
  <c r="I150" i="17"/>
  <c r="K150" i="17"/>
  <c r="O150" i="17"/>
  <c r="Q150" i="17"/>
  <c r="V150" i="17"/>
  <c r="G152" i="17"/>
  <c r="M152" i="17" s="1"/>
  <c r="I152" i="17"/>
  <c r="K152" i="17"/>
  <c r="K151" i="17" s="1"/>
  <c r="O152" i="17"/>
  <c r="O151" i="17" s="1"/>
  <c r="Q152" i="17"/>
  <c r="Q151" i="17" s="1"/>
  <c r="V152" i="17"/>
  <c r="G153" i="17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6" i="17"/>
  <c r="M156" i="17" s="1"/>
  <c r="I156" i="17"/>
  <c r="K156" i="17"/>
  <c r="O156" i="17"/>
  <c r="Q156" i="17"/>
  <c r="V156" i="17"/>
  <c r="G157" i="17"/>
  <c r="M157" i="17" s="1"/>
  <c r="I157" i="17"/>
  <c r="K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I164" i="17"/>
  <c r="K164" i="17"/>
  <c r="M164" i="17"/>
  <c r="O164" i="17"/>
  <c r="Q164" i="17"/>
  <c r="V164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I180" i="17"/>
  <c r="G181" i="17"/>
  <c r="G180" i="17" s="1"/>
  <c r="I101" i="1" s="1"/>
  <c r="I181" i="17"/>
  <c r="K181" i="17"/>
  <c r="K180" i="17" s="1"/>
  <c r="O181" i="17"/>
  <c r="O180" i="17" s="1"/>
  <c r="Q181" i="17"/>
  <c r="Q180" i="17" s="1"/>
  <c r="V181" i="17"/>
  <c r="V180" i="17" s="1"/>
  <c r="AE183" i="17"/>
  <c r="F51" i="1" s="1"/>
  <c r="G9" i="16"/>
  <c r="G8" i="16" s="1"/>
  <c r="I9" i="16"/>
  <c r="K9" i="16"/>
  <c r="O9" i="16"/>
  <c r="O8" i="16" s="1"/>
  <c r="Q9" i="16"/>
  <c r="V9" i="16"/>
  <c r="G10" i="16"/>
  <c r="M10" i="16" s="1"/>
  <c r="I10" i="16"/>
  <c r="K10" i="16"/>
  <c r="O10" i="16"/>
  <c r="Q10" i="16"/>
  <c r="V10" i="16"/>
  <c r="G12" i="16"/>
  <c r="I12" i="16"/>
  <c r="K12" i="16"/>
  <c r="M12" i="16"/>
  <c r="O12" i="16"/>
  <c r="Q12" i="16"/>
  <c r="V12" i="16"/>
  <c r="G13" i="16"/>
  <c r="I109" i="1" s="1"/>
  <c r="G14" i="16"/>
  <c r="I14" i="16"/>
  <c r="I13" i="16" s="1"/>
  <c r="K14" i="16"/>
  <c r="K13" i="16" s="1"/>
  <c r="M14" i="16"/>
  <c r="M13" i="16" s="1"/>
  <c r="O14" i="16"/>
  <c r="O13" i="16" s="1"/>
  <c r="Q14" i="16"/>
  <c r="Q13" i="16" s="1"/>
  <c r="V14" i="16"/>
  <c r="V13" i="16" s="1"/>
  <c r="G16" i="16"/>
  <c r="M16" i="16" s="1"/>
  <c r="I16" i="16"/>
  <c r="K16" i="16"/>
  <c r="O16" i="16"/>
  <c r="Q16" i="16"/>
  <c r="V16" i="16"/>
  <c r="G17" i="16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2" i="16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I38" i="16"/>
  <c r="K38" i="16"/>
  <c r="M38" i="16"/>
  <c r="O38" i="16"/>
  <c r="Q38" i="16"/>
  <c r="V38" i="16"/>
  <c r="G40" i="16"/>
  <c r="M40" i="16" s="1"/>
  <c r="M39" i="16" s="1"/>
  <c r="I40" i="16"/>
  <c r="I39" i="16" s="1"/>
  <c r="K40" i="16"/>
  <c r="K39" i="16" s="1"/>
  <c r="O40" i="16"/>
  <c r="O39" i="16" s="1"/>
  <c r="Q40" i="16"/>
  <c r="Q39" i="16" s="1"/>
  <c r="V40" i="16"/>
  <c r="V39" i="16" s="1"/>
  <c r="AE42" i="16"/>
  <c r="F49" i="1" s="1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I10" i="15" s="1"/>
  <c r="K11" i="15"/>
  <c r="O11" i="15"/>
  <c r="Q11" i="15"/>
  <c r="Q10" i="15" s="1"/>
  <c r="V11" i="15"/>
  <c r="V10" i="15" s="1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K15" i="15"/>
  <c r="O15" i="15"/>
  <c r="G16" i="15"/>
  <c r="M16" i="15" s="1"/>
  <c r="M15" i="15" s="1"/>
  <c r="I16" i="15"/>
  <c r="I15" i="15" s="1"/>
  <c r="K16" i="15"/>
  <c r="O16" i="15"/>
  <c r="Q16" i="15"/>
  <c r="Q15" i="15" s="1"/>
  <c r="V16" i="15"/>
  <c r="V15" i="15" s="1"/>
  <c r="G18" i="15"/>
  <c r="M18" i="15" s="1"/>
  <c r="I18" i="15"/>
  <c r="K18" i="15"/>
  <c r="O18" i="15"/>
  <c r="Q18" i="15"/>
  <c r="V18" i="15"/>
  <c r="V17" i="15" s="1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1" i="15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AE52" i="15"/>
  <c r="F47" i="1" s="1"/>
  <c r="G9" i="14"/>
  <c r="G8" i="14" s="1"/>
  <c r="I9" i="14"/>
  <c r="I8" i="14" s="1"/>
  <c r="K9" i="14"/>
  <c r="K8" i="14" s="1"/>
  <c r="O9" i="14"/>
  <c r="O8" i="14" s="1"/>
  <c r="Q9" i="14"/>
  <c r="Q8" i="14" s="1"/>
  <c r="V9" i="14"/>
  <c r="G12" i="14"/>
  <c r="M12" i="14" s="1"/>
  <c r="I12" i="14"/>
  <c r="K12" i="14"/>
  <c r="O12" i="14"/>
  <c r="Q12" i="14"/>
  <c r="V12" i="14"/>
  <c r="V8" i="14" s="1"/>
  <c r="Q14" i="14"/>
  <c r="G15" i="14"/>
  <c r="M15" i="14" s="1"/>
  <c r="M14" i="14" s="1"/>
  <c r="I15" i="14"/>
  <c r="I14" i="14" s="1"/>
  <c r="K15" i="14"/>
  <c r="K14" i="14" s="1"/>
  <c r="O15" i="14"/>
  <c r="O14" i="14" s="1"/>
  <c r="Q15" i="14"/>
  <c r="V15" i="14"/>
  <c r="V14" i="14" s="1"/>
  <c r="G19" i="14"/>
  <c r="M19" i="14" s="1"/>
  <c r="I19" i="14"/>
  <c r="I18" i="14" s="1"/>
  <c r="K19" i="14"/>
  <c r="O19" i="14"/>
  <c r="Q19" i="14"/>
  <c r="V19" i="14"/>
  <c r="G21" i="14"/>
  <c r="M21" i="14" s="1"/>
  <c r="I21" i="14"/>
  <c r="K21" i="14"/>
  <c r="K18" i="14" s="1"/>
  <c r="O21" i="14"/>
  <c r="O18" i="14" s="1"/>
  <c r="Q21" i="14"/>
  <c r="V21" i="14"/>
  <c r="G23" i="14"/>
  <c r="M23" i="14" s="1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29" i="14"/>
  <c r="M29" i="14" s="1"/>
  <c r="I29" i="14"/>
  <c r="K29" i="14"/>
  <c r="O29" i="14"/>
  <c r="Q29" i="14"/>
  <c r="V29" i="14"/>
  <c r="G32" i="14"/>
  <c r="M32" i="14" s="1"/>
  <c r="I32" i="14"/>
  <c r="K32" i="14"/>
  <c r="O32" i="14"/>
  <c r="Q32" i="14"/>
  <c r="V32" i="14"/>
  <c r="G35" i="14"/>
  <c r="M35" i="14" s="1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AE82" i="14"/>
  <c r="F45" i="1" s="1"/>
  <c r="G9" i="13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3" i="13"/>
  <c r="K53" i="13"/>
  <c r="G54" i="13"/>
  <c r="M54" i="13" s="1"/>
  <c r="M53" i="13" s="1"/>
  <c r="I54" i="13"/>
  <c r="I53" i="13" s="1"/>
  <c r="K54" i="13"/>
  <c r="O54" i="13"/>
  <c r="O53" i="13" s="1"/>
  <c r="Q54" i="13"/>
  <c r="Q53" i="13" s="1"/>
  <c r="V54" i="13"/>
  <c r="V53" i="13" s="1"/>
  <c r="G57" i="13"/>
  <c r="I57" i="13"/>
  <c r="K57" i="13"/>
  <c r="O57" i="13"/>
  <c r="O56" i="13" s="1"/>
  <c r="Q57" i="13"/>
  <c r="Q56" i="13" s="1"/>
  <c r="V57" i="13"/>
  <c r="V56" i="13" s="1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5" i="13"/>
  <c r="M65" i="13" s="1"/>
  <c r="I65" i="13"/>
  <c r="I64" i="13" s="1"/>
  <c r="K65" i="13"/>
  <c r="K64" i="13" s="1"/>
  <c r="O65" i="13"/>
  <c r="O64" i="13" s="1"/>
  <c r="Q65" i="13"/>
  <c r="V65" i="13"/>
  <c r="G67" i="13"/>
  <c r="M67" i="13" s="1"/>
  <c r="I67" i="13"/>
  <c r="K67" i="13"/>
  <c r="O67" i="13"/>
  <c r="Q67" i="13"/>
  <c r="V67" i="13"/>
  <c r="V64" i="13" s="1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3" i="13"/>
  <c r="O73" i="13"/>
  <c r="G74" i="13"/>
  <c r="M74" i="13" s="1"/>
  <c r="M73" i="13" s="1"/>
  <c r="I74" i="13"/>
  <c r="I73" i="13" s="1"/>
  <c r="K74" i="13"/>
  <c r="K73" i="13" s="1"/>
  <c r="O74" i="13"/>
  <c r="Q74" i="13"/>
  <c r="Q73" i="13" s="1"/>
  <c r="V74" i="13"/>
  <c r="V73" i="13" s="1"/>
  <c r="V75" i="13"/>
  <c r="G76" i="13"/>
  <c r="M76" i="13" s="1"/>
  <c r="I76" i="13"/>
  <c r="K76" i="13"/>
  <c r="O76" i="13"/>
  <c r="Q76" i="13"/>
  <c r="V76" i="13"/>
  <c r="G78" i="13"/>
  <c r="M78" i="13" s="1"/>
  <c r="I78" i="13"/>
  <c r="K78" i="13"/>
  <c r="K75" i="13" s="1"/>
  <c r="O78" i="13"/>
  <c r="Q78" i="13"/>
  <c r="V78" i="13"/>
  <c r="G79" i="13"/>
  <c r="M79" i="13" s="1"/>
  <c r="I79" i="13"/>
  <c r="K79" i="13"/>
  <c r="O79" i="13"/>
  <c r="Q79" i="13"/>
  <c r="V79" i="13"/>
  <c r="G81" i="13"/>
  <c r="G80" i="13" s="1"/>
  <c r="I81" i="13"/>
  <c r="I80" i="13" s="1"/>
  <c r="K81" i="13"/>
  <c r="K80" i="13" s="1"/>
  <c r="O81" i="13"/>
  <c r="O80" i="13" s="1"/>
  <c r="Q81" i="13"/>
  <c r="Q80" i="13" s="1"/>
  <c r="V81" i="13"/>
  <c r="V80" i="13" s="1"/>
  <c r="Q82" i="13"/>
  <c r="G83" i="13"/>
  <c r="M83" i="13" s="1"/>
  <c r="I83" i="13"/>
  <c r="I82" i="13" s="1"/>
  <c r="K83" i="13"/>
  <c r="O83" i="13"/>
  <c r="O82" i="13" s="1"/>
  <c r="Q83" i="13"/>
  <c r="V83" i="13"/>
  <c r="V82" i="13" s="1"/>
  <c r="G84" i="13"/>
  <c r="M84" i="13" s="1"/>
  <c r="I84" i="13"/>
  <c r="K84" i="13"/>
  <c r="O84" i="13"/>
  <c r="Q84" i="13"/>
  <c r="V84" i="13"/>
  <c r="AE86" i="13"/>
  <c r="F42" i="1" s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I60" i="12"/>
  <c r="K60" i="12"/>
  <c r="O60" i="12"/>
  <c r="Q60" i="12"/>
  <c r="V60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90" i="12"/>
  <c r="M90" i="12" s="1"/>
  <c r="I90" i="12"/>
  <c r="K90" i="12"/>
  <c r="O90" i="12"/>
  <c r="Q90" i="12"/>
  <c r="V90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4" i="12"/>
  <c r="M144" i="12" s="1"/>
  <c r="I144" i="12"/>
  <c r="K144" i="12"/>
  <c r="O144" i="12"/>
  <c r="Q144" i="12"/>
  <c r="V144" i="12"/>
  <c r="G147" i="12"/>
  <c r="M147" i="12" s="1"/>
  <c r="I147" i="12"/>
  <c r="K147" i="12"/>
  <c r="O147" i="12"/>
  <c r="Q147" i="12"/>
  <c r="V147" i="12"/>
  <c r="G157" i="12"/>
  <c r="M157" i="12" s="1"/>
  <c r="I157" i="12"/>
  <c r="K157" i="12"/>
  <c r="O157" i="12"/>
  <c r="Q157" i="12"/>
  <c r="V157" i="12"/>
  <c r="G162" i="12"/>
  <c r="I162" i="12"/>
  <c r="K162" i="12"/>
  <c r="O162" i="12"/>
  <c r="Q162" i="12"/>
  <c r="V162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8" i="12"/>
  <c r="M178" i="12" s="1"/>
  <c r="I178" i="12"/>
  <c r="K178" i="12"/>
  <c r="O178" i="12"/>
  <c r="Q178" i="12"/>
  <c r="V178" i="12"/>
  <c r="G181" i="12"/>
  <c r="I181" i="12"/>
  <c r="K181" i="12"/>
  <c r="O181" i="12"/>
  <c r="Q181" i="12"/>
  <c r="V181" i="12"/>
  <c r="V180" i="12" s="1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4" i="12"/>
  <c r="M194" i="12" s="1"/>
  <c r="I194" i="12"/>
  <c r="K194" i="12"/>
  <c r="K193" i="12" s="1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V193" i="12" s="1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9" i="12"/>
  <c r="M209" i="12" s="1"/>
  <c r="I209" i="12"/>
  <c r="K209" i="12"/>
  <c r="O209" i="12"/>
  <c r="Q209" i="12"/>
  <c r="V209" i="12"/>
  <c r="V208" i="12" s="1"/>
  <c r="G211" i="12"/>
  <c r="M211" i="12" s="1"/>
  <c r="I211" i="12"/>
  <c r="K211" i="12"/>
  <c r="O211" i="12"/>
  <c r="Q211" i="12"/>
  <c r="V211" i="12"/>
  <c r="G214" i="12"/>
  <c r="M214" i="12" s="1"/>
  <c r="I214" i="12"/>
  <c r="I208" i="12" s="1"/>
  <c r="K214" i="12"/>
  <c r="O214" i="12"/>
  <c r="Q214" i="12"/>
  <c r="V214" i="12"/>
  <c r="G216" i="12"/>
  <c r="I216" i="12"/>
  <c r="K216" i="12"/>
  <c r="M216" i="12"/>
  <c r="O216" i="12"/>
  <c r="Q216" i="12"/>
  <c r="V216" i="12"/>
  <c r="G218" i="12"/>
  <c r="M218" i="12" s="1"/>
  <c r="I218" i="12"/>
  <c r="K218" i="12"/>
  <c r="K217" i="12" s="1"/>
  <c r="O218" i="12"/>
  <c r="O217" i="12" s="1"/>
  <c r="Q218" i="12"/>
  <c r="Q217" i="12" s="1"/>
  <c r="V218" i="12"/>
  <c r="V217" i="12" s="1"/>
  <c r="G219" i="12"/>
  <c r="G217" i="12" s="1"/>
  <c r="I73" i="1" s="1"/>
  <c r="I219" i="12"/>
  <c r="K219" i="12"/>
  <c r="O219" i="12"/>
  <c r="Q219" i="12"/>
  <c r="V219" i="12"/>
  <c r="G220" i="12"/>
  <c r="I76" i="1" s="1"/>
  <c r="Q220" i="12"/>
  <c r="G221" i="12"/>
  <c r="M221" i="12" s="1"/>
  <c r="M220" i="12" s="1"/>
  <c r="I221" i="12"/>
  <c r="I220" i="12" s="1"/>
  <c r="K221" i="12"/>
  <c r="K220" i="12" s="1"/>
  <c r="O221" i="12"/>
  <c r="O220" i="12" s="1"/>
  <c r="Q221" i="12"/>
  <c r="V221" i="12"/>
  <c r="V220" i="12" s="1"/>
  <c r="I223" i="12"/>
  <c r="G224" i="12"/>
  <c r="I224" i="12"/>
  <c r="K224" i="12"/>
  <c r="M224" i="12"/>
  <c r="O224" i="12"/>
  <c r="Q224" i="12"/>
  <c r="V224" i="12"/>
  <c r="V223" i="12" s="1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K223" i="12" s="1"/>
  <c r="O228" i="12"/>
  <c r="Q228" i="12"/>
  <c r="V228" i="12"/>
  <c r="G229" i="12"/>
  <c r="I229" i="12"/>
  <c r="K229" i="12"/>
  <c r="O229" i="12"/>
  <c r="Q229" i="12"/>
  <c r="V229" i="12"/>
  <c r="G231" i="12"/>
  <c r="M231" i="12" s="1"/>
  <c r="I231" i="12"/>
  <c r="I230" i="12" s="1"/>
  <c r="K231" i="12"/>
  <c r="O231" i="12"/>
  <c r="O230" i="12" s="1"/>
  <c r="Q231" i="12"/>
  <c r="Q230" i="12" s="1"/>
  <c r="V231" i="12"/>
  <c r="V230" i="12" s="1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O235" i="12"/>
  <c r="G236" i="12"/>
  <c r="M236" i="12" s="1"/>
  <c r="M235" i="12" s="1"/>
  <c r="I236" i="12"/>
  <c r="I235" i="12" s="1"/>
  <c r="K236" i="12"/>
  <c r="K235" i="12" s="1"/>
  <c r="O236" i="12"/>
  <c r="Q236" i="12"/>
  <c r="Q235" i="12" s="1"/>
  <c r="V236" i="12"/>
  <c r="V235" i="12" s="1"/>
  <c r="G237" i="12"/>
  <c r="K237" i="12"/>
  <c r="V237" i="12"/>
  <c r="G238" i="12"/>
  <c r="M238" i="12" s="1"/>
  <c r="M237" i="12" s="1"/>
  <c r="I238" i="12"/>
  <c r="I237" i="12" s="1"/>
  <c r="K238" i="12"/>
  <c r="O238" i="12"/>
  <c r="O237" i="12" s="1"/>
  <c r="Q238" i="12"/>
  <c r="Q237" i="12" s="1"/>
  <c r="V238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K239" i="12" s="1"/>
  <c r="O242" i="12"/>
  <c r="Q242" i="12"/>
  <c r="V242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4" i="12"/>
  <c r="M254" i="12" s="1"/>
  <c r="I254" i="12"/>
  <c r="K254" i="12"/>
  <c r="O254" i="12"/>
  <c r="Q254" i="12"/>
  <c r="V254" i="12"/>
  <c r="G257" i="12"/>
  <c r="I257" i="12"/>
  <c r="K257" i="12"/>
  <c r="O257" i="12"/>
  <c r="Q257" i="12"/>
  <c r="V257" i="12"/>
  <c r="G260" i="12"/>
  <c r="M260" i="12" s="1"/>
  <c r="I260" i="12"/>
  <c r="I239" i="12" s="1"/>
  <c r="K260" i="12"/>
  <c r="O260" i="12"/>
  <c r="Q260" i="12"/>
  <c r="V260" i="12"/>
  <c r="G262" i="12"/>
  <c r="M262" i="12" s="1"/>
  <c r="I262" i="12"/>
  <c r="K262" i="12"/>
  <c r="O262" i="12"/>
  <c r="Q262" i="12"/>
  <c r="V262" i="12"/>
  <c r="G267" i="12"/>
  <c r="M267" i="12" s="1"/>
  <c r="I267" i="12"/>
  <c r="K267" i="12"/>
  <c r="O267" i="12"/>
  <c r="Q267" i="12"/>
  <c r="V267" i="12"/>
  <c r="G272" i="12"/>
  <c r="M272" i="12" s="1"/>
  <c r="I272" i="12"/>
  <c r="K272" i="12"/>
  <c r="O272" i="12"/>
  <c r="Q272" i="12"/>
  <c r="V272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6" i="12"/>
  <c r="M286" i="12" s="1"/>
  <c r="I286" i="12"/>
  <c r="K286" i="12"/>
  <c r="O286" i="12"/>
  <c r="Q286" i="12"/>
  <c r="V286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5" i="12"/>
  <c r="M315" i="12" s="1"/>
  <c r="I315" i="12"/>
  <c r="K315" i="12"/>
  <c r="O315" i="12"/>
  <c r="Q315" i="12"/>
  <c r="V315" i="12"/>
  <c r="G318" i="12"/>
  <c r="M318" i="12" s="1"/>
  <c r="I318" i="12"/>
  <c r="K318" i="12"/>
  <c r="K283" i="12" s="1"/>
  <c r="O318" i="12"/>
  <c r="Q318" i="12"/>
  <c r="V318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M326" i="12" s="1"/>
  <c r="I326" i="12"/>
  <c r="K326" i="12"/>
  <c r="O326" i="12"/>
  <c r="O325" i="12" s="1"/>
  <c r="Q326" i="12"/>
  <c r="Q325" i="12" s="1"/>
  <c r="V326" i="12"/>
  <c r="G328" i="12"/>
  <c r="I328" i="12"/>
  <c r="K328" i="12"/>
  <c r="O328" i="12"/>
  <c r="Q328" i="12"/>
  <c r="V328" i="12"/>
  <c r="G330" i="12"/>
  <c r="M330" i="12" s="1"/>
  <c r="I330" i="12"/>
  <c r="K330" i="12"/>
  <c r="O330" i="12"/>
  <c r="Q330" i="12"/>
  <c r="V330" i="12"/>
  <c r="G332" i="12"/>
  <c r="M332" i="12" s="1"/>
  <c r="I332" i="12"/>
  <c r="K332" i="12"/>
  <c r="O332" i="12"/>
  <c r="Q332" i="12"/>
  <c r="V332" i="12"/>
  <c r="V325" i="12" s="1"/>
  <c r="G334" i="12"/>
  <c r="M334" i="12" s="1"/>
  <c r="I334" i="12"/>
  <c r="K334" i="12"/>
  <c r="O334" i="12"/>
  <c r="Q334" i="12"/>
  <c r="V334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1" i="12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M353" i="12" s="1"/>
  <c r="I353" i="12"/>
  <c r="K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M360" i="12" s="1"/>
  <c r="I360" i="12"/>
  <c r="K360" i="12"/>
  <c r="O360" i="12"/>
  <c r="Q360" i="12"/>
  <c r="V360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M372" i="12" s="1"/>
  <c r="I372" i="12"/>
  <c r="K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5" i="12"/>
  <c r="M385" i="12" s="1"/>
  <c r="I385" i="12"/>
  <c r="K385" i="12"/>
  <c r="O385" i="12"/>
  <c r="Q385" i="12"/>
  <c r="V385" i="12"/>
  <c r="V384" i="12" s="1"/>
  <c r="G386" i="12"/>
  <c r="I386" i="12"/>
  <c r="K386" i="12"/>
  <c r="O386" i="12"/>
  <c r="Q386" i="12"/>
  <c r="V386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Q384" i="12" s="1"/>
  <c r="V392" i="12"/>
  <c r="G394" i="12"/>
  <c r="M394" i="12" s="1"/>
  <c r="I394" i="12"/>
  <c r="K394" i="12"/>
  <c r="O394" i="12"/>
  <c r="O393" i="12" s="1"/>
  <c r="Q394" i="12"/>
  <c r="Q393" i="12" s="1"/>
  <c r="V394" i="12"/>
  <c r="G395" i="12"/>
  <c r="I395" i="12"/>
  <c r="K395" i="12"/>
  <c r="O395" i="12"/>
  <c r="Q395" i="12"/>
  <c r="V395" i="12"/>
  <c r="V393" i="12" s="1"/>
  <c r="G396" i="12"/>
  <c r="M396" i="12" s="1"/>
  <c r="I396" i="12"/>
  <c r="K396" i="12"/>
  <c r="O396" i="12"/>
  <c r="Q396" i="12"/>
  <c r="V396" i="12"/>
  <c r="G399" i="12"/>
  <c r="M399" i="12" s="1"/>
  <c r="I399" i="12"/>
  <c r="K399" i="12"/>
  <c r="O399" i="12"/>
  <c r="Q399" i="12"/>
  <c r="V399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K402" i="12" s="1"/>
  <c r="O403" i="12"/>
  <c r="O402" i="12" s="1"/>
  <c r="Q403" i="12"/>
  <c r="V403" i="12"/>
  <c r="G405" i="12"/>
  <c r="I405" i="12"/>
  <c r="K405" i="12"/>
  <c r="O405" i="12"/>
  <c r="Q405" i="12"/>
  <c r="V405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11" i="12"/>
  <c r="M411" i="12" s="1"/>
  <c r="I411" i="12"/>
  <c r="K411" i="12"/>
  <c r="O411" i="12"/>
  <c r="Q411" i="12"/>
  <c r="V411" i="12"/>
  <c r="G413" i="12"/>
  <c r="M413" i="12" s="1"/>
  <c r="I413" i="12"/>
  <c r="K413" i="12"/>
  <c r="K412" i="12" s="1"/>
  <c r="O413" i="12"/>
  <c r="Q413" i="12"/>
  <c r="Q412" i="12" s="1"/>
  <c r="V413" i="12"/>
  <c r="G414" i="12"/>
  <c r="M414" i="12" s="1"/>
  <c r="I414" i="12"/>
  <c r="K414" i="12"/>
  <c r="O414" i="12"/>
  <c r="Q414" i="12"/>
  <c r="V414" i="12"/>
  <c r="G416" i="12"/>
  <c r="M416" i="12" s="1"/>
  <c r="I416" i="12"/>
  <c r="K416" i="12"/>
  <c r="O416" i="12"/>
  <c r="Q416" i="12"/>
  <c r="V416" i="12"/>
  <c r="G418" i="12"/>
  <c r="M418" i="12" s="1"/>
  <c r="I418" i="12"/>
  <c r="K418" i="12"/>
  <c r="O418" i="12"/>
  <c r="Q418" i="12"/>
  <c r="V418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I423" i="12"/>
  <c r="K423" i="12"/>
  <c r="G424" i="12"/>
  <c r="M424" i="12" s="1"/>
  <c r="M423" i="12" s="1"/>
  <c r="I424" i="12"/>
  <c r="K424" i="12"/>
  <c r="O424" i="12"/>
  <c r="O423" i="12" s="1"/>
  <c r="Q424" i="12"/>
  <c r="Q423" i="12" s="1"/>
  <c r="V424" i="12"/>
  <c r="V423" i="12" s="1"/>
  <c r="G426" i="12"/>
  <c r="M426" i="12" s="1"/>
  <c r="I426" i="12"/>
  <c r="K426" i="12"/>
  <c r="O426" i="12"/>
  <c r="Q426" i="12"/>
  <c r="V426" i="12"/>
  <c r="G427" i="12"/>
  <c r="M427" i="12" s="1"/>
  <c r="I427" i="12"/>
  <c r="K427" i="12"/>
  <c r="K425" i="12" s="1"/>
  <c r="O427" i="12"/>
  <c r="Q427" i="12"/>
  <c r="V427" i="12"/>
  <c r="G428" i="12"/>
  <c r="M428" i="12" s="1"/>
  <c r="I428" i="12"/>
  <c r="K428" i="12"/>
  <c r="O428" i="12"/>
  <c r="O425" i="12" s="1"/>
  <c r="Q428" i="12"/>
  <c r="V428" i="12"/>
  <c r="G429" i="12"/>
  <c r="I122" i="1" s="1"/>
  <c r="K429" i="12"/>
  <c r="O429" i="12"/>
  <c r="G430" i="12"/>
  <c r="M430" i="12" s="1"/>
  <c r="M429" i="12" s="1"/>
  <c r="I430" i="12"/>
  <c r="I429" i="12" s="1"/>
  <c r="K430" i="12"/>
  <c r="O430" i="12"/>
  <c r="Q430" i="12"/>
  <c r="Q429" i="12" s="1"/>
  <c r="V430" i="12"/>
  <c r="V429" i="12" s="1"/>
  <c r="G432" i="12"/>
  <c r="M432" i="12" s="1"/>
  <c r="I432" i="12"/>
  <c r="I431" i="12" s="1"/>
  <c r="K432" i="12"/>
  <c r="O432" i="12"/>
  <c r="Q432" i="12"/>
  <c r="V432" i="12"/>
  <c r="G437" i="12"/>
  <c r="M437" i="12" s="1"/>
  <c r="I437" i="12"/>
  <c r="K437" i="12"/>
  <c r="K431" i="12" s="1"/>
  <c r="O437" i="12"/>
  <c r="Q437" i="12"/>
  <c r="V437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45" i="12"/>
  <c r="I445" i="12"/>
  <c r="K445" i="12"/>
  <c r="O445" i="12"/>
  <c r="Q445" i="12"/>
  <c r="V445" i="12"/>
  <c r="AE448" i="12"/>
  <c r="I20" i="1"/>
  <c r="I18" i="1"/>
  <c r="J28" i="1"/>
  <c r="J26" i="1"/>
  <c r="G38" i="1"/>
  <c r="F38" i="1"/>
  <c r="J23" i="1"/>
  <c r="J24" i="1"/>
  <c r="J25" i="1"/>
  <c r="J27" i="1"/>
  <c r="E24" i="1"/>
  <c r="E26" i="1"/>
  <c r="V17" i="17" l="1"/>
  <c r="M9" i="16"/>
  <c r="M8" i="16" s="1"/>
  <c r="V8" i="20"/>
  <c r="O8" i="20"/>
  <c r="K8" i="20"/>
  <c r="I8" i="20"/>
  <c r="Q8" i="19"/>
  <c r="O8" i="19"/>
  <c r="K8" i="19"/>
  <c r="V8" i="19"/>
  <c r="I8" i="19"/>
  <c r="Q8" i="18"/>
  <c r="O8" i="18"/>
  <c r="I8" i="18"/>
  <c r="K8" i="18"/>
  <c r="V8" i="18"/>
  <c r="I144" i="17"/>
  <c r="Q97" i="17"/>
  <c r="Q8" i="17"/>
  <c r="O170" i="17"/>
  <c r="V124" i="17"/>
  <c r="I47" i="17"/>
  <c r="Q17" i="17"/>
  <c r="V26" i="17"/>
  <c r="K170" i="17"/>
  <c r="I151" i="17"/>
  <c r="Q124" i="17"/>
  <c r="K112" i="17"/>
  <c r="V104" i="17"/>
  <c r="K97" i="17"/>
  <c r="O89" i="17"/>
  <c r="O82" i="17"/>
  <c r="O26" i="17"/>
  <c r="V8" i="17"/>
  <c r="Q117" i="17"/>
  <c r="I170" i="17"/>
  <c r="O124" i="17"/>
  <c r="I112" i="17"/>
  <c r="I97" i="17"/>
  <c r="K26" i="17"/>
  <c r="K17" i="17"/>
  <c r="K67" i="17"/>
  <c r="O155" i="17"/>
  <c r="Q170" i="17"/>
  <c r="V144" i="17"/>
  <c r="K124" i="17"/>
  <c r="O104" i="17"/>
  <c r="I82" i="17"/>
  <c r="V67" i="17"/>
  <c r="V60" i="17"/>
  <c r="K47" i="17"/>
  <c r="Q26" i="17"/>
  <c r="I26" i="17"/>
  <c r="I17" i="17"/>
  <c r="O8" i="17"/>
  <c r="V170" i="17"/>
  <c r="K155" i="17"/>
  <c r="O117" i="17"/>
  <c r="Q155" i="17"/>
  <c r="G151" i="17"/>
  <c r="I98" i="1" s="1"/>
  <c r="K104" i="17"/>
  <c r="O97" i="17"/>
  <c r="K89" i="17"/>
  <c r="K82" i="17"/>
  <c r="Q67" i="17"/>
  <c r="Q60" i="17"/>
  <c r="O47" i="17"/>
  <c r="V47" i="17"/>
  <c r="K8" i="17"/>
  <c r="I155" i="17"/>
  <c r="I89" i="17"/>
  <c r="V155" i="17"/>
  <c r="V151" i="17"/>
  <c r="V117" i="17"/>
  <c r="I104" i="17"/>
  <c r="Q82" i="17"/>
  <c r="O67" i="17"/>
  <c r="O60" i="17"/>
  <c r="Q47" i="17"/>
  <c r="O17" i="17"/>
  <c r="I8" i="17"/>
  <c r="V30" i="16"/>
  <c r="K23" i="16"/>
  <c r="Q8" i="16"/>
  <c r="K8" i="16"/>
  <c r="O23" i="16"/>
  <c r="I15" i="16"/>
  <c r="Q30" i="16"/>
  <c r="V15" i="16"/>
  <c r="I8" i="16"/>
  <c r="Q23" i="16"/>
  <c r="K15" i="16"/>
  <c r="O30" i="16"/>
  <c r="Q15" i="16"/>
  <c r="K30" i="16"/>
  <c r="I23" i="16"/>
  <c r="O15" i="16"/>
  <c r="I30" i="16"/>
  <c r="V8" i="16"/>
  <c r="V23" i="16"/>
  <c r="V30" i="15"/>
  <c r="V38" i="15"/>
  <c r="I30" i="15"/>
  <c r="Q38" i="15"/>
  <c r="O10" i="15"/>
  <c r="O38" i="15"/>
  <c r="I17" i="15"/>
  <c r="K10" i="15"/>
  <c r="I38" i="15"/>
  <c r="O30" i="15"/>
  <c r="Q17" i="15"/>
  <c r="K38" i="15"/>
  <c r="K17" i="15"/>
  <c r="Q30" i="15"/>
  <c r="K30" i="15"/>
  <c r="O17" i="15"/>
  <c r="V49" i="14"/>
  <c r="O25" i="14"/>
  <c r="O49" i="14"/>
  <c r="Q49" i="14"/>
  <c r="I49" i="14"/>
  <c r="K25" i="14"/>
  <c r="Q18" i="14"/>
  <c r="V25" i="14"/>
  <c r="I25" i="14"/>
  <c r="V18" i="14"/>
  <c r="G14" i="14"/>
  <c r="K49" i="14"/>
  <c r="Q25" i="14"/>
  <c r="V8" i="13"/>
  <c r="Q8" i="13"/>
  <c r="O8" i="13"/>
  <c r="I56" i="13"/>
  <c r="K8" i="13"/>
  <c r="G82" i="13"/>
  <c r="O75" i="13"/>
  <c r="I8" i="13"/>
  <c r="Q75" i="13"/>
  <c r="K82" i="13"/>
  <c r="I75" i="13"/>
  <c r="Q64" i="13"/>
  <c r="K56" i="13"/>
  <c r="V412" i="12"/>
  <c r="K393" i="12"/>
  <c r="K333" i="12"/>
  <c r="I261" i="12"/>
  <c r="Q223" i="12"/>
  <c r="O193" i="12"/>
  <c r="O180" i="12"/>
  <c r="I425" i="12"/>
  <c r="V425" i="12"/>
  <c r="I393" i="12"/>
  <c r="V333" i="12"/>
  <c r="Q261" i="12"/>
  <c r="K230" i="12"/>
  <c r="O223" i="12"/>
  <c r="Q180" i="12"/>
  <c r="K180" i="12"/>
  <c r="Q136" i="12"/>
  <c r="I8" i="12"/>
  <c r="O412" i="12"/>
  <c r="Q361" i="12"/>
  <c r="O283" i="12"/>
  <c r="O261" i="12"/>
  <c r="V239" i="12"/>
  <c r="G208" i="12"/>
  <c r="I72" i="1" s="1"/>
  <c r="I193" i="12"/>
  <c r="I180" i="12"/>
  <c r="I136" i="12"/>
  <c r="O136" i="12"/>
  <c r="Q59" i="12"/>
  <c r="O59" i="12"/>
  <c r="K8" i="12"/>
  <c r="K384" i="12"/>
  <c r="I333" i="12"/>
  <c r="Q283" i="12"/>
  <c r="Q425" i="12"/>
  <c r="Q431" i="12"/>
  <c r="V361" i="12"/>
  <c r="O361" i="12"/>
  <c r="O333" i="12"/>
  <c r="K261" i="12"/>
  <c r="Q239" i="12"/>
  <c r="G235" i="12"/>
  <c r="I79" i="1" s="1"/>
  <c r="G223" i="12"/>
  <c r="I77" i="1" s="1"/>
  <c r="I217" i="12"/>
  <c r="Q208" i="12"/>
  <c r="K136" i="12"/>
  <c r="V81" i="12"/>
  <c r="V59" i="12"/>
  <c r="K59" i="12"/>
  <c r="Q333" i="12"/>
  <c r="O208" i="12"/>
  <c r="Q81" i="12"/>
  <c r="I59" i="12"/>
  <c r="V431" i="12"/>
  <c r="I412" i="12"/>
  <c r="I402" i="12"/>
  <c r="V402" i="12"/>
  <c r="I361" i="12"/>
  <c r="I325" i="12"/>
  <c r="K208" i="12"/>
  <c r="I81" i="12"/>
  <c r="O81" i="12"/>
  <c r="V8" i="12"/>
  <c r="O8" i="12"/>
  <c r="O431" i="12"/>
  <c r="Q402" i="12"/>
  <c r="O384" i="12"/>
  <c r="I384" i="12"/>
  <c r="K361" i="12"/>
  <c r="K325" i="12"/>
  <c r="I283" i="12"/>
  <c r="V283" i="12"/>
  <c r="V261" i="12"/>
  <c r="O239" i="12"/>
  <c r="Q193" i="12"/>
  <c r="V136" i="12"/>
  <c r="K81" i="12"/>
  <c r="Q8" i="12"/>
  <c r="G60" i="17"/>
  <c r="I86" i="1" s="1"/>
  <c r="I74" i="1"/>
  <c r="G18" i="14"/>
  <c r="G423" i="12"/>
  <c r="I120" i="1" s="1"/>
  <c r="G402" i="12"/>
  <c r="I118" i="1" s="1"/>
  <c r="G384" i="12"/>
  <c r="I116" i="1" s="1"/>
  <c r="G325" i="12"/>
  <c r="I113" i="1" s="1"/>
  <c r="G180" i="12"/>
  <c r="I70" i="1" s="1"/>
  <c r="G8" i="20"/>
  <c r="G23" i="20" s="1"/>
  <c r="F56" i="1"/>
  <c r="F55" i="1"/>
  <c r="G8" i="18"/>
  <c r="I102" i="1" s="1"/>
  <c r="F52" i="1"/>
  <c r="M9" i="18"/>
  <c r="M8" i="18" s="1"/>
  <c r="M124" i="17"/>
  <c r="G104" i="17"/>
  <c r="I93" i="1" s="1"/>
  <c r="M82" i="17"/>
  <c r="G67" i="17"/>
  <c r="I88" i="1" s="1"/>
  <c r="M71" i="17"/>
  <c r="M60" i="17"/>
  <c r="G47" i="17"/>
  <c r="I85" i="1" s="1"/>
  <c r="M48" i="17"/>
  <c r="M47" i="17" s="1"/>
  <c r="AF183" i="17"/>
  <c r="G50" i="1" s="1"/>
  <c r="G8" i="17"/>
  <c r="I82" i="1" s="1"/>
  <c r="F50" i="1"/>
  <c r="G39" i="16"/>
  <c r="G30" i="16"/>
  <c r="I112" i="1" s="1"/>
  <c r="M23" i="16"/>
  <c r="G23" i="16"/>
  <c r="G15" i="16"/>
  <c r="I110" i="1" s="1"/>
  <c r="AF42" i="16"/>
  <c r="F48" i="1"/>
  <c r="M38" i="15"/>
  <c r="G30" i="15"/>
  <c r="M31" i="15"/>
  <c r="M30" i="15" s="1"/>
  <c r="G10" i="15"/>
  <c r="AF52" i="15"/>
  <c r="G47" i="1" s="1"/>
  <c r="H47" i="1" s="1"/>
  <c r="I47" i="1" s="1"/>
  <c r="F46" i="1"/>
  <c r="G49" i="14"/>
  <c r="AF82" i="14"/>
  <c r="G44" i="1" s="1"/>
  <c r="M18" i="14"/>
  <c r="F44" i="1"/>
  <c r="I81" i="1"/>
  <c r="G75" i="13"/>
  <c r="I75" i="1" s="1"/>
  <c r="M75" i="13"/>
  <c r="M64" i="13"/>
  <c r="G64" i="13"/>
  <c r="I69" i="1" s="1"/>
  <c r="G56" i="13"/>
  <c r="G8" i="13"/>
  <c r="F39" i="1"/>
  <c r="F58" i="1" s="1"/>
  <c r="G23" i="1" s="1"/>
  <c r="F43" i="1"/>
  <c r="G431" i="12"/>
  <c r="I124" i="1" s="1"/>
  <c r="G425" i="12"/>
  <c r="I121" i="1" s="1"/>
  <c r="M425" i="12"/>
  <c r="M405" i="12"/>
  <c r="M402" i="12" s="1"/>
  <c r="G393" i="12"/>
  <c r="I117" i="1" s="1"/>
  <c r="G361" i="12"/>
  <c r="I115" i="1" s="1"/>
  <c r="G333" i="12"/>
  <c r="I114" i="1" s="1"/>
  <c r="G283" i="12"/>
  <c r="I105" i="1" s="1"/>
  <c r="G239" i="12"/>
  <c r="I103" i="1" s="1"/>
  <c r="M230" i="12"/>
  <c r="G230" i="12"/>
  <c r="I78" i="1" s="1"/>
  <c r="M208" i="12"/>
  <c r="G193" i="12"/>
  <c r="I71" i="1" s="1"/>
  <c r="G136" i="12"/>
  <c r="I68" i="1" s="1"/>
  <c r="G59" i="12"/>
  <c r="I66" i="1" s="1"/>
  <c r="G8" i="12"/>
  <c r="AF448" i="12"/>
  <c r="F40" i="1"/>
  <c r="F41" i="1"/>
  <c r="M11" i="20"/>
  <c r="M8" i="20" s="1"/>
  <c r="AF23" i="20"/>
  <c r="M8" i="19"/>
  <c r="G8" i="19"/>
  <c r="AF27" i="19"/>
  <c r="AF67" i="18"/>
  <c r="M144" i="17"/>
  <c r="M112" i="17"/>
  <c r="M26" i="17"/>
  <c r="M155" i="17"/>
  <c r="M117" i="17"/>
  <c r="M89" i="17"/>
  <c r="M67" i="17"/>
  <c r="M17" i="17"/>
  <c r="M97" i="17"/>
  <c r="M170" i="17"/>
  <c r="G97" i="17"/>
  <c r="I92" i="1" s="1"/>
  <c r="G65" i="17"/>
  <c r="I87" i="1" s="1"/>
  <c r="G17" i="17"/>
  <c r="I83" i="1" s="1"/>
  <c r="M181" i="17"/>
  <c r="M180" i="17" s="1"/>
  <c r="G170" i="17"/>
  <c r="I100" i="1" s="1"/>
  <c r="G26" i="17"/>
  <c r="I84" i="1" s="1"/>
  <c r="G124" i="17"/>
  <c r="I96" i="1" s="1"/>
  <c r="G117" i="17"/>
  <c r="I95" i="1" s="1"/>
  <c r="M153" i="17"/>
  <c r="M151" i="17" s="1"/>
  <c r="M105" i="17"/>
  <c r="M104" i="17" s="1"/>
  <c r="M9" i="17"/>
  <c r="G144" i="17"/>
  <c r="I97" i="1" s="1"/>
  <c r="G112" i="17"/>
  <c r="I94" i="1" s="1"/>
  <c r="M11" i="17"/>
  <c r="G89" i="17"/>
  <c r="I91" i="1" s="1"/>
  <c r="G82" i="17"/>
  <c r="I90" i="1" s="1"/>
  <c r="G155" i="17"/>
  <c r="I99" i="1" s="1"/>
  <c r="M32" i="16"/>
  <c r="M34" i="16"/>
  <c r="M17" i="16"/>
  <c r="M15" i="16" s="1"/>
  <c r="M17" i="15"/>
  <c r="M10" i="15"/>
  <c r="G38" i="15"/>
  <c r="M9" i="15"/>
  <c r="M8" i="15" s="1"/>
  <c r="G17" i="15"/>
  <c r="I107" i="1" s="1"/>
  <c r="M25" i="14"/>
  <c r="G25" i="14"/>
  <c r="I106" i="1" s="1"/>
  <c r="M9" i="14"/>
  <c r="M8" i="14" s="1"/>
  <c r="M56" i="14"/>
  <c r="M49" i="14" s="1"/>
  <c r="M82" i="13"/>
  <c r="M81" i="13"/>
  <c r="M80" i="13" s="1"/>
  <c r="M57" i="13"/>
  <c r="M56" i="13" s="1"/>
  <c r="M9" i="13"/>
  <c r="M8" i="13" s="1"/>
  <c r="AF86" i="13"/>
  <c r="M81" i="12"/>
  <c r="M361" i="12"/>
  <c r="M412" i="12"/>
  <c r="M193" i="12"/>
  <c r="M261" i="12"/>
  <c r="G81" i="12"/>
  <c r="M386" i="12"/>
  <c r="M384" i="12" s="1"/>
  <c r="M328" i="12"/>
  <c r="M325" i="12" s="1"/>
  <c r="M296" i="12"/>
  <c r="M283" i="12" s="1"/>
  <c r="M257" i="12"/>
  <c r="M239" i="12" s="1"/>
  <c r="M229" i="12"/>
  <c r="M223" i="12" s="1"/>
  <c r="M181" i="12"/>
  <c r="M180" i="12" s="1"/>
  <c r="M60" i="12"/>
  <c r="M59" i="12" s="1"/>
  <c r="M16" i="12"/>
  <c r="M8" i="12" s="1"/>
  <c r="G261" i="12"/>
  <c r="I104" i="1" s="1"/>
  <c r="G412" i="12"/>
  <c r="I119" i="1" s="1"/>
  <c r="M445" i="12"/>
  <c r="M431" i="12" s="1"/>
  <c r="M395" i="12"/>
  <c r="M393" i="12" s="1"/>
  <c r="M341" i="12"/>
  <c r="M333" i="12" s="1"/>
  <c r="M219" i="12"/>
  <c r="M217" i="12" s="1"/>
  <c r="M162" i="12"/>
  <c r="M136" i="12" s="1"/>
  <c r="I125" i="1" l="1"/>
  <c r="I19" i="1" s="1"/>
  <c r="G57" i="1"/>
  <c r="H57" i="1" s="1"/>
  <c r="I57" i="1" s="1"/>
  <c r="G56" i="1"/>
  <c r="H56" i="1" s="1"/>
  <c r="I56" i="1" s="1"/>
  <c r="I123" i="1"/>
  <c r="G27" i="19"/>
  <c r="G54" i="1"/>
  <c r="H54" i="1" s="1"/>
  <c r="I54" i="1" s="1"/>
  <c r="G55" i="1"/>
  <c r="H55" i="1" s="1"/>
  <c r="I55" i="1" s="1"/>
  <c r="G67" i="18"/>
  <c r="G52" i="1"/>
  <c r="H52" i="1" s="1"/>
  <c r="I52" i="1" s="1"/>
  <c r="G53" i="1"/>
  <c r="H53" i="1" s="1"/>
  <c r="I53" i="1" s="1"/>
  <c r="H50" i="1"/>
  <c r="I50" i="1" s="1"/>
  <c r="G51" i="1"/>
  <c r="H51" i="1" s="1"/>
  <c r="I51" i="1" s="1"/>
  <c r="G183" i="17"/>
  <c r="M30" i="16"/>
  <c r="I111" i="1"/>
  <c r="G42" i="16"/>
  <c r="G49" i="1"/>
  <c r="H49" i="1" s="1"/>
  <c r="I49" i="1" s="1"/>
  <c r="G48" i="1"/>
  <c r="H48" i="1" s="1"/>
  <c r="I48" i="1" s="1"/>
  <c r="I108" i="1"/>
  <c r="G52" i="15"/>
  <c r="G46" i="1"/>
  <c r="H46" i="1" s="1"/>
  <c r="I46" i="1" s="1"/>
  <c r="I80" i="1"/>
  <c r="H44" i="1"/>
  <c r="I44" i="1" s="1"/>
  <c r="G45" i="1"/>
  <c r="H45" i="1" s="1"/>
  <c r="I45" i="1" s="1"/>
  <c r="G82" i="14"/>
  <c r="I67" i="1"/>
  <c r="G86" i="13"/>
  <c r="I65" i="1"/>
  <c r="G42" i="1"/>
  <c r="H42" i="1" s="1"/>
  <c r="I42" i="1" s="1"/>
  <c r="G43" i="1"/>
  <c r="H43" i="1" s="1"/>
  <c r="I43" i="1" s="1"/>
  <c r="G39" i="1"/>
  <c r="G58" i="1" s="1"/>
  <c r="G25" i="1" s="1"/>
  <c r="A25" i="1" s="1"/>
  <c r="A26" i="1" s="1"/>
  <c r="I17" i="1"/>
  <c r="G40" i="1"/>
  <c r="H40" i="1" s="1"/>
  <c r="I40" i="1" s="1"/>
  <c r="G448" i="12"/>
  <c r="G41" i="1"/>
  <c r="H41" i="1" s="1"/>
  <c r="I41" i="1" s="1"/>
  <c r="A23" i="1"/>
  <c r="M8" i="17"/>
  <c r="J39" i="1"/>
  <c r="I126" i="1" l="1"/>
  <c r="J103" i="1" s="1"/>
  <c r="I16" i="1"/>
  <c r="I21" i="1" s="1"/>
  <c r="G28" i="1"/>
  <c r="G26" i="1"/>
  <c r="H39" i="1"/>
  <c r="H58" i="1" s="1"/>
  <c r="A24" i="1"/>
  <c r="G24" i="1"/>
  <c r="J88" i="1" l="1"/>
  <c r="J112" i="1"/>
  <c r="J122" i="1"/>
  <c r="J81" i="1"/>
  <c r="J98" i="1"/>
  <c r="J100" i="1"/>
  <c r="J71" i="1"/>
  <c r="J111" i="1"/>
  <c r="J82" i="1"/>
  <c r="J93" i="1"/>
  <c r="J79" i="1"/>
  <c r="J114" i="1"/>
  <c r="J72" i="1"/>
  <c r="J76" i="1"/>
  <c r="J123" i="1"/>
  <c r="J75" i="1"/>
  <c r="J78" i="1"/>
  <c r="J121" i="1"/>
  <c r="J108" i="1"/>
  <c r="J74" i="1"/>
  <c r="J66" i="1"/>
  <c r="J95" i="1"/>
  <c r="J110" i="1"/>
  <c r="J102" i="1"/>
  <c r="J65" i="1"/>
  <c r="J120" i="1"/>
  <c r="J77" i="1"/>
  <c r="J104" i="1"/>
  <c r="J106" i="1"/>
  <c r="J90" i="1"/>
  <c r="J85" i="1"/>
  <c r="J69" i="1"/>
  <c r="J73" i="1"/>
  <c r="J86" i="1"/>
  <c r="J70" i="1"/>
  <c r="J119" i="1"/>
  <c r="J94" i="1"/>
  <c r="J96" i="1"/>
  <c r="J105" i="1"/>
  <c r="J118" i="1"/>
  <c r="J89" i="1"/>
  <c r="J87" i="1"/>
  <c r="J115" i="1"/>
  <c r="J101" i="1"/>
  <c r="J97" i="1"/>
  <c r="J113" i="1"/>
  <c r="J83" i="1"/>
  <c r="J80" i="1"/>
  <c r="J125" i="1"/>
  <c r="J117" i="1"/>
  <c r="J91" i="1"/>
  <c r="J107" i="1"/>
  <c r="J99" i="1"/>
  <c r="J116" i="1"/>
  <c r="J67" i="1"/>
  <c r="J92" i="1"/>
  <c r="J84" i="1"/>
  <c r="J124" i="1"/>
  <c r="J109" i="1"/>
  <c r="J68" i="1"/>
  <c r="A27" i="1"/>
  <c r="G29" i="1" s="1"/>
  <c r="G27" i="1" s="1"/>
  <c r="I39" i="1"/>
  <c r="I58" i="1" s="1"/>
  <c r="J51" i="1" l="1"/>
  <c r="J40" i="1"/>
  <c r="J53" i="1"/>
  <c r="J54" i="1"/>
  <c r="J50" i="1"/>
  <c r="J44" i="1"/>
  <c r="J52" i="1"/>
  <c r="J45" i="1"/>
  <c r="J46" i="1"/>
  <c r="J57" i="1"/>
  <c r="J47" i="1"/>
  <c r="J55" i="1"/>
  <c r="J48" i="1"/>
  <c r="J56" i="1"/>
  <c r="J41" i="1"/>
  <c r="J49" i="1"/>
  <c r="J58" i="1"/>
  <c r="J42" i="1"/>
  <c r="J43" i="1"/>
  <c r="J126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<sst xmlns="http://schemas.openxmlformats.org/spreadsheetml/2006/main" count="6367" uniqueCount="1643">
  <si>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</si>
  <si>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</si>
  <si>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</si>
  <si>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</si>
  <si>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</si>
  <si>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</si>
  <si>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</si>
  <si>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</si>
  <si>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</si>
  <si>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</si>
  <si>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</si>
  <si>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</si>
  <si>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</si>
  <si>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</si>
  <si>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</si>
  <si>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</si>
  <si>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</si>
  <si>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</si>
  <si>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</si>
  <si>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</si>
  <si>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</si>
  <si>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</si>
  <si>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</si>
  <si>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</si>
  <si>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</si>
  <si>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</si>
  <si>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</si>
  <si>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</si>
  <si>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</si>
  <si>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</si>
  <si>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</si>
  <si>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</si>
  <si>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</si>
  <si>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</si>
  <si>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</si>
  <si>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</si>
  <si>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</si>
  <si>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</si>
  <si>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</si>
  <si>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</si>
  <si>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</si>
  <si>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</si>
  <si>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</si>
  <si>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22-087</t>
  </si>
  <si>
    <t>Přístavba Hvězdárny Třebíč</t>
  </si>
  <si>
    <t>Dům dětí a mládeže Třebíč, příspěvková organizace</t>
  </si>
  <si>
    <t>Tomáše Bati 1084</t>
  </si>
  <si>
    <t>Třebíč-Borovina</t>
  </si>
  <si>
    <t>67401</t>
  </si>
  <si>
    <t>72083948</t>
  </si>
  <si>
    <t>Ing. Eva Vystrčilová</t>
  </si>
  <si>
    <t>Mládežnická 983/2</t>
  </si>
  <si>
    <t>Třebíč-Nové Dvory</t>
  </si>
  <si>
    <t>73652148</t>
  </si>
  <si>
    <t>Stavba</t>
  </si>
  <si>
    <t>01</t>
  </si>
  <si>
    <t>Stavební část</t>
  </si>
  <si>
    <t>02</t>
  </si>
  <si>
    <t>Venkovní úpravy</t>
  </si>
  <si>
    <t>03</t>
  </si>
  <si>
    <t>VNITŘNÍ KANALIZACE</t>
  </si>
  <si>
    <t>04</t>
  </si>
  <si>
    <t>VNITŘNÍ VODOVOD</t>
  </si>
  <si>
    <t>05</t>
  </si>
  <si>
    <t>VYTÁPĚNÍ</t>
  </si>
  <si>
    <t>06</t>
  </si>
  <si>
    <t>ELEKTROINSTALACE</t>
  </si>
  <si>
    <t>Pol</t>
  </si>
  <si>
    <t>07</t>
  </si>
  <si>
    <t>Vzduchotechnika</t>
  </si>
  <si>
    <t>08</t>
  </si>
  <si>
    <t>Zařízení interiéru - viz výpis D.2.2.1</t>
  </si>
  <si>
    <t>10</t>
  </si>
  <si>
    <t>VRN a ON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</si>
  <si>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</si>
  <si>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</si>
  <si>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</si>
  <si>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</si>
  <si>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</si>
  <si>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</si>
  <si>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</si>
  <si>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</si>
  <si>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</si>
  <si>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</si>
  <si>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</si>
  <si>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</si>
  <si>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</si>
  <si>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</si>
  <si>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</si>
  <si>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</si>
  <si>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</si>
  <si>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</si>
  <si>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</si>
  <si>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</si>
  <si>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799</t>
  </si>
  <si>
    <t>Ostatní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</si>
  <si>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</si>
  <si>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</si>
  <si>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</si>
  <si>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</si>
  <si>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</si>
  <si>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</si>
  <si>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</si>
  <si>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</si>
  <si>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</si>
  <si>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</si>
  <si>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</si>
  <si>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</si>
  <si>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</si>
  <si>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</si>
  <si>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</si>
  <si>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</si>
  <si>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EM01</t>
  </si>
  <si>
    <t>PŘÍPOJKA PRO TEPELNÉ ČERPADLO</t>
  </si>
  <si>
    <t>EM02</t>
  </si>
  <si>
    <t>PŘÍPOJKA PRO ROZVADĚČ  RH-P</t>
  </si>
  <si>
    <t>EM03</t>
  </si>
  <si>
    <t>ROZVADĚČ RH-P</t>
  </si>
  <si>
    <t>EM04</t>
  </si>
  <si>
    <t>ROZVADĚČ R- TČ</t>
  </si>
  <si>
    <t>EM05</t>
  </si>
  <si>
    <t>PŘEPOJENÍ STÁVAJÍCÍHO ROZVADĚČE RH - STÁVAJÍCÍ</t>
  </si>
  <si>
    <t>EM06</t>
  </si>
  <si>
    <t>PODLAHOVÁ KRABICE</t>
  </si>
  <si>
    <t>EM07</t>
  </si>
  <si>
    <t>PŘÍSTROJE</t>
  </si>
  <si>
    <t>EM08</t>
  </si>
  <si>
    <t>OSUŠOVAČE RUKOU</t>
  </si>
  <si>
    <t>EM09</t>
  </si>
  <si>
    <t>KABELOVÉ ŽLABY NAD PODHLEDEM</t>
  </si>
  <si>
    <t>EM10</t>
  </si>
  <si>
    <t>KABELY</t>
  </si>
  <si>
    <t>EM11</t>
  </si>
  <si>
    <t>SVÍTIDLA</t>
  </si>
  <si>
    <t>EM12</t>
  </si>
  <si>
    <t>KRABICE, SVORKY</t>
  </si>
  <si>
    <t>EM13</t>
  </si>
  <si>
    <t>OCHRANNÉ POSPOJOVÁNÍ</t>
  </si>
  <si>
    <t>EM14</t>
  </si>
  <si>
    <t>OSTATNÍ POLOŽKY SILNOPROUDÁ ELEKTROINSTALACE</t>
  </si>
  <si>
    <t>EM15</t>
  </si>
  <si>
    <t>JÍMACÍ A SVODOVÉ VEDENÍ</t>
  </si>
  <si>
    <t>EM16</t>
  </si>
  <si>
    <t>Zařizovací předměty</t>
  </si>
  <si>
    <t>EM17</t>
  </si>
  <si>
    <t>EM18</t>
  </si>
  <si>
    <t>EM19</t>
  </si>
  <si>
    <t>EM20</t>
  </si>
  <si>
    <t>VZT1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</si>
  <si>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</si>
  <si>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</si>
  <si>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</si>
  <si>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</si>
  <si>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</si>
  <si>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</si>
  <si>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</si>
  <si>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</si>
  <si>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</si>
  <si>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</si>
  <si>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</si>
  <si>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731</t>
  </si>
  <si>
    <t>Kotelny</t>
  </si>
  <si>
    <t>733</t>
  </si>
  <si>
    <t>Rozvod potrubí</t>
  </si>
  <si>
    <t>734</t>
  </si>
  <si>
    <t>Armatury</t>
  </si>
  <si>
    <t>736</t>
  </si>
  <si>
    <t>Podlahove vytapeni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</si>
  <si>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</si>
  <si>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</si>
  <si>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</si>
  <si>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</si>
  <si>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</si>
  <si>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</si>
  <si>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</si>
  <si>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</si>
  <si>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</si>
  <si>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</si>
  <si>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</si>
  <si>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</si>
  <si>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</si>
  <si>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</si>
  <si>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</si>
  <si>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</si>
  <si>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</si>
  <si>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</si>
  <si>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</si>
  <si>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</si>
  <si>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999</t>
  </si>
  <si>
    <t>Zařízení interiéru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</si>
  <si>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</si>
  <si>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</si>
  <si>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</si>
  <si>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</si>
  <si>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</si>
  <si>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</si>
  <si>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</si>
  <si>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</si>
  <si>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</si>
  <si>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</si>
  <si>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</si>
  <si>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</si>
  <si>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</si>
  <si>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</si>
  <si>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</si>
  <si>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</si>
  <si>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</si>
  <si>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</si>
  <si>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</si>
  <si>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</si>
  <si>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</si>
  <si>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</si>
  <si>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</si>
  <si>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</si>
  <si>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</si>
  <si>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</si>
  <si>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</si>
  <si>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</si>
  <si>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</si>
  <si>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</si>
  <si>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</si>
  <si>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</si>
  <si>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</si>
  <si>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</si>
  <si>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do 50 m</t>
  </si>
  <si>
    <t>m3</t>
  </si>
  <si>
    <t>RTS 22/ II</t>
  </si>
  <si>
    <t>Práce</t>
  </si>
  <si>
    <t>Běžná</t>
  </si>
  <si>
    <t>POL1_1</t>
  </si>
  <si>
    <t>sejmutí ornice pod novým objektem : (7,38*21,88+4,8*2,34)*0,1</t>
  </si>
  <si>
    <t>VV</t>
  </si>
  <si>
    <t>sejmutí ornice po obvodu 0,5m : (7,38+21,88+7,38+5,97+2,2+4,18)*0,5*0,1</t>
  </si>
  <si>
    <t>122201101R00</t>
  </si>
  <si>
    <t>Odkopávky nezapažené v hor. 3 do 100 m3</t>
  </si>
  <si>
    <t>POL1_</t>
  </si>
  <si>
    <t>odkopávky pro podsyp zákl. desky : 132*0,18</t>
  </si>
  <si>
    <t>122201109R00</t>
  </si>
  <si>
    <t>Příplatek za lepivost - odkopávky v hor. 3</t>
  </si>
  <si>
    <t>odkopávky pro podsyp zákl. desky : 132*0,18*0,2</t>
  </si>
  <si>
    <t>132201110R00</t>
  </si>
  <si>
    <t>Hloubení rýh š.do 60 cm v hor.3 do 50 m3, STROJNĚ</t>
  </si>
  <si>
    <t>podélná Z vč.XPS : 4,82*0,6</t>
  </si>
  <si>
    <t>podélná V vč.XPS : 5,7*0,6</t>
  </si>
  <si>
    <t>příčná J vč.XPS : 3,05*0,6</t>
  </si>
  <si>
    <t>příčná vnitřní J2 : 0,175*6,18*0,5</t>
  </si>
  <si>
    <t>příčná S vč.XPS : 3,44*0,6</t>
  </si>
  <si>
    <t>příčná vnitřní S2 : 0,225*6,18*0,5</t>
  </si>
  <si>
    <t>Vchod S : 2,34*0,36*0,5</t>
  </si>
  <si>
    <t>Vchod Z : 3,8*0,28*0,5</t>
  </si>
  <si>
    <t>Vchod J : 2,34*0,22*0,5</t>
  </si>
  <si>
    <t>kabel elektro : 0,6*0,8*52</t>
  </si>
  <si>
    <t>132201119R00</t>
  </si>
  <si>
    <t>Přípl.za lepivost,hloubení rýh 60 cm,hor.3,STROJNĚ</t>
  </si>
  <si>
    <t>příplatek za lepivost hloubení rýh : 37,6126*0,2</t>
  </si>
  <si>
    <t>132501111R00</t>
  </si>
  <si>
    <t>Hloubení rýh šířky do 60 cm v hor.6, STROJNĚ</t>
  </si>
  <si>
    <t>podélná Z vč.XPS : 5,02*0,6</t>
  </si>
  <si>
    <t>podélná V vč.XPS : 2,39*0,6</t>
  </si>
  <si>
    <t>příčná J vč.XPS : 1,17*0,6</t>
  </si>
  <si>
    <t>příčná vnitřní J2 : 6,18*0,23*0,5</t>
  </si>
  <si>
    <t>příčná S vč.XPS : 0,98*0,6</t>
  </si>
  <si>
    <t>příčná vnitřní S2 : 6,18*0,12*0,5</t>
  </si>
  <si>
    <t>Vchod S : 2,34*0,33*0,5</t>
  </si>
  <si>
    <t>Vchod Z : 3,8*0,25*0,5</t>
  </si>
  <si>
    <t>Vchod J : 2,34*0,2*0,5</t>
  </si>
  <si>
    <t>181101102R00</t>
  </si>
  <si>
    <t>Úprava pláně v zářezech v hor. 1-4, se zhutněním</t>
  </si>
  <si>
    <t>m2</t>
  </si>
  <si>
    <t>sejmutí ornice pod novým objektem : 7,38*21,88+4,8*2,34</t>
  </si>
  <si>
    <t>sejmutí ornice po obvodu 0,5m : (7,38+21,88+7,38+5,97+2,2+4,18)*0,5</t>
  </si>
  <si>
    <t>162201102R00</t>
  </si>
  <si>
    <t>Vodorovné přemístění výkopku z hor.1-4 do 50 m</t>
  </si>
  <si>
    <t>167101101R00</t>
  </si>
  <si>
    <t>Nakládání výkopku z hor.1-4 v množství do 100 m3</t>
  </si>
  <si>
    <t>56,3299*2</t>
  </si>
  <si>
    <t>174101101R00</t>
  </si>
  <si>
    <t>Zásyp jam, rýh, šachet se zhutněním</t>
  </si>
  <si>
    <t>zásyp pro podsyp zákl. desky : 25*0,04</t>
  </si>
  <si>
    <t>175101201R00</t>
  </si>
  <si>
    <t>Obsyp objektu bez prohození sypaniny</t>
  </si>
  <si>
    <t>strana J : 7,38*0,89</t>
  </si>
  <si>
    <t>strana S : 7,38*2,03</t>
  </si>
  <si>
    <t>strana V : 21,88*0,99</t>
  </si>
  <si>
    <t>strana Z : 5,97*2,03</t>
  </si>
  <si>
    <t>162701105R00</t>
  </si>
  <si>
    <t>Vodorovné přemístění výkopku z hor.1-4 do 10000 m</t>
  </si>
  <si>
    <t>162701155R00</t>
  </si>
  <si>
    <t>Vodorovné přemístění výkopku z hor.5-7 do 10000 m</t>
  </si>
  <si>
    <t>199000001R00</t>
  </si>
  <si>
    <t>Poplatek za skládku - ornice</t>
  </si>
  <si>
    <t>199000002R00</t>
  </si>
  <si>
    <t>Poplatek za skládku horniny 1- 4</t>
  </si>
  <si>
    <t>199000003R00</t>
  </si>
  <si>
    <t>Poplatek za skládku horniny 5 - 7</t>
  </si>
  <si>
    <t>460420022R00</t>
  </si>
  <si>
    <t>Zřízení kabelového lože v rýze š. do 65 cm z písku</t>
  </si>
  <si>
    <t>m</t>
  </si>
  <si>
    <t>174100050RA0</t>
  </si>
  <si>
    <t>Zásyp jam,rýh a šachet štěrkopískem</t>
  </si>
  <si>
    <t>Agregovaná položka</t>
  </si>
  <si>
    <t>POL2_1</t>
  </si>
  <si>
    <t>274313611R00</t>
  </si>
  <si>
    <t>Beton základových pasů prostý C 16/20 X0 S3</t>
  </si>
  <si>
    <t>Hloubka -0,43-0,98 : 26,8*0,55</t>
  </si>
  <si>
    <t>Hloubka -0,43-1,23 : (7,87+0,9+0,92)*0,8</t>
  </si>
  <si>
    <t>Hloubka -0,43-1,48 : 1,82*1,05</t>
  </si>
  <si>
    <t>274351215RT1</t>
  </si>
  <si>
    <t>Bednění stěn základových pasů - zřízení bednicí materiál prkna</t>
  </si>
  <si>
    <t>bednění základových pasů : 87,4*0,3</t>
  </si>
  <si>
    <t>274351216R00</t>
  </si>
  <si>
    <t>Bednění stěn základových pasů - odstranění</t>
  </si>
  <si>
    <t>274354032R00</t>
  </si>
  <si>
    <t>Bednění prostupu základem do 0,05 m2, dl.0,5 m</t>
  </si>
  <si>
    <t>kus</t>
  </si>
  <si>
    <t>271531113R00</t>
  </si>
  <si>
    <t>Polštář základu z kameniva hr. drceného 16-32 mm</t>
  </si>
  <si>
    <t>polštář základu : (38,56+6,99+60,29+22,77)*0,15</t>
  </si>
  <si>
    <t>273321321R00</t>
  </si>
  <si>
    <t>Železobeton základových desek C 20/25 - XC2 - CI</t>
  </si>
  <si>
    <t>167*0,15</t>
  </si>
  <si>
    <t>273351215RT1</t>
  </si>
  <si>
    <t>Bednění stěn základových desek - zřízení bednicí materiál prkna</t>
  </si>
  <si>
    <t>bednění ŽB desky : 62,5*0,3</t>
  </si>
  <si>
    <t>273351216R00</t>
  </si>
  <si>
    <t>Bednění stěn základových desek - odstranění</t>
  </si>
  <si>
    <t>273361921RT4</t>
  </si>
  <si>
    <t>Výztuž základových desek ze svařovaných sítí průměr drátu  6,0, oka 100/100 mm B500B</t>
  </si>
  <si>
    <t>t</t>
  </si>
  <si>
    <t>schéma vyztužení dolního povrchu : 0,0045*167*1,15</t>
  </si>
  <si>
    <t>schéma vyztužení horního povrchu : 0,0045*(167-21,25-19,87-9,29)*1,15</t>
  </si>
  <si>
    <t>2.001R</t>
  </si>
  <si>
    <t>Odvětrání podloží - potrubí včetně tvarovek vč. svislého odvodu nad střechu viz. výkres D.1.1.2. základy</t>
  </si>
  <si>
    <t>soubor</t>
  </si>
  <si>
    <t>Vlastní</t>
  </si>
  <si>
    <t>Indiv</t>
  </si>
  <si>
    <t>311238115R00</t>
  </si>
  <si>
    <t>Zdivo keramické 30 na MVC, tl. 300 mm - Start</t>
  </si>
  <si>
    <t>sokl : 58,52*0,25</t>
  </si>
  <si>
    <t>311238527R00</t>
  </si>
  <si>
    <t>Zdivo keramické,  tl. 440 mm</t>
  </si>
  <si>
    <t>obvodové zdivo 1 : 3,25*(6,5+21,88+6,5+21,88)</t>
  </si>
  <si>
    <t>obvodové zdivo 2 : 1,75*(6,5+7,38+6,5)+1,5*7,38</t>
  </si>
  <si>
    <t>odečet oken : -(3*0,8+2*4,11)</t>
  </si>
  <si>
    <t>odečet dveří : -(2*2,72+1,1*2,2)</t>
  </si>
  <si>
    <t>odečet cedule : -(2*2,25)</t>
  </si>
  <si>
    <t>311238326R00</t>
  </si>
  <si>
    <t>Zdivo keramické 30 AKU, tl. 300 mm</t>
  </si>
  <si>
    <t>příčka 300mm : 6,5*3,5</t>
  </si>
  <si>
    <t>odečet dveří : -(1,8*2,1)</t>
  </si>
  <si>
    <t>odečet příčky 115mm : -(1,5*2,2)</t>
  </si>
  <si>
    <t>atika 300mm : 0,5*(21,88+21,88+6,5+6,5+6,5)</t>
  </si>
  <si>
    <t>cedule : 4,5</t>
  </si>
  <si>
    <t>311238312R00</t>
  </si>
  <si>
    <t>Zdivo keramické 19 AKU, tl. 190 mm</t>
  </si>
  <si>
    <t>příčka 190mm AKU : 3,5*6,5</t>
  </si>
  <si>
    <t>odečet dveří : -(1*2,1)</t>
  </si>
  <si>
    <t>342248152R00</t>
  </si>
  <si>
    <t>Příčky keramické, tl. 115 mm</t>
  </si>
  <si>
    <t>příčka 115mm : 1,5*2,2+3,75*(2,25+2,25+2,25)</t>
  </si>
  <si>
    <t>342248151R00</t>
  </si>
  <si>
    <t>Příčky keramické, tl. 80 mm</t>
  </si>
  <si>
    <t>příčka 80mm : 3,75*(10,01+1,035)</t>
  </si>
  <si>
    <t>odečet dveří : -(3*1,7+1,5)</t>
  </si>
  <si>
    <t>342941115R00</t>
  </si>
  <si>
    <t>Připojení příček kotvou vloženou při zdění</t>
  </si>
  <si>
    <t>7*3,75</t>
  </si>
  <si>
    <t>342011123R00</t>
  </si>
  <si>
    <t>Přizdívka SDK za WC tl. 150 mm, 1x oplášť.,RBI 12,5 mm</t>
  </si>
  <si>
    <t>přizdívka za WC 1.06 : 1,5*1,6+0,15*1,5+1,6*0,15</t>
  </si>
  <si>
    <t>přizdívka za WC 0.07 : 1,5*0,9+0,15*0,9</t>
  </si>
  <si>
    <t>342091082R00</t>
  </si>
  <si>
    <t>Příplatek k příčce sádrokart. za plochu do 5 m2</t>
  </si>
  <si>
    <t>3001     R00</t>
  </si>
  <si>
    <t>Sanitární příčky vč. dveří D+M</t>
  </si>
  <si>
    <t>RTS 20/ II</t>
  </si>
  <si>
    <t>11,38+3</t>
  </si>
  <si>
    <t>317168112R00</t>
  </si>
  <si>
    <t>Překlad keramický plochý 115x71x1250 mm</t>
  </si>
  <si>
    <t>P7 : 4</t>
  </si>
  <si>
    <t>317168131R00</t>
  </si>
  <si>
    <t>Překlad keramický 70x238x1250 mm</t>
  </si>
  <si>
    <t>P1, P6 : 15+2</t>
  </si>
  <si>
    <t>317168132R00</t>
  </si>
  <si>
    <t>Překlad keramický 70x238x1500 mm</t>
  </si>
  <si>
    <t>P4 : 5</t>
  </si>
  <si>
    <t>317168133R00</t>
  </si>
  <si>
    <t>Překlad keramický 70x238x1750 mm</t>
  </si>
  <si>
    <t>P8 : 4</t>
  </si>
  <si>
    <t>317168135R00</t>
  </si>
  <si>
    <t>Překlad keramický 70x238x2250 mm</t>
  </si>
  <si>
    <t>P5 : 4</t>
  </si>
  <si>
    <t>317168136R00</t>
  </si>
  <si>
    <t>Překlad keramický 70x238x2500 mm</t>
  </si>
  <si>
    <t>P2 : 4</t>
  </si>
  <si>
    <t>317168137R00</t>
  </si>
  <si>
    <t>Překlad keramický 70x238x2750 mm</t>
  </si>
  <si>
    <t>P3, P9 : 10+1</t>
  </si>
  <si>
    <t>317941125RU2</t>
  </si>
  <si>
    <t>Osazení ocelových válcovaných nosníků č.22 a vyšší včetně dodávky profilu U č.24</t>
  </si>
  <si>
    <t>P2 U240 2500mm : 2,5*0,0302*1,05</t>
  </si>
  <si>
    <t>346244382RT2</t>
  </si>
  <si>
    <t>Plentování ocelových nosníků výšky 20 - 30 cm s použitím suché maltové směsi</t>
  </si>
  <si>
    <t>U 240 : 2,5*0,25+2,5*0,2</t>
  </si>
  <si>
    <t>3003.R</t>
  </si>
  <si>
    <t>Příčka SDK tl.100 mm,ocel.kce,1x oplášť.,RB 12,5mm ,vč. tep. izolace, EI 30 vč. omítky a malby</t>
  </si>
  <si>
    <t>vnější opláštění EI30 DP1 : 12,27</t>
  </si>
  <si>
    <t>342013122RT2</t>
  </si>
  <si>
    <t>Příčka SDK tl.100 mm,ocel.kce,2x oplášť.,RB 12,5mm izolace tloušťky 50 mm, EI 30</t>
  </si>
  <si>
    <t>4,6*2,55*2</t>
  </si>
  <si>
    <t>317998112R00</t>
  </si>
  <si>
    <t>Izolace mezi překlady polystyren tl. 70 mm</t>
  </si>
  <si>
    <t>317998114R00</t>
  </si>
  <si>
    <t>Izolace mezi překlady polystyren tl. 90 mm</t>
  </si>
  <si>
    <t>430321313R00</t>
  </si>
  <si>
    <t>Beton schodišťových konstrukcí C 16/20</t>
  </si>
  <si>
    <t>schody mezi stávající budovou a přístavbou : 0,33*0,42*1,2</t>
  </si>
  <si>
    <t>417351215RT2</t>
  </si>
  <si>
    <t>Bednění věnců věncovkou keramickou bez izolantu věncovka keramická, tl. stropu 250 mm bez izolantu</t>
  </si>
  <si>
    <t>celý obvod 1NP : 21,88+21,88+7,38+7,38</t>
  </si>
  <si>
    <t>celý obvod 2NP : 7,24+7,24+7,38+7,38</t>
  </si>
  <si>
    <t>atika z 1/2 vencovky 1NP : (14,94+14,94+7,38)/2</t>
  </si>
  <si>
    <t>atika z 1/2 vencovky 2NP : (7,24+7,24+7,38+7,38)/2</t>
  </si>
  <si>
    <t>417351215RT1</t>
  </si>
  <si>
    <t>Bednění věnců věncovkou keramickou bez izolantu věncovka keramická, tl. stropu 210 mm bez izolantu</t>
  </si>
  <si>
    <t>1NP : 14,94+14,94+7,38</t>
  </si>
  <si>
    <t>417321315R00</t>
  </si>
  <si>
    <t>Ztužující pásy a věnce z betonu železového C 20/25 XC2 - CI 0,2</t>
  </si>
  <si>
    <t>V1 : 0,25*0,28*7,06+0,20*0,20*7,06</t>
  </si>
  <si>
    <t>V2 : 0,25*0,28*(14,58+14,58)+0,2*0,08*(14,58+14,58)</t>
  </si>
  <si>
    <t>V3 : 0,25*0,28*(6,98+6,98+3,53+1,28)</t>
  </si>
  <si>
    <t>V4 : 0,25*0,3*2,25</t>
  </si>
  <si>
    <t>V5 : 0,25*0,19*6,5</t>
  </si>
  <si>
    <t>V6 : 0,25*0,30*6,5+0,25*0,23*6,5+0,21*0,04*6,5</t>
  </si>
  <si>
    <t>V7 : (0,25*0,28*7,06+0,20*0,20*7,06)*2</t>
  </si>
  <si>
    <t>V8 : (0,25*0,28*7,06+0,2*0,08*7,06)*2</t>
  </si>
  <si>
    <t>V9 (atiky) : 0,20*0,12*(7,22+14,42+14,42+4*7,22)</t>
  </si>
  <si>
    <t>417351115R00</t>
  </si>
  <si>
    <t>Bednění ztužujících pásů a věnců - zřízení</t>
  </si>
  <si>
    <t>1NP v.0,45m : (14,94+14,94+7,38)*0,60*2</t>
  </si>
  <si>
    <t>1NP v.0,25m : (7,24+7,24+7,38+6,5+6,5)*0,40*2</t>
  </si>
  <si>
    <t>celý obvod 2NP : (7,24+7,24+7,38+7,38)*0,60*2</t>
  </si>
  <si>
    <t>atiky : (6,78+14,2+14,2+4*6,78)*0,25</t>
  </si>
  <si>
    <t>417351116R00</t>
  </si>
  <si>
    <t>Bednění ztužujících pásů a věnců - odstranění</t>
  </si>
  <si>
    <t>417361721R00</t>
  </si>
  <si>
    <t>Výztuž ztuž. pásů a věnců, ocel B500B</t>
  </si>
  <si>
    <t>výztuž věnců : 10,32*0,12</t>
  </si>
  <si>
    <t>416021121R00</t>
  </si>
  <si>
    <t>Podhledy SDK, kovová.kce CD. 1x deska RB 12,5 mm</t>
  </si>
  <si>
    <t>kastlík : 0,6*3,97</t>
  </si>
  <si>
    <t>416021122R00</t>
  </si>
  <si>
    <t>Podhledy SDK, kovová.kce CD. 1x deska RF 12,5 mm vč. TI</t>
  </si>
  <si>
    <t>stávající budoba : 4,6*2,3</t>
  </si>
  <si>
    <t>416093141R00</t>
  </si>
  <si>
    <t>Čelo podhledu SDK, 1xCD,1xRB 12,5 mm - kastlík</t>
  </si>
  <si>
    <t>3,97*0,6</t>
  </si>
  <si>
    <t>411120031RAA</t>
  </si>
  <si>
    <t>Strop montovaný z panelů , tl. 20 cm panely PPD .../205 komplet konstrukce vč. prostupů</t>
  </si>
  <si>
    <t>1NP : 99,4</t>
  </si>
  <si>
    <t>2NP : 46,23</t>
  </si>
  <si>
    <t>411320140RAA</t>
  </si>
  <si>
    <t>Strop ŽB z betonu C25/30, tl. 10 cm, ztrac.bednění ocelový pozinkovaný plech, výztuž</t>
  </si>
  <si>
    <t>POL2_</t>
  </si>
  <si>
    <t>stávající budova : 4,6*2,3*0,05</t>
  </si>
  <si>
    <t>610991111R00</t>
  </si>
  <si>
    <t>Zakrývání výplní vnitřních otvorů</t>
  </si>
  <si>
    <t>601016195R00</t>
  </si>
  <si>
    <t>Penetrace hloubk. stropů vč. materiálu</t>
  </si>
  <si>
    <t>1.02 a 1.03 : 41,86+2,72</t>
  </si>
  <si>
    <t>611472111R00</t>
  </si>
  <si>
    <t>Omítka stropu klasická, se štukem ze suché směsi</t>
  </si>
  <si>
    <t>610991002R00</t>
  </si>
  <si>
    <t>Začišťovací okenní lišta pro vnitř.omítku</t>
  </si>
  <si>
    <t>2,2+2,2+4*1,87+3*1+6*0,8</t>
  </si>
  <si>
    <t>612421615R00</t>
  </si>
  <si>
    <t>Omítka vnitřní zdiva, MVC, hrubá zatřená</t>
  </si>
  <si>
    <t>612471411RT2</t>
  </si>
  <si>
    <t>Úprava vnitřních stěn štukem s použitím suché maltové směsi</t>
  </si>
  <si>
    <t>612473186R00</t>
  </si>
  <si>
    <t>Příplatek za zabudované rohovníky, stěny, okna, dveře</t>
  </si>
  <si>
    <t>612481211RT2</t>
  </si>
  <si>
    <t>Montáž výztužné sítě(perlinky)do stěrky-vnit.stěny včetně výztužné sítě a stěrkového tmelu</t>
  </si>
  <si>
    <t>pod obklady : 82,32</t>
  </si>
  <si>
    <t>620991121R00</t>
  </si>
  <si>
    <t>Zakrývání výplní vnějších otvorů z lešení</t>
  </si>
  <si>
    <t>622476314R00</t>
  </si>
  <si>
    <t>Omítka vnější silikátová, slož.1-2</t>
  </si>
  <si>
    <t>622481291R00</t>
  </si>
  <si>
    <t>Montáž výztužné lišty rohové</t>
  </si>
  <si>
    <t>6,33*2+2*2+4,45*2</t>
  </si>
  <si>
    <t>283502511R</t>
  </si>
  <si>
    <t>Profil rohovýPVC se síťovinou, l=2500 mm lišta rohová PVC se síťovinou</t>
  </si>
  <si>
    <t>SPCM</t>
  </si>
  <si>
    <t>Specifikace</t>
  </si>
  <si>
    <t>POL3_0</t>
  </si>
  <si>
    <t>(25,56/2,5)*1,05</t>
  </si>
  <si>
    <t>622481292R00</t>
  </si>
  <si>
    <t>Montáž výztužné lišty okenní a podparapetní</t>
  </si>
  <si>
    <t>7,4+12,43</t>
  </si>
  <si>
    <t>28350125R</t>
  </si>
  <si>
    <t>Profil parapetní plastový s tkaninou</t>
  </si>
  <si>
    <t>3+4,4</t>
  </si>
  <si>
    <t>28350142R</t>
  </si>
  <si>
    <t>Profil okenní a dveřní  l=2400 mm APU lišta</t>
  </si>
  <si>
    <t>(3+6*0,8+4,4+4*1,87+2+2*2,72)*1,1/2,4</t>
  </si>
  <si>
    <t>622312732RT5</t>
  </si>
  <si>
    <t>Zatepl.syst., fasáda, min.desky, tl.100 mm s omítkou SI silikátovou, vč. lišt</t>
  </si>
  <si>
    <t>m 0.02, 3 pole : 21,2</t>
  </si>
  <si>
    <t>639570010RA0</t>
  </si>
  <si>
    <t>Okapový chodník kolem budovy z kačírku šířky 0,5 m vč. obrub a podkladu</t>
  </si>
  <si>
    <t>kolem budovy : (7,397+21,88+7,38+5,97)</t>
  </si>
  <si>
    <t>631312621R00</t>
  </si>
  <si>
    <t>Mazanina betonová tl. 5 - 8 cm C 20/25 XC2 - CI</t>
  </si>
  <si>
    <t>P1 : 10,01*6,5*0,055</t>
  </si>
  <si>
    <t>P2 : (4*6,5+6,5*6,5)*0,065</t>
  </si>
  <si>
    <t>632473102R00</t>
  </si>
  <si>
    <t>Stěrka samonivelační ručně tl. 2,5 mm</t>
  </si>
  <si>
    <t>632411904R00</t>
  </si>
  <si>
    <t>Penetrace savých podkladů pod dlažbu vč. materiálu</t>
  </si>
  <si>
    <t>016</t>
  </si>
  <si>
    <t>Informační deska fasáda D+M, I01 tab. PSV</t>
  </si>
  <si>
    <t>60101118.R</t>
  </si>
  <si>
    <t>Dokončení detailů kolem dlažeb, obkladů silikonem, D+M</t>
  </si>
  <si>
    <t>931991211R00</t>
  </si>
  <si>
    <t>Výplň dilatačních spár z lehčených plastů tl.20 mm</t>
  </si>
  <si>
    <t>napojení na stáv. budovu : 11,28*3,63-2,1</t>
  </si>
  <si>
    <t>941941031R00</t>
  </si>
  <si>
    <t>Montáž lešení leh.řad.s podlahami,š.do 1 m, H 10 m</t>
  </si>
  <si>
    <t>941941191R00</t>
  </si>
  <si>
    <t>Příplatek za každý měsíc použití lešení k pol.1031</t>
  </si>
  <si>
    <t>282,5*3</t>
  </si>
  <si>
    <t>941941831R00</t>
  </si>
  <si>
    <t>Demontáž lešení leh.řad.s podlahami,š.1 m, H 10 m</t>
  </si>
  <si>
    <t>941955002R00</t>
  </si>
  <si>
    <t>Lešení lehké pomocné, výška podlahy do 1,9 m</t>
  </si>
  <si>
    <t>941955004R00</t>
  </si>
  <si>
    <t>Lešení lehké pomocné, výška podlahy do 3,5 m</t>
  </si>
  <si>
    <t>952901111R00</t>
  </si>
  <si>
    <t>Vyčištění budov o výšce podlaží do 4 m</t>
  </si>
  <si>
    <t>953941312R00</t>
  </si>
  <si>
    <t>Osazení požárního hasicího přístroje na stěnu</t>
  </si>
  <si>
    <t>44984100R</t>
  </si>
  <si>
    <t>Přístroj hasicí</t>
  </si>
  <si>
    <t>POL3_</t>
  </si>
  <si>
    <t>953941391R00</t>
  </si>
  <si>
    <t>Revize požárního hasicího přístroje do 5 ks</t>
  </si>
  <si>
    <t>968083003R00</t>
  </si>
  <si>
    <t>Vybourání oken do 4 m2 vč. likvidace</t>
  </si>
  <si>
    <t>998011002R00</t>
  </si>
  <si>
    <t>Přesun hmot pro budovy zděné výšky do 12 m</t>
  </si>
  <si>
    <t>711111001RZ1</t>
  </si>
  <si>
    <t>Izolace proti vlhkosti vodor. nátěr ALP za studena 1x nátěr - včetně dodávky penetračního laku</t>
  </si>
  <si>
    <t>izolace ŽB desky : 167</t>
  </si>
  <si>
    <t>711112001RZ1</t>
  </si>
  <si>
    <t>Izolace proti vlhkosti svis. nátěr, za studena 1x nátěr - včetně dodávky asfaltového laku</t>
  </si>
  <si>
    <t xml:space="preserve">Izolace po sokl : </t>
  </si>
  <si>
    <t>Hloubka -0,43-0,98 : 38*1</t>
  </si>
  <si>
    <t>Hloubka -0,43-1,23 : 19,8*1,25</t>
  </si>
  <si>
    <t>Hloubka -0,43-1,48 : 4,15*1,5</t>
  </si>
  <si>
    <t>711141559RZ4</t>
  </si>
  <si>
    <t>Izolace proti vlhk. vodorovná pásy přitavením 2 vrstvy - vč. materiálu, 1x pás s Al vložkou, 1x pás se sklolam. vložkou</t>
  </si>
  <si>
    <t>izolace ŽB desky : 167*1,15</t>
  </si>
  <si>
    <t>711142559RZ4</t>
  </si>
  <si>
    <t>Izolace proti vlhkosti svislá pásy přitavením 2 vrstva - vč. materiálu, 1x pás s Al vložkou, 1x pás se sklolam. vložkou</t>
  </si>
  <si>
    <t>Hloubka -0,43-0,98 : 38*1*1,15</t>
  </si>
  <si>
    <t>Hloubka -0,43-1,23 : 19,8*1,25*1,15</t>
  </si>
  <si>
    <t>Hloubka -0,43-1,48 : 4,15*1,5*1,15</t>
  </si>
  <si>
    <t>711212111R00</t>
  </si>
  <si>
    <t>Penetrace podkladu nátěrem vč. materiálu</t>
  </si>
  <si>
    <t>ST1 : 14,15*6,71*1,1</t>
  </si>
  <si>
    <t>ST2 : 6,71*6,71*1,1</t>
  </si>
  <si>
    <t>711212012R00</t>
  </si>
  <si>
    <t>Hydroizolační stěrka s výstuží rohů a koutů, D+M</t>
  </si>
  <si>
    <t>dlažba : 15,08</t>
  </si>
  <si>
    <t>obklady : 40,3*0,3</t>
  </si>
  <si>
    <t>998711102R00</t>
  </si>
  <si>
    <t>Přesun hmot pro izolace proti vodě, výšky do 12 m</t>
  </si>
  <si>
    <t>712341559RT1</t>
  </si>
  <si>
    <t>Povlaková krytina střech do 10° přitavením, 1 vrstva -vč. asf. pásu</t>
  </si>
  <si>
    <t>ST1 vodorovná : 14,15*6,71*1,15</t>
  </si>
  <si>
    <t>ST2 vodorovná : 6,71*6,71*1,15</t>
  </si>
  <si>
    <t>ST1 svislá : 2*(14,15+6,71)*0,65*1,15</t>
  </si>
  <si>
    <t>ST2 svislá : 2*(6,71+6,71)*0,65*1,15</t>
  </si>
  <si>
    <t>712391171RZ5</t>
  </si>
  <si>
    <t>Povlaková krytina střech do 10°, podklad. textilie 1 vrstva - včetně mat.</t>
  </si>
  <si>
    <t>ST1 vodorovná : 14,15*6,71*1,02</t>
  </si>
  <si>
    <t>ST2 vodorovná : 6,71*6,71*1,02</t>
  </si>
  <si>
    <t>ST1 svislá : 2*(14,15+6,71)*0,45*1,02</t>
  </si>
  <si>
    <t>ST2 svislá : 2*(6,71+6,71)*0,45*1,02</t>
  </si>
  <si>
    <t>712371801RZ4</t>
  </si>
  <si>
    <t>Povlaková krytina střech do 10°, fólií PVC 1 vrstva - včetně dod. mat. tl.1,5mm</t>
  </si>
  <si>
    <t>ST1 svislá : 2*(14,15+6,71)*0,45*1,15</t>
  </si>
  <si>
    <t>ST2 svislá : 2*(6,71+6,71)*0,45*1,15</t>
  </si>
  <si>
    <t>712378101R00</t>
  </si>
  <si>
    <t>Komínek odvětrání s manžetou z PVC, K11, K12</t>
  </si>
  <si>
    <t>712378103R00</t>
  </si>
  <si>
    <t>Atiková propust s mřížkou a manžetou z PVC K08</t>
  </si>
  <si>
    <t>ST1 : 2</t>
  </si>
  <si>
    <t>ST2 : 2</t>
  </si>
  <si>
    <t>7120001</t>
  </si>
  <si>
    <t>Zapravení kolem kotvení ocel. žebříku</t>
  </si>
  <si>
    <t>998712102R00</t>
  </si>
  <si>
    <t>Přesun hmot pro povlakové krytiny, výšky do 12 m</t>
  </si>
  <si>
    <t>713111211RK4</t>
  </si>
  <si>
    <t>Montáž parozábrany stropů spodem s přelepením spojů ,D+M</t>
  </si>
  <si>
    <t>stávající budova : 4,6*2,3</t>
  </si>
  <si>
    <t>713131131R00</t>
  </si>
  <si>
    <t>Izolace tepelná stěn lepením</t>
  </si>
  <si>
    <t>izolace zákl. až po sokl : 62,8</t>
  </si>
  <si>
    <t>vnitřní sokl : 2*(6,5+21)*0,25</t>
  </si>
  <si>
    <t>atika : 43,3</t>
  </si>
  <si>
    <t>283759187R</t>
  </si>
  <si>
    <t>Deska soklová polystyren. tl. 100 mm</t>
  </si>
  <si>
    <t>izolace zákl. až po sokl : 62,8*1,02</t>
  </si>
  <si>
    <t>283759182R</t>
  </si>
  <si>
    <t>Deska soklová polystyren. tl. 40 mm</t>
  </si>
  <si>
    <t>vnitřní sokl : 2*(6,5+21)*0,25*1,02</t>
  </si>
  <si>
    <t>28375945R</t>
  </si>
  <si>
    <t>Deska fasádní polystyrenová tl. 50 mm</t>
  </si>
  <si>
    <t>atika : 43,3*1,02</t>
  </si>
  <si>
    <t>713131130R00</t>
  </si>
  <si>
    <t>Izolace tepelná stěn vložením do konstrukce</t>
  </si>
  <si>
    <t>věnec : 35,39</t>
  </si>
  <si>
    <t>28375966R</t>
  </si>
  <si>
    <t>Deska fasádní EPS; věnce tl. 80 mm</t>
  </si>
  <si>
    <t>věnec : 35,39*1,02</t>
  </si>
  <si>
    <t>713121118RU1</t>
  </si>
  <si>
    <t>Montáž dilatačního pásku podél stěn včetně dodávky materiálu</t>
  </si>
  <si>
    <t>21+21+6*6,5</t>
  </si>
  <si>
    <t>713121111R00</t>
  </si>
  <si>
    <t>Izolace tepelná podlah na sucho, jednovrstvá</t>
  </si>
  <si>
    <t>P1 a P2 : 6,5*21-0,3*2,35-0,19*5,5</t>
  </si>
  <si>
    <t>28375705R</t>
  </si>
  <si>
    <t>Deska izolační stabilizov. EPS 150</t>
  </si>
  <si>
    <t>P1 a P2 tl.160mm : (6,5*21-0,3*2,35-0,19*5,5)*0,16*1,02</t>
  </si>
  <si>
    <t>713521131R00</t>
  </si>
  <si>
    <t>Montáž podhledů na nosné konstrukci 1vrstvá</t>
  </si>
  <si>
    <t>ST1 : 10,01*6,5+4*6,5-2,72</t>
  </si>
  <si>
    <t>7130002.R</t>
  </si>
  <si>
    <t>Akustické podhledy</t>
  </si>
  <si>
    <t>ST1 : (25,69+41,32)*1,02</t>
  </si>
  <si>
    <t>7130001.R</t>
  </si>
  <si>
    <t>Minerální podhled</t>
  </si>
  <si>
    <t>(3,32+3,26+4,99+3,26+3,33)*1,05</t>
  </si>
  <si>
    <t>713141327R00</t>
  </si>
  <si>
    <t>Izolace tepelná střech do tl.300 mm,2vrstvy,kotvy</t>
  </si>
  <si>
    <t>ST1 : 14,15*6,71</t>
  </si>
  <si>
    <t>ST2 : 6,71*6,71</t>
  </si>
  <si>
    <t>28376694R</t>
  </si>
  <si>
    <t>Dílec izolační EPS 150 tl 100 mm střešní střešní</t>
  </si>
  <si>
    <t>RTS 20/ I</t>
  </si>
  <si>
    <t>RTS 19/ II</t>
  </si>
  <si>
    <t>ST1 : 14,15*6,71*1,02</t>
  </si>
  <si>
    <t>ST2 : 6,71*6,71*1,02</t>
  </si>
  <si>
    <t>28375971R</t>
  </si>
  <si>
    <t>Deska spádová EPS 150</t>
  </si>
  <si>
    <t>ST1 : 14,15*6,71*0,135*1,05</t>
  </si>
  <si>
    <t>ST2 : 6,71*6,71*0,135*1,05</t>
  </si>
  <si>
    <t>7133001.R</t>
  </si>
  <si>
    <t>Vyplnění mezer pěnou - dodávka a montáž</t>
  </si>
  <si>
    <t>713101121R00</t>
  </si>
  <si>
    <t>Odstr.tep.izol.stropů,volně,minerál tl.do 100 mm</t>
  </si>
  <si>
    <t>strop : 10,58</t>
  </si>
  <si>
    <t>998713102R00</t>
  </si>
  <si>
    <t>Přesun hmot pro izolace tepelné, výšky do 12 m</t>
  </si>
  <si>
    <t>762521811R00</t>
  </si>
  <si>
    <t>Demontáž podlah bez polštářů z prken tl. do 32 mm</t>
  </si>
  <si>
    <t>762711810R00</t>
  </si>
  <si>
    <t>Demontáž vázaných konstrukcí hraněných do 120 cm2 - rošt podlahy</t>
  </si>
  <si>
    <t>stávající budova : 4,6*6</t>
  </si>
  <si>
    <t>762900010RA0</t>
  </si>
  <si>
    <t>Demontáž dřevěných stěn včetně obložení a izolace</t>
  </si>
  <si>
    <t>stávající budova : 41</t>
  </si>
  <si>
    <t>762841821R00</t>
  </si>
  <si>
    <t>Demontáž podbití stropů z desek dřevotřískových</t>
  </si>
  <si>
    <t>764816115RT2</t>
  </si>
  <si>
    <t>Oplechování parapetů, lakovaný Pz plech, rš 150 mm lepení, K01 K02</t>
  </si>
  <si>
    <t>(3*1+2*2,2)*1,05</t>
  </si>
  <si>
    <t>764351010RA0</t>
  </si>
  <si>
    <t>Žlab z Pz plechu podokapní čtyřhranný K03</t>
  </si>
  <si>
    <t>764450010RA0</t>
  </si>
  <si>
    <t>Odpadní trouby z Pz plechu čtvercové K04, K05, K06</t>
  </si>
  <si>
    <t>2,75+2*4,4+2*2,2</t>
  </si>
  <si>
    <t>764812680R00</t>
  </si>
  <si>
    <t>Oplechování říms z lakovaného Pz plechu rš do 600 mm</t>
  </si>
  <si>
    <t>(21,88+21,88+3*7,37)*1,05</t>
  </si>
  <si>
    <t>764430010RA0</t>
  </si>
  <si>
    <t>Oplechování dilatační spáry K09</t>
  </si>
  <si>
    <t>K9 : 11,3*1,05</t>
  </si>
  <si>
    <t>764816420R00</t>
  </si>
  <si>
    <t>Okapnice z lakovaného Pz plechu, rš do 200 mm K10</t>
  </si>
  <si>
    <t>K10 : 6,7*1,05</t>
  </si>
  <si>
    <t>76461000.PC</t>
  </si>
  <si>
    <t>Montáž podkladu pro oplechování římsy</t>
  </si>
  <si>
    <t>(21,88+21,88+3*7,37)*0,35</t>
  </si>
  <si>
    <t>60726017.AR</t>
  </si>
  <si>
    <t>Deska dřevoštěpková OSB tl. 25 mm</t>
  </si>
  <si>
    <t>(21,88+21,88+3*7,37)*0,35*1,02</t>
  </si>
  <si>
    <t>764410850R00</t>
  </si>
  <si>
    <t>Demontáž oplechování parapetů,rš od 100 do 330 mm</t>
  </si>
  <si>
    <t>764359231R00</t>
  </si>
  <si>
    <t>Kotlík z Pz plechu čtyřhranný</t>
  </si>
  <si>
    <t>764322830R00</t>
  </si>
  <si>
    <t>Demontáž oplechování okapů</t>
  </si>
  <si>
    <t>764352820R00</t>
  </si>
  <si>
    <t>Demontáž žlabů půlkruh. rovných</t>
  </si>
  <si>
    <t>764351836R00</t>
  </si>
  <si>
    <t>Demontáž háků, sklon do 30°</t>
  </si>
  <si>
    <t>764454801R00</t>
  </si>
  <si>
    <t>Demontáž odpadních trub kruhových</t>
  </si>
  <si>
    <t>764812240R00</t>
  </si>
  <si>
    <t>Oplechování okapů, tvrdá krytina, lak.Pz,rš 500 mm - stávající budova</t>
  </si>
  <si>
    <t>764815215R00</t>
  </si>
  <si>
    <t>Žlab podokapní půlkruh.z lak.Pz plechu, rš 400 mm - stávající budova</t>
  </si>
  <si>
    <t>764815861R00</t>
  </si>
  <si>
    <t>Příplatek za přišroubování háku podokapního - stávající budova</t>
  </si>
  <si>
    <t>764815810R00</t>
  </si>
  <si>
    <t>Kotlík žlabový oválný z lak. Pz plechu, 330/100 mm - stávající budova</t>
  </si>
  <si>
    <t>764819212R00</t>
  </si>
  <si>
    <t>Odpadní trouby kruhové z lak.Pz plechu, D 100 mm - stávající budova</t>
  </si>
  <si>
    <t>998764102R00</t>
  </si>
  <si>
    <t>Přesun hmot pro klempířské konstr., výšky do 12 m</t>
  </si>
  <si>
    <t>766670013R00</t>
  </si>
  <si>
    <t>Montáž obložkové zárubně  dveří dvoukřídl.</t>
  </si>
  <si>
    <t>55330313R</t>
  </si>
  <si>
    <t>Zárubeň ocelová 1600 obložková</t>
  </si>
  <si>
    <t>766670011R00</t>
  </si>
  <si>
    <t>Montáž obložkové zárubně  dveří</t>
  </si>
  <si>
    <t>55330303R</t>
  </si>
  <si>
    <t>Zárubeň ocelová 700 obložková</t>
  </si>
  <si>
    <t>55330305R</t>
  </si>
  <si>
    <t>Zárubeň ocelová 800 obložková</t>
  </si>
  <si>
    <t>55330307R</t>
  </si>
  <si>
    <t>Zárubeň ocelová 900 obložková</t>
  </si>
  <si>
    <t>766664141R00</t>
  </si>
  <si>
    <t>Montáž dveří, oc. zárubeň, 2kř. š. nad 1,45m</t>
  </si>
  <si>
    <t>6110000.PC</t>
  </si>
  <si>
    <t>Dveře vchodové hliníkové 2kř. 200x210cm PSV1</t>
  </si>
  <si>
    <t>61165408R</t>
  </si>
  <si>
    <t>Dveře vnitřní lamino 2kř. 160x210cm plné PSV2</t>
  </si>
  <si>
    <t>RTS 21/ II</t>
  </si>
  <si>
    <t>766660016RA0</t>
  </si>
  <si>
    <t>Montáž dveří jednokřídlových šířky 90 cm</t>
  </si>
  <si>
    <t>61165403R</t>
  </si>
  <si>
    <t>Dveře vnitřní lamino 1kř. 90x210, plné vč. příslušenství</t>
  </si>
  <si>
    <t>61165604R</t>
  </si>
  <si>
    <t>Dveře protipožární EW 15 plné 90x235, dveře č.4 včetně kování, kliky a těsnění</t>
  </si>
  <si>
    <t>766660014RA0</t>
  </si>
  <si>
    <t>Montáž dveří jednokřídlových šířky 80 cm</t>
  </si>
  <si>
    <t>61165402R</t>
  </si>
  <si>
    <t>Dveře vnitřní lamino 1kř. 80x210 plné vč. příslušenství</t>
  </si>
  <si>
    <t>61165642R</t>
  </si>
  <si>
    <t>Dveře protipožární EW15 plné 80x197 cm, dveře č.7 včetně kování, kliky a těsnění</t>
  </si>
  <si>
    <t>766660012RA0</t>
  </si>
  <si>
    <t>Montáž dveří jednokřídlových šířky 70 cm</t>
  </si>
  <si>
    <t>61165401R</t>
  </si>
  <si>
    <t>Dveře vnitřní lamino 1kř. 70x210 plné vč. příslušenství plná DTD</t>
  </si>
  <si>
    <t>766620010RA0</t>
  </si>
  <si>
    <t>Montáž oken jednoduchých do 1,5 m2</t>
  </si>
  <si>
    <t>766-0000.PC</t>
  </si>
  <si>
    <t>Okno plastové trojsklo, dle výpisu PSV O1 a O2 včetně rolet</t>
  </si>
  <si>
    <t>3*0,8+2*4,11</t>
  </si>
  <si>
    <t>766-0001.PC</t>
  </si>
  <si>
    <t>Štítky na dveře, D+M, I02 dle PSV a hmatové tabulky</t>
  </si>
  <si>
    <t>998766101R00</t>
  </si>
  <si>
    <t>Přesun hmot pro truhlářské konstr., výšky do 6 m</t>
  </si>
  <si>
    <t>767995106R00</t>
  </si>
  <si>
    <t>Montáž kov. atypických konstr. do 250 kg</t>
  </si>
  <si>
    <t>kg</t>
  </si>
  <si>
    <t>13380515R</t>
  </si>
  <si>
    <t>Tyč průřezu I 100, střední, jakost oceli S235 11375</t>
  </si>
  <si>
    <t>podlaha : 4,8*6*0,0083*1,05</t>
  </si>
  <si>
    <t>767001</t>
  </si>
  <si>
    <t>Ocelová konstrukce - Z03, Z04 pro tepelné čerpadlo a kondenzační jednotku VZT D+M</t>
  </si>
  <si>
    <t>767003</t>
  </si>
  <si>
    <t>Žebřík na střechu  Z01, D+M Z01</t>
  </si>
  <si>
    <t>767004</t>
  </si>
  <si>
    <t>Vstupní stříška, konstrukce vč. bednění, oplechování, nátěrů obkladu, izolace, kotvení</t>
  </si>
  <si>
    <t>767005</t>
  </si>
  <si>
    <t>Podlahová čistící rohož, D+M viz. I04 tabulka PSV, vč. podkladu 2000x900 mm</t>
  </si>
  <si>
    <t>767999801R00</t>
  </si>
  <si>
    <t>Demontáž doplňků staveb o hmotnosti do 50 kg vč. likvidace</t>
  </si>
  <si>
    <t>771575118R00</t>
  </si>
  <si>
    <t>Montáž podlah keram.,hladké, tmel, 60x60 cm</t>
  </si>
  <si>
    <t>771475014R00</t>
  </si>
  <si>
    <t>Obklad soklíků keram.rovných, tmel,výška 10 cm</t>
  </si>
  <si>
    <t>59770102R</t>
  </si>
  <si>
    <t>Dlaždice dle výběru investora, 60x60cm, rektifikovaná, mat. tl 8,5 mm, povrch R10</t>
  </si>
  <si>
    <t>72,33*1,05</t>
  </si>
  <si>
    <t>65,2*0,1*1,05</t>
  </si>
  <si>
    <t>771579791R00</t>
  </si>
  <si>
    <t>Příplatek za plochu podlah keram. do 5 m2 jednotl.</t>
  </si>
  <si>
    <t>2,72+3,33+3,26+4,99+3,26+3,32+1,35</t>
  </si>
  <si>
    <t>998771101R00</t>
  </si>
  <si>
    <t>Přesun hmot pro podlahy z dlaždic, výšky do 6 m</t>
  </si>
  <si>
    <t>776511810RT3</t>
  </si>
  <si>
    <t>Odstranění PVC a koberců lepených bez podložky z ploch do 10 m2</t>
  </si>
  <si>
    <t>776511000R00</t>
  </si>
  <si>
    <t>Lepení povlakových podlah</t>
  </si>
  <si>
    <t>41,86+25,69</t>
  </si>
  <si>
    <t>776411000R00</t>
  </si>
  <si>
    <t>Lepení podlahových soklíků</t>
  </si>
  <si>
    <t>28410153R</t>
  </si>
  <si>
    <t>Přírodní linoleum dle výběru investora, tl.2,5mm, 2900g/m2,protiskluz R9</t>
  </si>
  <si>
    <t>podlaha : 67,55*1,02</t>
  </si>
  <si>
    <t>sokl : 44,3*0,06*1,02</t>
  </si>
  <si>
    <t>998776101R00</t>
  </si>
  <si>
    <t>Přesun hmot pro podlahy povlakové, výšky do 6 m</t>
  </si>
  <si>
    <t>781101210RT1</t>
  </si>
  <si>
    <t>Penetrace podkladu pod obklady vč. mat.</t>
  </si>
  <si>
    <t>781475124R00</t>
  </si>
  <si>
    <t>Obklad vnitřní stěn keramický, do tmele, 60x60 cm</t>
  </si>
  <si>
    <t>85,56</t>
  </si>
  <si>
    <t>597813648R</t>
  </si>
  <si>
    <t>Obkládačka dle výběru investora, 60x60cm, rektifikovaná, mat. tl 8,5 mm, povrch R10</t>
  </si>
  <si>
    <t>85,56*1,05</t>
  </si>
  <si>
    <t>781497111R00</t>
  </si>
  <si>
    <t>Lišta hliníková ukončovací/rohová k obkladům  - bude upřesněno</t>
  </si>
  <si>
    <t>2,7*12+3*2,6</t>
  </si>
  <si>
    <t>787911111R00</t>
  </si>
  <si>
    <t>Montáž zrcadla na stěnu, na lepidlo, pl. do 2 m2</t>
  </si>
  <si>
    <t>63465120R</t>
  </si>
  <si>
    <t>Zrcadlo nemontované čiré tl. 2 mm</t>
  </si>
  <si>
    <t>998781101R00</t>
  </si>
  <si>
    <t>Přesun hmot pro obklady keramické, výšky do 6 m</t>
  </si>
  <si>
    <t>783950010RAA</t>
  </si>
  <si>
    <t>Oprava nátěrů kovových konstrukcí syntet. lakem oškrábání, odrezivění, 1x krycí + 1x email</t>
  </si>
  <si>
    <t>784442011R00</t>
  </si>
  <si>
    <t>Malba omyvatelná - učebna</t>
  </si>
  <si>
    <t>784191101R00</t>
  </si>
  <si>
    <t>Penetrace podkladu univerzální 1x</t>
  </si>
  <si>
    <t>784195422R00</t>
  </si>
  <si>
    <t>Malba, bez penetrace, 2 x</t>
  </si>
  <si>
    <t>785410010RA0</t>
  </si>
  <si>
    <t>Tapety lepené, na stěnách, vč. lišt, D+M, I03 dle tab.PSV</t>
  </si>
  <si>
    <t>979082111R00</t>
  </si>
  <si>
    <t>Vnitrostaveništní doprava suti do 10 m</t>
  </si>
  <si>
    <t>dřevo : 3</t>
  </si>
  <si>
    <t>železo : 0,25</t>
  </si>
  <si>
    <t>linoleum : 0,1</t>
  </si>
  <si>
    <t>izolace : 0,1</t>
  </si>
  <si>
    <t>979081111R00</t>
  </si>
  <si>
    <t>Odvoz suti a vybour. hmot na skládku do 1 km</t>
  </si>
  <si>
    <t>3,45</t>
  </si>
  <si>
    <t>979081121R00</t>
  </si>
  <si>
    <t>Příplatek k odvozu za každý další 1 km</t>
  </si>
  <si>
    <t>3,45*19</t>
  </si>
  <si>
    <t>979990144R00</t>
  </si>
  <si>
    <t>Poplatek za skládku suti - minerální vata</t>
  </si>
  <si>
    <t>979990161R00</t>
  </si>
  <si>
    <t>Poplatek za skládku suti - dřevo</t>
  </si>
  <si>
    <t>979990181R00</t>
  </si>
  <si>
    <t>Poplatek za skládku suti - PVC podlahová krytina</t>
  </si>
  <si>
    <t>SUM</t>
  </si>
  <si>
    <t>END</t>
  </si>
  <si>
    <t>112101121R00</t>
  </si>
  <si>
    <t>Kácení stromů jehličnatých o průměru kmene 10-30cm</t>
  </si>
  <si>
    <t>112101124R00</t>
  </si>
  <si>
    <t>Kácení stromů jehličnatých o průměru kmene 70-90cm</t>
  </si>
  <si>
    <t>112201101R00</t>
  </si>
  <si>
    <t>Odstranění pařezů pod úrovní, o průměru 10 - 30 cm</t>
  </si>
  <si>
    <t>112201104R00</t>
  </si>
  <si>
    <t>Odstranění pařezů pod úrovní, o průměru 70 - 90 cm</t>
  </si>
  <si>
    <t>111201501R00</t>
  </si>
  <si>
    <t>Spálení větví stromů o průměru nad 100 mm</t>
  </si>
  <si>
    <t>131201201R00</t>
  </si>
  <si>
    <t>Hloubení zapažených jam v hor.3 do 100 m3</t>
  </si>
  <si>
    <t>3*1,5*1,5*0,8</t>
  </si>
  <si>
    <t>131501111R00</t>
  </si>
  <si>
    <t>Hloubení nezapaž. jam v hor.6 do 100 m3, STROJNĚ</t>
  </si>
  <si>
    <t>3*1,5*1,5*0,2</t>
  </si>
  <si>
    <t>(2,2*4,4+7,05*1,6+1,626*2,25)*0,25</t>
  </si>
  <si>
    <t>pro lavičky : 0,63*0,25*7,05</t>
  </si>
  <si>
    <t>5,4+6,15463+1,11</t>
  </si>
  <si>
    <t>174201101R00</t>
  </si>
  <si>
    <t>Zásyp jam, rýh, šachet bez zhutnění</t>
  </si>
  <si>
    <t>3*1,5*1,5*1</t>
  </si>
  <si>
    <t>58344169R</t>
  </si>
  <si>
    <t>Štěrkodrtě frakce 16-32</t>
  </si>
  <si>
    <t>6,75*2</t>
  </si>
  <si>
    <t>182001111R00</t>
  </si>
  <si>
    <t>Plošná úprava terénu, nerovnosti do 10 cm v rovině</t>
  </si>
  <si>
    <t>353,69+24,86</t>
  </si>
  <si>
    <t>182303111R00</t>
  </si>
  <si>
    <t>Doplnění ornice tl. do 5 cm v rovině</t>
  </si>
  <si>
    <t>10364200R</t>
  </si>
  <si>
    <t>Ornice pro pozemkové úpravy</t>
  </si>
  <si>
    <t>(353,69+24,86)*0,05</t>
  </si>
  <si>
    <t>631571005R00</t>
  </si>
  <si>
    <t>Násyp z kameniva těž. praného (kačírku)</t>
  </si>
  <si>
    <t>29,32*0,05</t>
  </si>
  <si>
    <t>183105211R00</t>
  </si>
  <si>
    <t>Hloub. jamek do 0,01 m3</t>
  </si>
  <si>
    <t>184004722R00</t>
  </si>
  <si>
    <t xml:space="preserve">Výsadba sazenic </t>
  </si>
  <si>
    <t>1-001.R</t>
  </si>
  <si>
    <t>Calamagrotis acutiflora</t>
  </si>
  <si>
    <t>183105315R00</t>
  </si>
  <si>
    <t>Hloub.jamek do 0,4 m3</t>
  </si>
  <si>
    <t>184102112R00</t>
  </si>
  <si>
    <t>Výsadba dřevin s balem D do 30 cm, v rovině</t>
  </si>
  <si>
    <t>1-002.R</t>
  </si>
  <si>
    <t>Gleditsia triacanthos</t>
  </si>
  <si>
    <t>180402111R00</t>
  </si>
  <si>
    <t>Založení trávníku parkového výsevem v rovině</t>
  </si>
  <si>
    <t>00572410R</t>
  </si>
  <si>
    <t>Směs travní parková</t>
  </si>
  <si>
    <t>353,69*0,15</t>
  </si>
  <si>
    <t>185851111R00</t>
  </si>
  <si>
    <t>Dovoz vody pro zálivku rostlin do 6 km</t>
  </si>
  <si>
    <t>353,69*0,004</t>
  </si>
  <si>
    <t>181101111R00</t>
  </si>
  <si>
    <t>Úprava pláně v zářezech se zhutněním - ručně</t>
  </si>
  <si>
    <t>2,2*4,4+7,1*1,6+1,626*2,25</t>
  </si>
  <si>
    <t>Beton základových pasů prostý C 16/20</t>
  </si>
  <si>
    <t>pas pod lavičku : 0,63*0,25*7,1</t>
  </si>
  <si>
    <t>311321824R00</t>
  </si>
  <si>
    <t>Železobeton nadzákladových konstrukcí C30/37-XF3-C3 pohledový vč. nátěru</t>
  </si>
  <si>
    <t>lavička : (0,24+0,26+0,8)*0,65*7,05</t>
  </si>
  <si>
    <t>311351805R00</t>
  </si>
  <si>
    <t>Bednění nadzákl.zdí,pohled.hl.,zřízení</t>
  </si>
  <si>
    <t>(0,24+0,26+0,8)*(2*7,05+2*0,65)+0,4*(0,5+2,35*2+0,5)</t>
  </si>
  <si>
    <t>311351806R00</t>
  </si>
  <si>
    <t>Bednění nadzákl.zdí,pohled.hl.,odstranění</t>
  </si>
  <si>
    <t>311361721R00</t>
  </si>
  <si>
    <t>Výztuž nadzákladových zdí z ocel BSt 500 S</t>
  </si>
  <si>
    <t>RTS 22/ I</t>
  </si>
  <si>
    <t>5,96*0,08</t>
  </si>
  <si>
    <t>564851111R00</t>
  </si>
  <si>
    <t>Podklad ze štěrkodrti po zhutnění tloušťky 15 cm</t>
  </si>
  <si>
    <t>2,2*4,4+7,05*1,6+1,626*2,25</t>
  </si>
  <si>
    <t>596215021R00</t>
  </si>
  <si>
    <t>Kladení zámkové dlažby tl. 6 cm do drtě tl. 5 cm</t>
  </si>
  <si>
    <t>59245110R</t>
  </si>
  <si>
    <t>Dlažba sklad. dle výběru</t>
  </si>
  <si>
    <t>(2,2*4,4+7,05*1,6+1,626*2,25)*1,1</t>
  </si>
  <si>
    <t>596291111R00</t>
  </si>
  <si>
    <t>Řezání zámkové dlažby tl. 60 mm</t>
  </si>
  <si>
    <t>4,4+7,05+2,25</t>
  </si>
  <si>
    <t>899103111RT2</t>
  </si>
  <si>
    <t>Osazení poklopu s rámem do 150 kg včetně dodávky poklopu - výměna</t>
  </si>
  <si>
    <t>916561111RT2</t>
  </si>
  <si>
    <t>Osazení záhon.obrubníků do lože z C 12/15 s opěrou včetně obrubníku   50/5/20 cm</t>
  </si>
  <si>
    <t>11+2,8+1,63</t>
  </si>
  <si>
    <t>91-001.R</t>
  </si>
  <si>
    <t>Montáž stojanu na kola včetně kotevního materiálu, rozebrání dlažby, základu a upravy dlažby</t>
  </si>
  <si>
    <t>91-002.R</t>
  </si>
  <si>
    <t>Stojan na kola modulový - 1ks stojanu, jekl 40/40, délka 1000mm, výška 850mm dodávka včetně dopravy</t>
  </si>
  <si>
    <t>998231311R00</t>
  </si>
  <si>
    <t>Přesun hmot pro sadovnické a krajin. úpravy do 5km</t>
  </si>
  <si>
    <t>Přesun hmot</t>
  </si>
  <si>
    <t>POL7_</t>
  </si>
  <si>
    <t>767-001.R</t>
  </si>
  <si>
    <t>Úprava oplocení pro stavbu včetně uvedení do původního stavu</t>
  </si>
  <si>
    <t>767914830R00</t>
  </si>
  <si>
    <t xml:space="preserve">Demontáž oplocení </t>
  </si>
  <si>
    <t>132200012RA0</t>
  </si>
  <si>
    <t>Hloubení nezapaž.rýh šířky do 200 cm v hornině 1-4</t>
  </si>
  <si>
    <t>0,6*(2,5+1,5+1,5+3+4+3+1)*0,75</t>
  </si>
  <si>
    <t>0,6*(8+1+9,5+2,5+1,5)*0,85</t>
  </si>
  <si>
    <t>18,9-8,127</t>
  </si>
  <si>
    <t>451572111R00</t>
  </si>
  <si>
    <t>Lože pod potrubí z kameniva těženého 0 - 4 mm</t>
  </si>
  <si>
    <t>0,6*(2,5+1,5+1,5+3+4+3+1)*0,33</t>
  </si>
  <si>
    <t>0,6*(8+1+9,5+2,5+1,5)*0,36</t>
  </si>
  <si>
    <t>974100020RA0</t>
  </si>
  <si>
    <t>Vysekání rýh ve zdivu z cihel, 10 x 10 cm vč. likvidace</t>
  </si>
  <si>
    <t>1+1+1+0,9</t>
  </si>
  <si>
    <t>974100030RA0</t>
  </si>
  <si>
    <t>Vysekání rýh ve zdivu z cihel, 15 x 15 cm vč. likvidace</t>
  </si>
  <si>
    <t>0,8+3,5</t>
  </si>
  <si>
    <t>970031060R00</t>
  </si>
  <si>
    <t>Vrtání jádrové do zdiva cihelného do D 60 mm vč. likvidace</t>
  </si>
  <si>
    <t>0,5</t>
  </si>
  <si>
    <t>721176102R00</t>
  </si>
  <si>
    <t>Potrubí PP připojovací D 40 x 1,8 mm</t>
  </si>
  <si>
    <t>2,5+0,5+1,2+1,2+1,5+1+1</t>
  </si>
  <si>
    <t>8,9*0,2</t>
  </si>
  <si>
    <t>721176103R00</t>
  </si>
  <si>
    <t>Potrubí PP připojovací D 50 x 1,8 mm</t>
  </si>
  <si>
    <t>1+0,8+1,5</t>
  </si>
  <si>
    <t>3,3*0,2</t>
  </si>
  <si>
    <t>721176105R00</t>
  </si>
  <si>
    <t>Potrubí PP připojovací D 110 x 2,7 mm</t>
  </si>
  <si>
    <t>0,8+0,5+0,5+0,5+1</t>
  </si>
  <si>
    <t>721176114R00</t>
  </si>
  <si>
    <t>Potrubí PP odpadní svislé D 75 x 1,9 mm</t>
  </si>
  <si>
    <t>1+0,9</t>
  </si>
  <si>
    <t>1,9*0,2</t>
  </si>
  <si>
    <t>721176115R00</t>
  </si>
  <si>
    <t>Potrubí PP odpadní svislé D 110 x 2,7 mm</t>
  </si>
  <si>
    <t>6+1,5+1+1,5</t>
  </si>
  <si>
    <t>10*0,2</t>
  </si>
  <si>
    <t>721176222R00</t>
  </si>
  <si>
    <t>Potrubí KG svodné (ležaté) v zemi D 110 x 3,2 mm</t>
  </si>
  <si>
    <t>2,5+1,5+1,5+3+4+3+1</t>
  </si>
  <si>
    <t>721176223R00</t>
  </si>
  <si>
    <t>Potrubí KG svodné (ležaté) v zemi D 125 x 3,2 mm</t>
  </si>
  <si>
    <t>8+1+9,5+2,5+1,5</t>
  </si>
  <si>
    <t>22,5*0,2</t>
  </si>
  <si>
    <t>892581111R00</t>
  </si>
  <si>
    <t>Zkouška těsnosti kanalizace DN do 300, vodou</t>
  </si>
  <si>
    <t>10,68+3,96+3,96+2,28+12+19,8+27</t>
  </si>
  <si>
    <t>998721102R00</t>
  </si>
  <si>
    <t>Přesun hmot pro vnitřní kanalizaci, výšky do 12 m</t>
  </si>
  <si>
    <t>725219401R00</t>
  </si>
  <si>
    <t>Montáž umyvadel na šrouby do zdiva</t>
  </si>
  <si>
    <t>64214331R</t>
  </si>
  <si>
    <t>Umyvadlo 550x450 mm</t>
  </si>
  <si>
    <t>RTS 17/ II</t>
  </si>
  <si>
    <t>64214480.AR</t>
  </si>
  <si>
    <t>Umyvadlo zdravotní bílé 640x505 mm</t>
  </si>
  <si>
    <t>RTS 16/ I</t>
  </si>
  <si>
    <t>55162328.AR</t>
  </si>
  <si>
    <t>Uzávěrka zápachová DN 40 5/4"pro umyvadla, chrom</t>
  </si>
  <si>
    <t>55162338.AR</t>
  </si>
  <si>
    <t>Uzávěrka zápach. podomítková DN 40</t>
  </si>
  <si>
    <t>55162144R</t>
  </si>
  <si>
    <t>Ventil odpadní 5/4" pro umyvadla šroub 60 mm</t>
  </si>
  <si>
    <t>55162340.AR</t>
  </si>
  <si>
    <t>Souprava připojovací 5/4"  chromovaná mosaz</t>
  </si>
  <si>
    <t>725239103R00</t>
  </si>
  <si>
    <t>Montáž bidetu závěsného</t>
  </si>
  <si>
    <t>725015272R00</t>
  </si>
  <si>
    <t>Bidet závěsný</t>
  </si>
  <si>
    <t>55162345.AR</t>
  </si>
  <si>
    <t>HL135/30 uzávěrka zápachová DN 30 5/4"  pro umyvadla a bidety</t>
  </si>
  <si>
    <t>726211161R00</t>
  </si>
  <si>
    <t>Modul-bidet pro závěsný bidet, D+M</t>
  </si>
  <si>
    <t>725119305R00</t>
  </si>
  <si>
    <t>Montáž klozetových mís kombinovaných</t>
  </si>
  <si>
    <t>64233512R</t>
  </si>
  <si>
    <t>Klozet komb bílý hlub.splach.vodor odpad</t>
  </si>
  <si>
    <t>725119306R00</t>
  </si>
  <si>
    <t>Montáž klozetu závěsného</t>
  </si>
  <si>
    <t>725014141R00</t>
  </si>
  <si>
    <t>Klozet ZTP + sedátko, bílý, závěsný</t>
  </si>
  <si>
    <t>726211121R00</t>
  </si>
  <si>
    <t>Modul-WC pro závěsný klozet, D+M</t>
  </si>
  <si>
    <t>725339101R00</t>
  </si>
  <si>
    <t>Montáž výlevky diturvitové, bez nádrže a armatur</t>
  </si>
  <si>
    <t>725019101R00</t>
  </si>
  <si>
    <t>Výlevka stojící s plastovou mřížkou</t>
  </si>
  <si>
    <t>725139101R00</t>
  </si>
  <si>
    <t>Montáž pisoárových stání ostatních</t>
  </si>
  <si>
    <t>64250923R</t>
  </si>
  <si>
    <t xml:space="preserve">Urinál odsávací přívod vnější, bílý </t>
  </si>
  <si>
    <t>55162439.AR</t>
  </si>
  <si>
    <t>HL430/40 uzávěrka zápachová pro pisoáry DN 40</t>
  </si>
  <si>
    <t>725119105R00</t>
  </si>
  <si>
    <t>Montáž splachovacích nádrží vysokopoložených</t>
  </si>
  <si>
    <t>55147033R</t>
  </si>
  <si>
    <t>Splachovač nádržkový úsporný T-2454</t>
  </si>
  <si>
    <t>28651511R</t>
  </si>
  <si>
    <t>Komplet trubka splachovací třídílná</t>
  </si>
  <si>
    <t>28654741R</t>
  </si>
  <si>
    <t>Sifon kondenzační DN 40  PP vodorovný odtok stavební výška 95 mm</t>
  </si>
  <si>
    <t>55162547.AR</t>
  </si>
  <si>
    <t>Ventil přivzdušňovací DN 40</t>
  </si>
  <si>
    <t>28615526R</t>
  </si>
  <si>
    <t>Hlavice ventilační PVC DN 100 mm, L 400</t>
  </si>
  <si>
    <t>Madlo pevné D+M</t>
  </si>
  <si>
    <t>Madlo sklopné D+M</t>
  </si>
  <si>
    <t>725980121R00</t>
  </si>
  <si>
    <t>Dvířka z plastu, 150 x 150 mm</t>
  </si>
  <si>
    <t>998725101R00</t>
  </si>
  <si>
    <t>Přesun hmot pro zařizovací předměty, výšky do 6 m</t>
  </si>
  <si>
    <t>831230110RAB</t>
  </si>
  <si>
    <t>Vodovodní přípojka z trub polyetylénových D 40-63 hloubka 1,2 m</t>
  </si>
  <si>
    <t>7+1+7+3+1+2+2+2,5</t>
  </si>
  <si>
    <t>971033341R00</t>
  </si>
  <si>
    <t>Vybourání otv. zeď cihel. pl.0,09 m2, tl.30cm, MVC vč. likvidace</t>
  </si>
  <si>
    <t>971033361R00</t>
  </si>
  <si>
    <t>Vybourání otv. zeď cihel. pl.0,09 m2, tl.60cm, MVC vč. likvidace</t>
  </si>
  <si>
    <t>998276101R00</t>
  </si>
  <si>
    <t>Přesun hmot, trubní vedení plastová, otevř. výkop</t>
  </si>
  <si>
    <t>722174211R00</t>
  </si>
  <si>
    <t>Montáž potrubí z plastů rovné polyf. svař. D 16 mm</t>
  </si>
  <si>
    <t>286151850R</t>
  </si>
  <si>
    <t>Trubka PPR 16 x 2,3 třívrstvá PP-RCT/AL/PPR, S 3,2, max 90°C</t>
  </si>
  <si>
    <t>722174212R00</t>
  </si>
  <si>
    <t>Montáž potrubí z plastů rovné polyf. svař. D 20 mm</t>
  </si>
  <si>
    <t>286151851R</t>
  </si>
  <si>
    <t>Trubka PPR 20 x 2,8 třívrstvá PP-RCT/AL/PPR, S 3,2, max 90°C</t>
  </si>
  <si>
    <t>722174213R00</t>
  </si>
  <si>
    <t>Montáž potrubí z plastů rovné polyf. svař. D 25 mm</t>
  </si>
  <si>
    <t>286151852R</t>
  </si>
  <si>
    <t>Trubka PPR 25 x 3,5 třívrstvá PP-RCT/AL/PPR, S 3,2, max 90°C</t>
  </si>
  <si>
    <t>722181215RT6</t>
  </si>
  <si>
    <t>Izolace návleková PE tl. stěny 25 mm vnitřní průměr 18 mm</t>
  </si>
  <si>
    <t>722181215RT7</t>
  </si>
  <si>
    <t>Izolace návleková PE tl. stěny 25 mm vnitřní průměr 22 mm</t>
  </si>
  <si>
    <t>722181215RT8</t>
  </si>
  <si>
    <t>Izolace návleková PE tl. stěny 25 mm vnitřní průměr 25 mm</t>
  </si>
  <si>
    <t>722182091R00</t>
  </si>
  <si>
    <t>Příplatek za montáž izolačních tvarovek DN 25</t>
  </si>
  <si>
    <t>722280107R00</t>
  </si>
  <si>
    <t>Tlaková zkouška vodovodního potrubí DN 40</t>
  </si>
  <si>
    <t>998722101R00</t>
  </si>
  <si>
    <t>Přesun hmot pro vnitřní vodovod, výšky do 6 m</t>
  </si>
  <si>
    <t>725823111RT0</t>
  </si>
  <si>
    <t>Baterie umyvadlová stoján. ruční, bez otvír.odpadu základní</t>
  </si>
  <si>
    <t>55145002R</t>
  </si>
  <si>
    <t>Baterie bidetová směšovací bez otvír odpadu PL40</t>
  </si>
  <si>
    <t>Směšovací baterie páková nástěnná pro výlevku s prodlouženým raménkem dl. 200mm</t>
  </si>
  <si>
    <t>725829301R00</t>
  </si>
  <si>
    <t>Montáž baterie umyv.a dřezové stojánkové</t>
  </si>
  <si>
    <t>2R</t>
  </si>
  <si>
    <t>Pisoárový ventil tlačný DN15 D+M</t>
  </si>
  <si>
    <t>Profese, tarify</t>
  </si>
  <si>
    <t>POL5_</t>
  </si>
  <si>
    <t>725534225R00</t>
  </si>
  <si>
    <t>725814102R00</t>
  </si>
  <si>
    <t>Ventil rohový DN 15 x DN 10 D+M</t>
  </si>
  <si>
    <t>722235112R00</t>
  </si>
  <si>
    <t>Kohout kulový, vnitř.-vnitř.z. DN 20 D+M</t>
  </si>
  <si>
    <t>722235113R00</t>
  </si>
  <si>
    <t>Kohout vod.kul.,vnitř.-vnitř.z. DN 25 D+M</t>
  </si>
  <si>
    <t>722235652R00</t>
  </si>
  <si>
    <t>Ventil zpětný DN 20 D+M</t>
  </si>
  <si>
    <t>734253117R00</t>
  </si>
  <si>
    <t>Ventil pojistný DN 20 FF x 6,0 bar D+M</t>
  </si>
  <si>
    <t>722221113R00</t>
  </si>
  <si>
    <t>Kohout vypouštěcí kulový, DN 20 D+M</t>
  </si>
  <si>
    <t>Manometr 63mm 1/4" radiální 0 - 10 bar D+M</t>
  </si>
  <si>
    <t>4.R</t>
  </si>
  <si>
    <t>Kohout vypouštěcí kulový DN 15, s ochranou proti znečištění D+M</t>
  </si>
  <si>
    <t>732339102R00</t>
  </si>
  <si>
    <t>Montáž nádoby expanzní tlakové 8 l.</t>
  </si>
  <si>
    <t>7</t>
  </si>
  <si>
    <t>Expanzní nádoba 8 l 10 bar(pitná voda,průtočná)</t>
  </si>
  <si>
    <t>Plnoprůtočná arnatura 3/4" + T-kus DN25/20 D+M</t>
  </si>
  <si>
    <t>998734101R00</t>
  </si>
  <si>
    <t>Přesun hmot pro armatury, výšky do 6 m</t>
  </si>
  <si>
    <t>974031154R00</t>
  </si>
  <si>
    <t>Vysekání rýh ve zdi cihelné 10 x 15 cm vč. likvidace</t>
  </si>
  <si>
    <t>Vybourání otv. zeď cihel. pl.0,09 m2, tl.30cm, MVC, vč. likvidace</t>
  </si>
  <si>
    <t>5+5</t>
  </si>
  <si>
    <t>6</t>
  </si>
  <si>
    <t>Tepelné čerpadlo D+M vč. regulace, elektromontáže, uvedení do provozu</t>
  </si>
  <si>
    <t>722160226R00</t>
  </si>
  <si>
    <t>Potrubí z měděných trubek D 28 x 1,5 mm</t>
  </si>
  <si>
    <t>RTS 14/ II</t>
  </si>
  <si>
    <t>733190106R00</t>
  </si>
  <si>
    <t>Tlaková zkouška potrubí  DN 32</t>
  </si>
  <si>
    <t>68,4</t>
  </si>
  <si>
    <t>722182014R00</t>
  </si>
  <si>
    <t>Montáž izolačních skruží na potrubí přímé DN 40</t>
  </si>
  <si>
    <t>722181215RT9</t>
  </si>
  <si>
    <t>Izolace návleková tl. stěny 25 mm vnitřní průměr 28 mm</t>
  </si>
  <si>
    <t>722182094R00</t>
  </si>
  <si>
    <t>Příplatek za montáž izolačních tvarovek DN 40</t>
  </si>
  <si>
    <t>998733101R00</t>
  </si>
  <si>
    <t>Přesun hmot pro rozvody potrubí, výšky do 6 m</t>
  </si>
  <si>
    <t>734233113R00</t>
  </si>
  <si>
    <t>Kohout kulový, vnitř.-vnitř.z. DN 25</t>
  </si>
  <si>
    <t>734213112R00</t>
  </si>
  <si>
    <t>Ventil automatický odvzdušňovací, DN 15</t>
  </si>
  <si>
    <t>734243123R00</t>
  </si>
  <si>
    <t>Ventil zpětný DN 25</t>
  </si>
  <si>
    <t>734413122R00</t>
  </si>
  <si>
    <t>Teploměr D 63 / dl.jímky 50 mm</t>
  </si>
  <si>
    <t>734293134R00</t>
  </si>
  <si>
    <t>Ventil směš.třícest.+ servopohon 230V, Kv 8, DN 25</t>
  </si>
  <si>
    <t>736312141R00</t>
  </si>
  <si>
    <t>Systémová izolační deska</t>
  </si>
  <si>
    <t>736313912R00</t>
  </si>
  <si>
    <t>Ochranná trubka PE, D 16-20 mm</t>
  </si>
  <si>
    <t>736313154RT7</t>
  </si>
  <si>
    <t>Potrubí polyetyl. vícevrstvé , D 17x2 mm, do desky rozteč 200 mm</t>
  </si>
  <si>
    <t>736313154RT5</t>
  </si>
  <si>
    <t>Potrubí polyetyl. vícevrstvé , D 17x2 mm, do desky rozteč 150 mm</t>
  </si>
  <si>
    <t>736313154RU2</t>
  </si>
  <si>
    <t>Potrubí polyetyl. vícevrstvé , D 17x2 mm, do desky rozteč 300 mm</t>
  </si>
  <si>
    <t>736316348R00</t>
  </si>
  <si>
    <t>Sestava roz./sběr., 9 cest.vč.skříně</t>
  </si>
  <si>
    <t>736316917R00</t>
  </si>
  <si>
    <t>Šroubení svěrné na vícevrtsvé potrubí 17 x 2 mm</t>
  </si>
  <si>
    <t>998736101R00</t>
  </si>
  <si>
    <t>Přesun hmot pro podlahové vytápění, výšky do 6 m</t>
  </si>
  <si>
    <t>904      R02</t>
  </si>
  <si>
    <t>Hzs-zkousky v ramci montaz.praci topná zkouška a napuštění</t>
  </si>
  <si>
    <t>h</t>
  </si>
  <si>
    <t>Prav.M</t>
  </si>
  <si>
    <t>HZS</t>
  </si>
  <si>
    <t>POL10_</t>
  </si>
  <si>
    <t>ELEKTROMĚROVÝ ROZVADĚČ ER 212 DO 40 A  VČETNĚ PLASTOVÉHO PILÍŘE A USAZENÍ ROZVADĚČE</t>
  </si>
  <si>
    <t>KS</t>
  </si>
  <si>
    <t xml:space="preserve">JISTIČ 3P B 20A 10KA </t>
  </si>
  <si>
    <t>OPN</t>
  </si>
  <si>
    <t>POL13_0</t>
  </si>
  <si>
    <t>KABEL CYKY-J 4X16</t>
  </si>
  <si>
    <t>M</t>
  </si>
  <si>
    <t>KABEL CYKY-J 3X 2,5</t>
  </si>
  <si>
    <t>TRUBKA ZEMNÍ OHEBNÁ 110 ČERVENÁ</t>
  </si>
  <si>
    <t>VÝSTRAŽNÁ FOLIE</t>
  </si>
  <si>
    <t>REVIZE ELEKROMĚROVÉHO ROZVADĚČE VČETNĚ VYSTAVENÍ ŽÁDOSTI O SMLOUVU</t>
  </si>
  <si>
    <t>SOUBOR</t>
  </si>
  <si>
    <t>9</t>
  </si>
  <si>
    <t>ELEKTROMĚROVÝ ROZVADĚČ ER 212 DO 80 A  VČETNĚ PLASTOVÉHO PILÍŘE A USAZENÍ ROZVADĚČE</t>
  </si>
  <si>
    <t>JISTIČ 3P B 63A 10KA</t>
  </si>
  <si>
    <t>11</t>
  </si>
  <si>
    <t>12</t>
  </si>
  <si>
    <t>KABEL CYKY-J 4X35</t>
  </si>
  <si>
    <t>13</t>
  </si>
  <si>
    <t>14</t>
  </si>
  <si>
    <t>15</t>
  </si>
  <si>
    <t>16</t>
  </si>
  <si>
    <t>17</t>
  </si>
  <si>
    <t>SKŘÍŇ ROZVADĚČE , OCEP 600 X 900 X 250 MM  IP44, VČETNĚ PROPOJOVACÍCH VODIČŮ , PROPOJOVACÍCH LIŠT, VYSEKÁNÍ OTVORU A USAZENÍ VE STĚNĚ</t>
  </si>
  <si>
    <t>18</t>
  </si>
  <si>
    <t>ŘADOVÁ SVORNICE D35</t>
  </si>
  <si>
    <t>19</t>
  </si>
  <si>
    <t>ŘADOVÁ SVORNICE D2,5</t>
  </si>
  <si>
    <t>20</t>
  </si>
  <si>
    <t>ŘADOVÁ SVORNICE D16</t>
  </si>
  <si>
    <t>21</t>
  </si>
  <si>
    <t>ŘADOVÁ SVORNICE D4</t>
  </si>
  <si>
    <t>22</t>
  </si>
  <si>
    <t>40-4-030AC PROUDOVÝ CHRÁNIČ</t>
  </si>
  <si>
    <t>23</t>
  </si>
  <si>
    <t>40B-3 JISTIČ 10KA</t>
  </si>
  <si>
    <t>24</t>
  </si>
  <si>
    <t>16B-1 JISTIČ 10KA</t>
  </si>
  <si>
    <t>25</t>
  </si>
  <si>
    <t>B+C MAXI VS/3 KOMBINOVANÝ SVODIČ BLESKOVÝCH PROUDŮ A PŘEPĚTÍ, VHODNÉ PRO 3-FÁZOVÝ SYSTÉM TN-C, INSTALACE NA VSTUPU DO BUDOVY, 75 KA (10/350), 180 KA (8/20), DÁLKOVÁ SIGNALIZACE PORUCHY</t>
  </si>
  <si>
    <t>26</t>
  </si>
  <si>
    <t>40C-3 JISTIČ 10KA</t>
  </si>
  <si>
    <t>27</t>
  </si>
  <si>
    <t>6B-1 JISTIČ 10KA</t>
  </si>
  <si>
    <t>28</t>
  </si>
  <si>
    <t>16B-3 JISTIČ 10KA</t>
  </si>
  <si>
    <t>29</t>
  </si>
  <si>
    <t>10C-1N-030AC PROUDOVÝ CHRÁNIČ S NADPROUDOVOU OCHRANOU</t>
  </si>
  <si>
    <t>30</t>
  </si>
  <si>
    <t>20C-3 JISTIČ 10KA</t>
  </si>
  <si>
    <t>31</t>
  </si>
  <si>
    <t>16C-3 JISTIČ 10KA</t>
  </si>
  <si>
    <t>32</t>
  </si>
  <si>
    <t>4B-1 JISTIČ 10KA</t>
  </si>
  <si>
    <t>33</t>
  </si>
  <si>
    <t>50C-3 JISTIČ 10KA</t>
  </si>
  <si>
    <t>34</t>
  </si>
  <si>
    <t>100-3 PÁČKOVÝ SPÍNAČ</t>
  </si>
  <si>
    <t>35</t>
  </si>
  <si>
    <t>ASTRONOMICKÉ HODINY</t>
  </si>
  <si>
    <t>36</t>
  </si>
  <si>
    <t>PŘIPOJENÍ 30KABELŮ DOROZVADĚČE, VČETNĚ OZNAČENÍ KABELŮ , VODIČŮ A OZNAČENÍ JISTÍCÍCH PRVKŮ</t>
  </si>
  <si>
    <t>37</t>
  </si>
  <si>
    <t>SKŘÍŇ ROZVADĚČE PLAST ,IP65 , 54 MODULŮ  VČETNĚ PROPOJOVACÍCH VODIČŮ , PROPOJOVACÍCH LIŠT</t>
  </si>
  <si>
    <t>38</t>
  </si>
  <si>
    <t>39</t>
  </si>
  <si>
    <t>ŘADOVÁ SVORNICE D10</t>
  </si>
  <si>
    <t>40</t>
  </si>
  <si>
    <t>41</t>
  </si>
  <si>
    <t>VÝVODKA     P13.5</t>
  </si>
  <si>
    <t>42</t>
  </si>
  <si>
    <t>VÝVODKA   P29</t>
  </si>
  <si>
    <t>43</t>
  </si>
  <si>
    <t>VÝVODKA  P16</t>
  </si>
  <si>
    <t>44</t>
  </si>
  <si>
    <t>16C-1 JISTIČ 10KA</t>
  </si>
  <si>
    <t>45</t>
  </si>
  <si>
    <t>46</t>
  </si>
  <si>
    <t>32-3 PÁČKOVÝ SPÍNAČ</t>
  </si>
  <si>
    <t>47</t>
  </si>
  <si>
    <t>PŘIPOJENÍ  6  KABELŮ DO ROZVADĚČE, VČETNĚ OZNAČENÍ KABELŮ , VODIČŮ A OZNAČENÍ JISTÍCÍCH PRVKŮ</t>
  </si>
  <si>
    <t>48</t>
  </si>
  <si>
    <t>PŘIPOJENÍ ČIDEL JYSTY 4X2X0,8</t>
  </si>
  <si>
    <t>49</t>
  </si>
  <si>
    <t>ODPOJENÍ STÁVAJÍCÍHO KABELU, PŘIPOJENÍ NOVÉHO KABELU VČETNĚ HDO</t>
  </si>
  <si>
    <t>50</t>
  </si>
  <si>
    <t>CYKY-J 4X25</t>
  </si>
  <si>
    <t>51</t>
  </si>
  <si>
    <t>52</t>
  </si>
  <si>
    <t>LH 60X40 HD LIŠTA HRANATÁ VČETNĚ UPEVNĚNÍ</t>
  </si>
  <si>
    <t>53</t>
  </si>
  <si>
    <t>PODLAHOVÁ KRABICE DO BETONOVÉ PODLAHY VČETNE  4 KS INSTALAČNÍCH KRABIC PRO ZÁSUVKY, VČETNĚ NEREZOVÉHO HORNÍHO KRYTU , USAZENÍ A VYSEKÁNÍ OTVORU  V BETONOVÉ PODLAZE</t>
  </si>
  <si>
    <t>54</t>
  </si>
  <si>
    <t>PŘÍSTROJ SPÍNAČE 1 (1SO) BEZŠROUBOVÝ+KRYT+ RÁMEČEK</t>
  </si>
  <si>
    <t>55</t>
  </si>
  <si>
    <t>PŘÍSTROJ SPÍNAČE 6 (6SO,6S) STŘÍDAVÝ BEZŠROUBOVÝ +KRYT+ RÁMEČEK</t>
  </si>
  <si>
    <t>56</t>
  </si>
  <si>
    <t>PŘÍSTROJ SPÍNAČE 5 SÉRIOVÝ BEZŠROUBOVÝ+KRYT+ RÁMEČEK</t>
  </si>
  <si>
    <t>57</t>
  </si>
  <si>
    <t>VYPÍNAČ VODOTĚSNÝ BÍLÁ IP44</t>
  </si>
  <si>
    <t>58</t>
  </si>
  <si>
    <t>SNÍMAČ SPÍNAČE AUTOMATICKÉHO (KUŽEL, ÚHEL 120°), BÍLÁ, RELÉOVÝ VÝSTUP +KRYT+RÁMEČEK</t>
  </si>
  <si>
    <t>59</t>
  </si>
  <si>
    <t>ZÁSUVKA 400V IP44,16A</t>
  </si>
  <si>
    <t>60</t>
  </si>
  <si>
    <t>ZÁSUVKA 1-NÁSOBNÁ S CLONKAMI BEZŠROUBOVÁ BÍLÁ+ RÁMEČEK</t>
  </si>
  <si>
    <t>ZÁSUVKA 1-NÁSOBNÁ S PŘEPĚŤOVOU OCHRANOU S CLONKAMI BÍLÁ+ RÁMEČEK</t>
  </si>
  <si>
    <t>DVOJZÁSUVKA S PŘEPĚŤOVOU OCHRANOU BÍLÁ</t>
  </si>
  <si>
    <t>ZÁSUVKA 2-NÁSOBNÁ NATOČENÁ S CLONKAMI BÍLÁ</t>
  </si>
  <si>
    <t>64</t>
  </si>
  <si>
    <t>NAPÁJECÍ ZDROJ PRO MAX. 5 PISOÁRŮ</t>
  </si>
  <si>
    <t>64.1</t>
  </si>
  <si>
    <t>Sada pro nouzovou signalizaci na WC, D+M</t>
  </si>
  <si>
    <t>65</t>
  </si>
  <si>
    <t>BÍLÝ OSOUŠEČ RUKOU ELEKTRICKÝ</t>
  </si>
  <si>
    <t>66</t>
  </si>
  <si>
    <t>ŽLAB DRÁTĚNÝ 150/ 50</t>
  </si>
  <si>
    <t>67</t>
  </si>
  <si>
    <t>SPOJKA ŽLABU</t>
  </si>
  <si>
    <t>68</t>
  </si>
  <si>
    <t>DRŽÁK ŽLABU</t>
  </si>
  <si>
    <t>69</t>
  </si>
  <si>
    <t>TYČ ZÁVITOVÁ 8MM/1M GALVANICKÝ ZINEK</t>
  </si>
  <si>
    <t>70</t>
  </si>
  <si>
    <t>KOTVA M8 VČETNĚ VRTÁNÍ</t>
  </si>
  <si>
    <t>71</t>
  </si>
  <si>
    <t xml:space="preserve">PŘEPÁŽKA ŽLABU </t>
  </si>
  <si>
    <t>72</t>
  </si>
  <si>
    <t>CYKY-J 3X1.5 , PEVNĚ</t>
  </si>
  <si>
    <t>73</t>
  </si>
  <si>
    <t>CYKY-O 3X1.5 , PEVNĚ</t>
  </si>
  <si>
    <t>74</t>
  </si>
  <si>
    <t>CYKY-J 5X1.5 , PEVNĚ</t>
  </si>
  <si>
    <t>75</t>
  </si>
  <si>
    <t>CYKY-J 3X2.5 , PEVNĚ</t>
  </si>
  <si>
    <t>76</t>
  </si>
  <si>
    <t>CYKY-O 2X1.5 , PEVNĚ</t>
  </si>
  <si>
    <t>77</t>
  </si>
  <si>
    <t>CYKY-J 5X2.5 , PEVNĚ</t>
  </si>
  <si>
    <t>78</t>
  </si>
  <si>
    <t>CYKY-J 5X4 , PEVNĚ</t>
  </si>
  <si>
    <t>79</t>
  </si>
  <si>
    <t>A -  ZC414/13OPAL T5 ZÁŘ.SVÍT. 595 X 595 X 62 VČETNĚ SVĚTELNÝCH ZDROJŮ</t>
  </si>
  <si>
    <t>80</t>
  </si>
  <si>
    <t>A1 -  ZC414/13OPAL T5 ZÁŘ.SVÍT. 595 X 595 X 62 VČETNĚ SVĚTELNÝCH ZDROJŮ +NOUZOVÝ ZDROJ</t>
  </si>
  <si>
    <t>81</t>
  </si>
  <si>
    <t>B1-  NOUZOVÉ LED SVÍTIDLO, PROVOZ 3H IP65</t>
  </si>
  <si>
    <t>82</t>
  </si>
  <si>
    <t>C- PODHLEDOVÉ LED SVÍTIDLO, IP44</t>
  </si>
  <si>
    <t>83</t>
  </si>
  <si>
    <t>D - PRACHOTĚSNÉ SVÍTIDLO</t>
  </si>
  <si>
    <t>84</t>
  </si>
  <si>
    <t>E - PŘISAZENÉ VENKOVNÍ LED SVÍTIDLO IP65</t>
  </si>
  <si>
    <t>85</t>
  </si>
  <si>
    <t>KRABICE PŘÍSTROJOVÁ KPR 68 HLUBOKÁ</t>
  </si>
  <si>
    <t>86</t>
  </si>
  <si>
    <t>KRABICE IP 44</t>
  </si>
  <si>
    <t>87</t>
  </si>
  <si>
    <t>VYSEKÁNÍ OTVORU PRO KRABICI DO D100MM</t>
  </si>
  <si>
    <t>88</t>
  </si>
  <si>
    <t>273-102 4X1-2,5MM2</t>
  </si>
  <si>
    <t>89</t>
  </si>
  <si>
    <t>273-104 3X1-2,5MM2</t>
  </si>
  <si>
    <t>90</t>
  </si>
  <si>
    <t>273-112 2X1-2,5MM2</t>
  </si>
  <si>
    <t>273-105 5X1-2,5MM2</t>
  </si>
  <si>
    <t>92</t>
  </si>
  <si>
    <t>CYY 6 , PEVNĚ, VČETNĚ VYSEKÁNÍ KABELOVÉ DRÁŽKY</t>
  </si>
  <si>
    <t>CYY 4 , PEVNĚ , VČETNĚ VYSEKÁNÍ KABELOVÉ DRÁŽKY</t>
  </si>
  <si>
    <t>KRABICE HOP V KRYTU VČETNĚ UPEVNĚNÍ</t>
  </si>
  <si>
    <t>PŘIPOJOVACÍ SVORKY</t>
  </si>
  <si>
    <t>PRŮRAZ ZDIVEM DO  45CM</t>
  </si>
  <si>
    <t>SÁDROVÉ POJIVO</t>
  </si>
  <si>
    <t>98</t>
  </si>
  <si>
    <t>PROVEDENÍ REVIZNÍCH ZKOUŠEK SILNOPROUDÉ INSTALACE DLE CSN 331500   REVIZNI TECHNIK</t>
  </si>
  <si>
    <t>HOD</t>
  </si>
  <si>
    <t>DOPRAVA DO 20 KM , NÁKUP MATERIÁLU</t>
  </si>
  <si>
    <t>100</t>
  </si>
  <si>
    <t>PODRUŽNÝ MATERIÁL</t>
  </si>
  <si>
    <t>101</t>
  </si>
  <si>
    <t>VYSEKANI RYH VE ZDIVU CIHELNEM - HLOUBKA 50MM SIRE 70 MM</t>
  </si>
  <si>
    <t>102</t>
  </si>
  <si>
    <t>DRÁT 8 ALMGSI T/2 DRÁT O 8MM ALMGSI T/2 (0,135KG/M) POLOTVRDÝ, PEVNĚ</t>
  </si>
  <si>
    <t>103</t>
  </si>
  <si>
    <t>PODPĚRA VEDENÍ NA PLOCHOU STŘECHU S BETONOVOU VÝPLNÍ</t>
  </si>
  <si>
    <t>104</t>
  </si>
  <si>
    <t>LEPIDLO</t>
  </si>
  <si>
    <t>105</t>
  </si>
  <si>
    <t>LÍH TECHNICKÝ 800 G</t>
  </si>
  <si>
    <t>106</t>
  </si>
  <si>
    <t>PODPĚRA VEDENÍ  DO  ZDIVA, VRUT 8</t>
  </si>
  <si>
    <t>107</t>
  </si>
  <si>
    <t>HMOŽDINKA  D14 VČETNĚ VRTÁNÍ</t>
  </si>
  <si>
    <t>108</t>
  </si>
  <si>
    <t>HROMOSVOD SVORKA ST +PÁSEK NEREZ NA TRUBKU</t>
  </si>
  <si>
    <t>109</t>
  </si>
  <si>
    <t>SO SVORKA OKAPOVÁ</t>
  </si>
  <si>
    <t>110</t>
  </si>
  <si>
    <t>SZB ZKUŠEBNÍ - LITINOVÁ</t>
  </si>
  <si>
    <t>111</t>
  </si>
  <si>
    <t>SK KŘÍŽOVÁ</t>
  </si>
  <si>
    <t>112</t>
  </si>
  <si>
    <t>SS SPOJOVACÍ</t>
  </si>
  <si>
    <t>113</t>
  </si>
  <si>
    <t>SVORKA SU FEZN UNIVERZÁLNÍ</t>
  </si>
  <si>
    <t>114</t>
  </si>
  <si>
    <t>ŠTÍTEK PLAST  OZNAČENÍ SVODU</t>
  </si>
  <si>
    <t>115</t>
  </si>
  <si>
    <t>OU 1,7 OCHRANNÝ ÚHELNÍK, L 1700MM</t>
  </si>
  <si>
    <t>116</t>
  </si>
  <si>
    <t>DUDA-32 DRŽÁK OCHRANNÉHO ÚHELNÍKU DO DŘEVA, L 320MM</t>
  </si>
  <si>
    <t>117</t>
  </si>
  <si>
    <t>118</t>
  </si>
  <si>
    <t>119</t>
  </si>
  <si>
    <t>120</t>
  </si>
  <si>
    <t>121</t>
  </si>
  <si>
    <t>PÁSKA 30X4 PÁSKA 30X4 (0,95 KG/M), PEVNĚ</t>
  </si>
  <si>
    <t>122</t>
  </si>
  <si>
    <t>FEZN DRÁT 10 DRÁT O 10MM(0,62KG/M), PEVNĚ</t>
  </si>
  <si>
    <t>123</t>
  </si>
  <si>
    <t>FEZN DRÁT 8 DRÁT O 8MM</t>
  </si>
  <si>
    <t>124</t>
  </si>
  <si>
    <t>SVORKA SR 3B+1 SVORKA PÁSKA-DRÁT+MEZIDESKA</t>
  </si>
  <si>
    <t>125</t>
  </si>
  <si>
    <t>TEPLEM SMRŠTITELNÁ BUŽÍRKA</t>
  </si>
  <si>
    <t>126</t>
  </si>
  <si>
    <t>ASFALTOVÝ NÁTĚR</t>
  </si>
  <si>
    <t>KG</t>
  </si>
  <si>
    <t>127</t>
  </si>
  <si>
    <t>REVIZE HROMOSVODU</t>
  </si>
  <si>
    <t>128</t>
  </si>
  <si>
    <t>DOPRAVA NÁKUP MATERIÁLU</t>
  </si>
  <si>
    <t>129</t>
  </si>
  <si>
    <t>130</t>
  </si>
  <si>
    <t>ZABEZPEČOVACÍ ÚSTŘEDNA JE URČENA PRO MALÉ AŽ STŘEDNÍ APLIKACE. NA DESCE ÚSTŘEDNY JE 32 ZÓN V ATZ ZAPOJENÍ , VČETNĚ NAPÁJECÍHO ZDROJE, ZÁLOŽNÍHO AKUMULÁTORU A KOVOVÉ SKŘÍNĚ EZS S TAMPLEREM</t>
  </si>
  <si>
    <t>131</t>
  </si>
  <si>
    <t>DIGITÁLNÍ KLÁVESNICE LCD</t>
  </si>
  <si>
    <t>132</t>
  </si>
  <si>
    <t>DETEKTOR TŘÍŠTĚNÍ SKLA KRUHOVÝ S DOSAHEM AŽ 7,6M I PRO SKLA S FÓLIEMI</t>
  </si>
  <si>
    <t>133</t>
  </si>
  <si>
    <t>ČIDLO PIR, DIGITÁLNÍ, IMUNITA ZVÍŘAT</t>
  </si>
  <si>
    <t>134</t>
  </si>
  <si>
    <t>MAGNETICKÝ KONTAKT</t>
  </si>
  <si>
    <t>135</t>
  </si>
  <si>
    <t>GSM/GPRS KOMUNIKÁTOR, (MMCX-F)</t>
  </si>
  <si>
    <t>136</t>
  </si>
  <si>
    <t>DRÁTOVÁ VENKOVNÍ STROBO SIRÉNA PRO GSM ALARM LM-107</t>
  </si>
  <si>
    <t>137</t>
  </si>
  <si>
    <t>SYKFY SDĚLOVACÍ STÍNĚNÝ KABEL 5X2X0.5, PEVNĚ</t>
  </si>
  <si>
    <t>138</t>
  </si>
  <si>
    <t>TRUBKA OHEBNÁ LPE 2316/LPE-2 VČETNĚ VYSEKÁNÍ KABELOVÉ DRÁŽKY</t>
  </si>
  <si>
    <t>139</t>
  </si>
  <si>
    <t>KPR 68 KRABICE UNIVEZÁLNÍ VČETNĚ VYSEKÁNÍ OTVORU</t>
  </si>
  <si>
    <t>140</t>
  </si>
  <si>
    <t>PRŮRAZ ZDIVEM Z VELMI TVRDĚ PÁLENÝCH CIHEL O TLOUŠŤCE 45CM</t>
  </si>
  <si>
    <t>141</t>
  </si>
  <si>
    <t>142</t>
  </si>
  <si>
    <t>DOPRAVA DO 20KM, NÁKUP MATERIÁLU</t>
  </si>
  <si>
    <t>143</t>
  </si>
  <si>
    <t>ZAŠKOLENÍ OBSLUHY, OŽIVENÍ</t>
  </si>
  <si>
    <t>144</t>
  </si>
  <si>
    <t>ZÁSUVKA DATOVÁ KOMPLETNÍ  1XRJ 45 VČETNĚ KRYTU, NOSNÉ MASKY, INSTALAČNÍ KRABICE A VYSEKÁNÍ KAPES PRO KRABICE, PŘIPOJENÍ DATOVÉ ZÁSUVKY</t>
  </si>
  <si>
    <t>145</t>
  </si>
  <si>
    <t>ZÁSUVKA DATOVÁ KOMPLETNÍ  2XRJ 45 VČETNĚ KRYTU, NOSNÉ MASKY, INSTALAČNÍ KRABICE A VYSEKÁNÍ KAPES PRO KRABICE, PŘIPOJENÍ DATOVÉ ZÁSUVKY</t>
  </si>
  <si>
    <t>146</t>
  </si>
  <si>
    <t>UTP KABEL</t>
  </si>
  <si>
    <t>147</t>
  </si>
  <si>
    <t>148</t>
  </si>
  <si>
    <t>149</t>
  </si>
  <si>
    <t>NALISOVÁNÍ KONCOVÝCH KONEKTORŮ</t>
  </si>
  <si>
    <t>150</t>
  </si>
  <si>
    <t>151</t>
  </si>
  <si>
    <t>VYSEKANI RYH V BETONOVE DLAZBE SIRE 150 MM</t>
  </si>
  <si>
    <t>152</t>
  </si>
  <si>
    <t>153</t>
  </si>
  <si>
    <t>PPV SILNOPROUDÁ+SLABOPROUDÁ INSTALACE</t>
  </si>
  <si>
    <t>751611116</t>
  </si>
  <si>
    <t>Montáž vzduchotechnické jednotky s rekuperací tepla nástřešní výměnou vzduchu do 5000 m3/h</t>
  </si>
  <si>
    <t>1.1</t>
  </si>
  <si>
    <t>Kompaktní nástřešní větrací jednotka s rekuperací</t>
  </si>
  <si>
    <t>1.2</t>
  </si>
  <si>
    <t>Kompletní systém MaR pro zař.č.1</t>
  </si>
  <si>
    <t>1.2a</t>
  </si>
  <si>
    <t>Vzdálený digitální nástěnný ovladač pro jednotku 1.1. dodávka vč.montáže</t>
  </si>
  <si>
    <t>1.2b</t>
  </si>
  <si>
    <t>Prostorové čidlo CO2 0-10V</t>
  </si>
  <si>
    <t>1.2c</t>
  </si>
  <si>
    <t>Kanálové čidlo CO2 0-10V</t>
  </si>
  <si>
    <t>1.2d</t>
  </si>
  <si>
    <t>Detektor kouře</t>
  </si>
  <si>
    <t>1.3</t>
  </si>
  <si>
    <t>venkovní kondenzační  jednotka pro přímý výparník zař.č.1.1.</t>
  </si>
  <si>
    <t>ks</t>
  </si>
  <si>
    <t>1.3a</t>
  </si>
  <si>
    <t>Komunikační modul</t>
  </si>
  <si>
    <t>1.3b</t>
  </si>
  <si>
    <t>propojovací Cu potrubí vč.izolace, komunikačního kabelu 16/10, krycí lišty</t>
  </si>
  <si>
    <t>1.3c</t>
  </si>
  <si>
    <t>tlaková zkouška</t>
  </si>
  <si>
    <t>soub</t>
  </si>
  <si>
    <t>1.3d</t>
  </si>
  <si>
    <t>napuštění systému chladivem</t>
  </si>
  <si>
    <t>751344123</t>
  </si>
  <si>
    <t>Mtž tlumiče hluku pro čtyřhranné potrubí do 0,450 m2</t>
  </si>
  <si>
    <t>1.4</t>
  </si>
  <si>
    <t>Čtyřhranný tlumič hluku 800x500 dl.1000 vč. buněk hluku s děrovaným plechem</t>
  </si>
  <si>
    <t>1.5</t>
  </si>
  <si>
    <t>Čtyřhranný tlumič hluku 1000x315 dl.1000 vč. kulisy tlumiče hluku</t>
  </si>
  <si>
    <t>1.6</t>
  </si>
  <si>
    <t>Nasávací kus - oblouk 110° 630x630 vč. síta,  dodávka vč.montáže</t>
  </si>
  <si>
    <t>1.7</t>
  </si>
  <si>
    <t>Výfukový kus vč.mřížky 800x500,  dodávka vč.montáže</t>
  </si>
  <si>
    <t>1.8a</t>
  </si>
  <si>
    <t>Regulátor variabilního průtoku kruhový DN315 vč. servopohonu 0-10V D+M</t>
  </si>
  <si>
    <t>1.8b</t>
  </si>
  <si>
    <t>1.9a</t>
  </si>
  <si>
    <t>1.9b</t>
  </si>
  <si>
    <t>751311096</t>
  </si>
  <si>
    <t>Mtž vyústi čtyřhranné přes 0,250 m2</t>
  </si>
  <si>
    <t>1.10</t>
  </si>
  <si>
    <t>Vířivá výusť vel.600/24 vč.plenum boxu s regulační klapkou, připojení DN250</t>
  </si>
  <si>
    <t>751311093</t>
  </si>
  <si>
    <t>Mtž vyústi čtyřhranné na čtyřhranné potrubí do 0,150 m2</t>
  </si>
  <si>
    <t>1.11</t>
  </si>
  <si>
    <t>Jednořadá výustka 500x300 elox hliník</t>
  </si>
  <si>
    <t>751344114</t>
  </si>
  <si>
    <t>Mtž tlumiče hluku pro kruhové potrubí D do 400 mm</t>
  </si>
  <si>
    <t>1.13</t>
  </si>
  <si>
    <t>Kruhový tlumič hluku DN 315 dl.900mm</t>
  </si>
  <si>
    <t>751514876</t>
  </si>
  <si>
    <t>Mtž regulační a měřící clony do plech potrubí kruhové bez příruby D do 200 mm</t>
  </si>
  <si>
    <t>1.14</t>
  </si>
  <si>
    <t>Regulátor konstantního průtoku do kruhového potrubí DN 200</t>
  </si>
  <si>
    <t>1.15</t>
  </si>
  <si>
    <t>Vířivá výusť vel.600/24 vč.plenum boxu s regulační klapkou, připojení DN200</t>
  </si>
  <si>
    <t>751322012</t>
  </si>
  <si>
    <t>Mtž talířového ventilu D do 200 mm</t>
  </si>
  <si>
    <t>1.16</t>
  </si>
  <si>
    <t>Odvodní talířový ventil DN 200</t>
  </si>
  <si>
    <t>1.17</t>
  </si>
  <si>
    <t>Odvodní talířový ventil DN 160</t>
  </si>
  <si>
    <t>1.18</t>
  </si>
  <si>
    <t>Odvodní talířový ventil DN 125</t>
  </si>
  <si>
    <t>1.19</t>
  </si>
  <si>
    <t>Dýza na kruhové potrubí DN 160 s možností ručního přestavení směru proudění, RAL</t>
  </si>
  <si>
    <t>1.20</t>
  </si>
  <si>
    <t>Čtyřhranný tlumič 800x500 dl. 1500 pozink vč. buněk hluku s děrovaným plechem</t>
  </si>
  <si>
    <t>1.21</t>
  </si>
  <si>
    <t>Čtyřhranný tlumič 630x500 dl. 1000 vč. kulisy tlumiče</t>
  </si>
  <si>
    <t>PPK-01</t>
  </si>
  <si>
    <t>Protipožární klapka EIS90 630x400 prov.11, ruční, teplotní s koncovým spínačem dodávka a montáž</t>
  </si>
  <si>
    <t>PPK-02</t>
  </si>
  <si>
    <t>751510042</t>
  </si>
  <si>
    <t>Vzduchotechnické potrubí pozink kruhové spirálně vinuté D do 200 mm</t>
  </si>
  <si>
    <t>751510043</t>
  </si>
  <si>
    <t>Vzduchotechnické potrubí pozink kruhové spirálně vinuté D do 300 mm</t>
  </si>
  <si>
    <t>751510044</t>
  </si>
  <si>
    <t>Vzduchotechnické potrubí pozink kruhové spirálně vinuté D do 400 mm</t>
  </si>
  <si>
    <t>7515100010</t>
  </si>
  <si>
    <t>Ohebná zvukově a tepelně izolovaná hadice DN160 tl.izolace 25mm, dodávka vč.montáže</t>
  </si>
  <si>
    <t>7515100011</t>
  </si>
  <si>
    <t>Ohebná zvukově a tepelně izolovaná hadice DN200 tl.izolace 25mm, dodávka vč.montáže</t>
  </si>
  <si>
    <t>7515100015</t>
  </si>
  <si>
    <t>Ohebná zvukově a tepelně izolovaná hadice DN250 tl.izolace 25mm, dodávka vč.montáže</t>
  </si>
  <si>
    <t>751510015</t>
  </si>
  <si>
    <t>Vzduchotechnické potrubí pozink čtyřhranné průřezu do 0,50 m2</t>
  </si>
  <si>
    <t>713150</t>
  </si>
  <si>
    <t>Čtyřhranné potrubí, pozink., krčky,odskoky, úprava, doměry D+M</t>
  </si>
  <si>
    <t>R713000001</t>
  </si>
  <si>
    <t>Tepelná a protihluk. iz.tl.60mm s hliníkovým polepem, mont. na trny vč.zaplechování pozink.plechem dodávka vč.montáže</t>
  </si>
  <si>
    <t>R713000003</t>
  </si>
  <si>
    <t>Tepelná kaučuková izolace tl.20mm s hliníkovým polepem dodávka vč.montáže</t>
  </si>
  <si>
    <t>R713000004</t>
  </si>
  <si>
    <t>Protipožární izolace, dodávka a montáž</t>
  </si>
  <si>
    <t>R713000006</t>
  </si>
  <si>
    <t>Tepelná a protihluková izolace tl.40mm, ALS, dodávka a montáž</t>
  </si>
  <si>
    <t>R751000012</t>
  </si>
  <si>
    <t>Spojovací, těsnící, závěsný materiál, objímky, spojky na kruh.potrubí</t>
  </si>
  <si>
    <t>R751000019</t>
  </si>
  <si>
    <t>Ocelové profily žárově zinkované pro zhotovení konzol pod vzt potrubí, dodávka vč.montáže</t>
  </si>
  <si>
    <t>R751000005</t>
  </si>
  <si>
    <t>Zprovoznění zařízení, zaregulování, funkční zkoušky, zaškolení obsluhy</t>
  </si>
  <si>
    <t>hod</t>
  </si>
  <si>
    <t>R751000006</t>
  </si>
  <si>
    <t>Zapojení kabeláží, nastavení a autorizované zprovoznění MaR</t>
  </si>
  <si>
    <t>R751000007</t>
  </si>
  <si>
    <t>Mimostaveništní doprava, přesun hmot</t>
  </si>
  <si>
    <t>R751000010</t>
  </si>
  <si>
    <t>Stavební přípomoce</t>
  </si>
  <si>
    <t>PRO</t>
  </si>
  <si>
    <t>001</t>
  </si>
  <si>
    <t>stůl lichoběžníkový</t>
  </si>
  <si>
    <t>002</t>
  </si>
  <si>
    <t>židle čalouněná na kovové konstrukci, stohovatelná</t>
  </si>
  <si>
    <t>003</t>
  </si>
  <si>
    <t>stůl - katedra, uzamykatelná dvířka a zásuvky</t>
  </si>
  <si>
    <t>004</t>
  </si>
  <si>
    <t>židle čalouněná, otočná</t>
  </si>
  <si>
    <t>005</t>
  </si>
  <si>
    <t>knihovna s uzamykatelnými dvířky</t>
  </si>
  <si>
    <t>006</t>
  </si>
  <si>
    <t>řadový věšák s odkládací policí</t>
  </si>
  <si>
    <t>007</t>
  </si>
  <si>
    <t>sedací čalouněné kostky</t>
  </si>
  <si>
    <t>008</t>
  </si>
  <si>
    <t>stolek recepce s uzamykatelnou zásuvkou</t>
  </si>
  <si>
    <t>009</t>
  </si>
  <si>
    <t>zásobník na toaletní papír kulatý</t>
  </si>
  <si>
    <t>010</t>
  </si>
  <si>
    <t>odpadkový koš kulatý nášlapný</t>
  </si>
  <si>
    <t>011</t>
  </si>
  <si>
    <t>odpadkový koš nástěnný</t>
  </si>
  <si>
    <t>012</t>
  </si>
  <si>
    <t>WC závěsná souprava se štětkou a krytkou</t>
  </si>
  <si>
    <t>014</t>
  </si>
  <si>
    <t>minizásobník na tekuté mýdlo</t>
  </si>
  <si>
    <t>015</t>
  </si>
  <si>
    <t>televizor min.52", plochá obrazovka, USB  a HDMI vstup</t>
  </si>
  <si>
    <t>tabule jednodílná keramická magnetická 200x120 mm</t>
  </si>
  <si>
    <t>017</t>
  </si>
  <si>
    <t>projekční plátno bílé svinovací min 100", poměr stran 16:10</t>
  </si>
  <si>
    <t>018</t>
  </si>
  <si>
    <t>dataprojektor 3 LCD, rozlišení 1920x1200, 3400 lumen, vstup USB,VGA,HDMI vč. stropního držáku</t>
  </si>
  <si>
    <t>NAK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</si>
  <si>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</si>
  <si>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</si>
  <si>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</si>
  <si>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</si>
  <si>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</si>
  <si>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</si>
  <si>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</si>
  <si>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</si>
  <si>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</si>
  <si>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005122 R</t>
  </si>
  <si>
    <t>Provozní vlivy</t>
  </si>
  <si>
    <t>005124010R</t>
  </si>
  <si>
    <t>Koordinační činnost</t>
  </si>
  <si>
    <t>005211080R</t>
  </si>
  <si>
    <t>Bezpečnostní a hygienická opatření na staveništi</t>
  </si>
  <si>
    <t>00523  R</t>
  </si>
  <si>
    <t>Zkoušky a revize</t>
  </si>
  <si>
    <t>VN001.R</t>
  </si>
  <si>
    <t>Dokumentace skutečného provedení 4 paré</t>
  </si>
  <si>
    <t>VN002.R</t>
  </si>
  <si>
    <t>Dokladová část 4x</t>
  </si>
  <si>
    <t>VN003.R</t>
  </si>
  <si>
    <t>Geometrický plán 4x</t>
  </si>
  <si>
    <t>VN004.R</t>
  </si>
  <si>
    <t>Zameření</t>
  </si>
  <si>
    <t>VN005.R</t>
  </si>
  <si>
    <t>Měření hluku z tepelného čerpadla</t>
  </si>
  <si>
    <t>VN006.R</t>
  </si>
  <si>
    <t>Informační systém na únikových cestách (polepy hlavní jistič, uzávěr vody apod. ) vše dle požadavků PBŘ</t>
  </si>
  <si>
    <t>neobsazeno</t>
  </si>
  <si>
    <t>P2 : (4*6,5+6,5*6,5)</t>
  </si>
  <si>
    <t>Ohřívač elek. zásob. stojatý 100 l,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</si>
</sst>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0.0%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3" xfId="0" applyNumberFormat="1" applyFont="1" applyFill="1" applyBorder="1" applyAlignment="1" applyProtection="1">
      <alignment vertical="top" shrinkToFit="1"/>
    </xf>
    <xf numFmtId="166" fontId="8" fillId="0" borderId="33" xfId="0" applyNumberFormat="1" applyFont="1" applyBorder="1" applyAlignment="1">
      <alignment vertical="center"/>
    </xf>
    <xf numFmtId="166" fontId="8" fillId="6" borderId="33" xfId="0" applyNumberFormat="1" applyFont="1" applyFill="1" applyBorder="1" applyAlignment="1">
      <alignment vertical="center"/>
    </xf>
    <xf numFmtId="4" fontId="16" fillId="7" borderId="43" xfId="0" applyNumberFormat="1" applyFont="1" applyFill="1" applyBorder="1" applyAlignment="1" applyProtection="1">
      <alignment vertical="top" shrinkToFit="1"/>
    </xf>
    <xf numFmtId="49" fontId="16" fillId="0" borderId="4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9"/>
  <sheetViews>
    <sheetView showGridLines="0" tabSelected="1" topLeftCell="B1" zoomScaleNormal="100" zoomScaleSheetLayoutView="75" workbookViewId="0">
      <selection activeCell="C26" sqref="C2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7.285156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3" t="s">
        <v>24</v>
      </c>
      <c r="C2" s="74"/>
      <c r="D2" s="75" t="s">
        <v>43</v>
      </c>
      <c r="E2" s="203" t="s">
        <v>44</v>
      </c>
      <c r="F2" s="204"/>
      <c r="G2" s="204"/>
      <c r="H2" s="204"/>
      <c r="I2" s="204"/>
      <c r="J2" s="205"/>
      <c r="O2" s="1"/>
    </row>
    <row r="3" spans="1:15" ht="27" hidden="1" customHeight="1" x14ac:dyDescent="0.2">
      <c r="A3" s="2"/>
      <c r="B3" s="76"/>
      <c r="C3" s="74"/>
      <c r="D3" s="77"/>
      <c r="E3" s="206"/>
      <c r="F3" s="207"/>
      <c r="G3" s="207"/>
      <c r="H3" s="207"/>
      <c r="I3" s="207"/>
      <c r="J3" s="208"/>
    </row>
    <row r="4" spans="1:15" ht="23.25" customHeight="1" x14ac:dyDescent="0.2">
      <c r="A4" s="2"/>
      <c r="B4" s="78"/>
      <c r="C4" s="79"/>
      <c r="D4" s="80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 t="s">
        <v>45</v>
      </c>
      <c r="E5" s="221"/>
      <c r="F5" s="221"/>
      <c r="G5" s="221"/>
      <c r="H5" s="18" t="s">
        <v>42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22" t="s">
        <v>46</v>
      </c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81" t="s">
        <v>48</v>
      </c>
      <c r="E7" s="224" t="s">
        <v>47</v>
      </c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83" t="s">
        <v>50</v>
      </c>
      <c r="H8" s="18" t="s">
        <v>42</v>
      </c>
      <c r="I8" s="82" t="s">
        <v>53</v>
      </c>
      <c r="J8" s="8"/>
    </row>
    <row r="9" spans="1:15" ht="15.75" hidden="1" customHeight="1" x14ac:dyDescent="0.2">
      <c r="A9" s="2"/>
      <c r="B9" s="2"/>
      <c r="D9" s="83" t="s">
        <v>51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81" t="s">
        <v>48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0"/>
      <c r="E11" s="210"/>
      <c r="F11" s="210"/>
      <c r="G11" s="210"/>
      <c r="H11" s="18" t="s">
        <v>42</v>
      </c>
      <c r="I11" s="86"/>
      <c r="J11" s="8"/>
    </row>
    <row r="12" spans="1:15" ht="15.75" customHeight="1" x14ac:dyDescent="0.2">
      <c r="A12" s="2"/>
      <c r="B12" s="28"/>
      <c r="C12" s="53"/>
      <c r="D12" s="215"/>
      <c r="E12" s="215"/>
      <c r="F12" s="215"/>
      <c r="G12" s="215"/>
      <c r="H12" s="18" t="s">
        <v>36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209"/>
      <c r="F15" s="209"/>
      <c r="G15" s="211"/>
      <c r="H15" s="211"/>
      <c r="I15" s="211" t="s">
        <v>31</v>
      </c>
      <c r="J15" s="212"/>
    </row>
    <row r="16" spans="1:15" ht="23.25" customHeight="1" x14ac:dyDescent="0.2">
      <c r="A16" s="137" t="s">
        <v>26</v>
      </c>
      <c r="B16" s="38" t="s">
        <v>26</v>
      </c>
      <c r="C16" s="59"/>
      <c r="D16" s="60"/>
      <c r="E16" s="200"/>
      <c r="F16" s="201"/>
      <c r="G16" s="200"/>
      <c r="H16" s="201"/>
      <c r="I16" s="200">
        <f>SUMIF(F65:F125,A16,I65:I125)+SUMIF(F65:F125,"PSU",I65:I125)</f>
        <v>0</v>
      </c>
      <c r="J16" s="202"/>
    </row>
    <row r="17" spans="1:10" ht="23.25" customHeight="1" x14ac:dyDescent="0.2">
      <c r="A17" s="137" t="s">
        <v>27</v>
      </c>
      <c r="B17" s="38" t="s">
        <v>27</v>
      </c>
      <c r="C17" s="59"/>
      <c r="D17" s="60"/>
      <c r="E17" s="200"/>
      <c r="F17" s="201"/>
      <c r="G17" s="200"/>
      <c r="H17" s="201"/>
      <c r="I17" s="200">
        <f>SUMIF(F65:F125,A17,I65:I125)</f>
        <v>0</v>
      </c>
      <c r="J17" s="202"/>
    </row>
    <row r="18" spans="1:10" ht="23.25" customHeight="1" x14ac:dyDescent="0.2">
      <c r="A18" s="137" t="s">
        <v>28</v>
      </c>
      <c r="B18" s="38" t="s">
        <v>28</v>
      </c>
      <c r="C18" s="59"/>
      <c r="D18" s="60"/>
      <c r="E18" s="200"/>
      <c r="F18" s="201"/>
      <c r="G18" s="200"/>
      <c r="H18" s="201"/>
      <c r="I18" s="200">
        <f>SUMIF(F65:F125,A18,I65:I125)</f>
        <v>0</v>
      </c>
      <c r="J18" s="202"/>
    </row>
    <row r="19" spans="1:10" ht="23.25" customHeight="1" x14ac:dyDescent="0.2">
      <c r="A19" s="137" t="s">
        <v>193</v>
      </c>
      <c r="B19" s="38" t="s">
        <v>29</v>
      </c>
      <c r="C19" s="59"/>
      <c r="D19" s="60"/>
      <c r="E19" s="200"/>
      <c r="F19" s="201"/>
      <c r="G19" s="200"/>
      <c r="H19" s="201"/>
      <c r="I19" s="200">
        <f>SUMIF(F65:F125,A19,I65:I125)</f>
        <v>0</v>
      </c>
      <c r="J19" s="202"/>
    </row>
    <row r="20" spans="1:10" ht="23.25" customHeight="1" x14ac:dyDescent="0.2">
      <c r="A20" s="137" t="s">
        <v>194</v>
      </c>
      <c r="B20" s="38" t="s">
        <v>30</v>
      </c>
      <c r="C20" s="59"/>
      <c r="D20" s="60"/>
      <c r="E20" s="200"/>
      <c r="F20" s="201"/>
      <c r="G20" s="200"/>
      <c r="H20" s="201"/>
      <c r="I20" s="200">
        <f>SUMIF(F65:F125,A20,I65:I125)</f>
        <v>0</v>
      </c>
      <c r="J20" s="202"/>
    </row>
    <row r="21" spans="1:10" ht="23.25" customHeight="1" x14ac:dyDescent="0.2">
      <c r="A21" s="2"/>
      <c r="B21" s="48" t="s">
        <v>31</v>
      </c>
      <c r="C21" s="61"/>
      <c r="D21" s="62"/>
      <c r="E21" s="213"/>
      <c r="F21" s="214"/>
      <c r="G21" s="213"/>
      <c r="H21" s="214"/>
      <c r="I21" s="213">
        <f>SUM(I16:J20)</f>
        <v>0</v>
      </c>
      <c r="J21" s="231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197">
        <f>A25</f>
        <v>0</v>
      </c>
      <c r="H26" s="198"/>
      <c r="I26" s="19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199">
        <f>CenaCelkem-(ZakladDPHSni+DPHSni+ZakladDPHZakl+DPHZakl)</f>
        <v>0</v>
      </c>
      <c r="H27" s="199"/>
      <c r="I27" s="199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33">
        <f>ZakladDPHSniVypocet+ZakladDPHZaklVypocet</f>
        <v>0</v>
      </c>
      <c r="H28" s="233"/>
      <c r="I28" s="233"/>
      <c r="J28" s="11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0" t="s">
        <v>37</v>
      </c>
      <c r="C29" s="115"/>
      <c r="D29" s="115"/>
      <c r="E29" s="115"/>
      <c r="F29" s="116"/>
      <c r="G29" s="232">
        <f>A27</f>
        <v>0</v>
      </c>
      <c r="H29" s="232"/>
      <c r="I29" s="232"/>
      <c r="J29" s="117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54</v>
      </c>
      <c r="C39" s="239"/>
      <c r="D39" s="239"/>
      <c r="E39" s="239"/>
      <c r="F39" s="99">
        <f>'01 01 Pol'!AE448+'02 01 Pol'!AE86+'03 01 Pol'!AE82+'04 01 Pol'!AE52+'05 01 Pol'!AE42+'06 01 Pol'!AE183+'07 01 Pol'!AE67+'08 01 Pol'!AE27+'10 01 Naklady'!AE23</f>
        <v>0</v>
      </c>
      <c r="G39" s="100">
        <f>'01 01 Pol'!AF448+'02 01 Pol'!AF86+'03 01 Pol'!AF82+'04 01 Pol'!AF52+'05 01 Pol'!AF42+'06 01 Pol'!AF183+'07 01 Pol'!AF67+'08 01 Pol'!AF27+'10 01 Naklady'!AF23</f>
        <v>0</v>
      </c>
      <c r="H39" s="101">
        <f t="shared" ref="H39:H57" si="1">(F39*SazbaDPH1/100)+(G39*SazbaDPH2/100)</f>
        <v>0</v>
      </c>
      <c r="I39" s="101">
        <f t="shared" ref="I39:I57" si="2">F39+G39+H39</f>
        <v>0</v>
      </c>
      <c r="J39" s="102" t="e">
        <f ca="1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103" t="s">
        <v>55</v>
      </c>
      <c r="C40" s="238" t="s">
        <v>56</v>
      </c>
      <c r="D40" s="238"/>
      <c r="E40" s="238"/>
      <c r="F40" s="104">
        <f>'01 01 Pol'!AE448</f>
        <v>0</v>
      </c>
      <c r="G40" s="105">
        <f>'01 01 Pol'!AF448</f>
        <v>0</v>
      </c>
      <c r="H40" s="105">
        <f t="shared" si="1"/>
        <v>0</v>
      </c>
      <c r="I40" s="105">
        <f t="shared" si="2"/>
        <v>0</v>
      </c>
      <c r="J40" s="189" t="e">
        <f t="shared" ref="J40:J58" si="3">I40/CenaCelkemVypocet</f>
        <v>#DIV/0!</v>
      </c>
    </row>
    <row r="41" spans="1:10" ht="25.5" customHeight="1" x14ac:dyDescent="0.2">
      <c r="A41" s="88">
        <v>3</v>
      </c>
      <c r="B41" s="106" t="s">
        <v>55</v>
      </c>
      <c r="C41" s="239" t="s">
        <v>56</v>
      </c>
      <c r="D41" s="239"/>
      <c r="E41" s="239"/>
      <c r="F41" s="107">
        <f>'01 01 Pol'!AE448</f>
        <v>0</v>
      </c>
      <c r="G41" s="101">
        <f>'01 01 Pol'!AF448</f>
        <v>0</v>
      </c>
      <c r="H41" s="101">
        <f t="shared" si="1"/>
        <v>0</v>
      </c>
      <c r="I41" s="101">
        <f t="shared" si="2"/>
        <v>0</v>
      </c>
      <c r="J41" s="189" t="e">
        <f t="shared" si="3"/>
        <v>#DIV/0!</v>
      </c>
    </row>
    <row r="42" spans="1:10" ht="25.5" customHeight="1" x14ac:dyDescent="0.2">
      <c r="A42" s="88">
        <v>2</v>
      </c>
      <c r="B42" s="103" t="s">
        <v>57</v>
      </c>
      <c r="C42" s="238" t="s">
        <v>58</v>
      </c>
      <c r="D42" s="238"/>
      <c r="E42" s="238"/>
      <c r="F42" s="104">
        <f>'02 01 Pol'!AE86</f>
        <v>0</v>
      </c>
      <c r="G42" s="105">
        <f>'02 01 Pol'!AF86</f>
        <v>0</v>
      </c>
      <c r="H42" s="105">
        <f t="shared" si="1"/>
        <v>0</v>
      </c>
      <c r="I42" s="105">
        <f t="shared" si="2"/>
        <v>0</v>
      </c>
      <c r="J42" s="189" t="e">
        <f t="shared" si="3"/>
        <v>#DIV/0!</v>
      </c>
    </row>
    <row r="43" spans="1:10" ht="25.5" customHeight="1" x14ac:dyDescent="0.2">
      <c r="A43" s="88">
        <v>3</v>
      </c>
      <c r="B43" s="106" t="s">
        <v>55</v>
      </c>
      <c r="C43" s="239" t="s">
        <v>58</v>
      </c>
      <c r="D43" s="239"/>
      <c r="E43" s="239"/>
      <c r="F43" s="107">
        <f>'02 01 Pol'!AE86</f>
        <v>0</v>
      </c>
      <c r="G43" s="101">
        <f>'02 01 Pol'!AF86</f>
        <v>0</v>
      </c>
      <c r="H43" s="101">
        <f t="shared" si="1"/>
        <v>0</v>
      </c>
      <c r="I43" s="101">
        <f t="shared" si="2"/>
        <v>0</v>
      </c>
      <c r="J43" s="189" t="e">
        <f t="shared" si="3"/>
        <v>#DIV/0!</v>
      </c>
    </row>
    <row r="44" spans="1:10" ht="25.5" customHeight="1" x14ac:dyDescent="0.2">
      <c r="A44" s="88">
        <v>2</v>
      </c>
      <c r="B44" s="103" t="s">
        <v>59</v>
      </c>
      <c r="C44" s="238" t="s">
        <v>60</v>
      </c>
      <c r="D44" s="238"/>
      <c r="E44" s="238"/>
      <c r="F44" s="104">
        <f>'03 01 Pol'!AE82</f>
        <v>0</v>
      </c>
      <c r="G44" s="105">
        <f>'03 01 Pol'!AF82</f>
        <v>0</v>
      </c>
      <c r="H44" s="105">
        <f t="shared" si="1"/>
        <v>0</v>
      </c>
      <c r="I44" s="105">
        <f t="shared" si="2"/>
        <v>0</v>
      </c>
      <c r="J44" s="189" t="e">
        <f t="shared" si="3"/>
        <v>#DIV/0!</v>
      </c>
    </row>
    <row r="45" spans="1:10" ht="25.5" customHeight="1" x14ac:dyDescent="0.2">
      <c r="A45" s="88">
        <v>3</v>
      </c>
      <c r="B45" s="106" t="s">
        <v>55</v>
      </c>
      <c r="C45" s="239" t="s">
        <v>60</v>
      </c>
      <c r="D45" s="239"/>
      <c r="E45" s="239"/>
      <c r="F45" s="107">
        <f>'03 01 Pol'!AE82</f>
        <v>0</v>
      </c>
      <c r="G45" s="101">
        <f>'03 01 Pol'!AF82</f>
        <v>0</v>
      </c>
      <c r="H45" s="101">
        <f t="shared" si="1"/>
        <v>0</v>
      </c>
      <c r="I45" s="101">
        <f t="shared" si="2"/>
        <v>0</v>
      </c>
      <c r="J45" s="189" t="e">
        <f t="shared" si="3"/>
        <v>#DIV/0!</v>
      </c>
    </row>
    <row r="46" spans="1:10" ht="25.5" customHeight="1" x14ac:dyDescent="0.2">
      <c r="A46" s="88">
        <v>2</v>
      </c>
      <c r="B46" s="103" t="s">
        <v>61</v>
      </c>
      <c r="C46" s="238" t="s">
        <v>62</v>
      </c>
      <c r="D46" s="238"/>
      <c r="E46" s="238"/>
      <c r="F46" s="104">
        <f>'04 01 Pol'!AE52</f>
        <v>0</v>
      </c>
      <c r="G46" s="105">
        <f>'04 01 Pol'!AF52</f>
        <v>0</v>
      </c>
      <c r="H46" s="105">
        <f t="shared" si="1"/>
        <v>0</v>
      </c>
      <c r="I46" s="105">
        <f t="shared" si="2"/>
        <v>0</v>
      </c>
      <c r="J46" s="189" t="e">
        <f t="shared" si="3"/>
        <v>#DIV/0!</v>
      </c>
    </row>
    <row r="47" spans="1:10" ht="25.5" customHeight="1" x14ac:dyDescent="0.2">
      <c r="A47" s="88">
        <v>3</v>
      </c>
      <c r="B47" s="106" t="s">
        <v>55</v>
      </c>
      <c r="C47" s="239" t="s">
        <v>62</v>
      </c>
      <c r="D47" s="239"/>
      <c r="E47" s="239"/>
      <c r="F47" s="107">
        <f>'04 01 Pol'!AE52</f>
        <v>0</v>
      </c>
      <c r="G47" s="101">
        <f>'04 01 Pol'!AF52</f>
        <v>0</v>
      </c>
      <c r="H47" s="101">
        <f t="shared" si="1"/>
        <v>0</v>
      </c>
      <c r="I47" s="101">
        <f t="shared" si="2"/>
        <v>0</v>
      </c>
      <c r="J47" s="189" t="e">
        <f t="shared" si="3"/>
        <v>#DIV/0!</v>
      </c>
    </row>
    <row r="48" spans="1:10" ht="25.5" customHeight="1" x14ac:dyDescent="0.2">
      <c r="A48" s="88">
        <v>2</v>
      </c>
      <c r="B48" s="103" t="s">
        <v>63</v>
      </c>
      <c r="C48" s="238" t="s">
        <v>64</v>
      </c>
      <c r="D48" s="238"/>
      <c r="E48" s="238"/>
      <c r="F48" s="104">
        <f>'05 01 Pol'!AE42</f>
        <v>0</v>
      </c>
      <c r="G48" s="105">
        <f>'05 01 Pol'!AF42</f>
        <v>0</v>
      </c>
      <c r="H48" s="105">
        <f t="shared" si="1"/>
        <v>0</v>
      </c>
      <c r="I48" s="105">
        <f t="shared" si="2"/>
        <v>0</v>
      </c>
      <c r="J48" s="189" t="e">
        <f t="shared" si="3"/>
        <v>#DIV/0!</v>
      </c>
    </row>
    <row r="49" spans="1:10" ht="25.5" customHeight="1" x14ac:dyDescent="0.2">
      <c r="A49" s="88">
        <v>3</v>
      </c>
      <c r="B49" s="106" t="s">
        <v>55</v>
      </c>
      <c r="C49" s="239" t="s">
        <v>64</v>
      </c>
      <c r="D49" s="239"/>
      <c r="E49" s="239"/>
      <c r="F49" s="107">
        <f>'05 01 Pol'!AE42</f>
        <v>0</v>
      </c>
      <c r="G49" s="101">
        <f>'05 01 Pol'!AF42</f>
        <v>0</v>
      </c>
      <c r="H49" s="101">
        <f t="shared" si="1"/>
        <v>0</v>
      </c>
      <c r="I49" s="101">
        <f t="shared" si="2"/>
        <v>0</v>
      </c>
      <c r="J49" s="189" t="e">
        <f t="shared" si="3"/>
        <v>#DIV/0!</v>
      </c>
    </row>
    <row r="50" spans="1:10" ht="25.5" customHeight="1" x14ac:dyDescent="0.2">
      <c r="A50" s="88">
        <v>2</v>
      </c>
      <c r="B50" s="103" t="s">
        <v>65</v>
      </c>
      <c r="C50" s="238" t="s">
        <v>66</v>
      </c>
      <c r="D50" s="238"/>
      <c r="E50" s="238"/>
      <c r="F50" s="104">
        <f>'06 01 Pol'!AE183</f>
        <v>0</v>
      </c>
      <c r="G50" s="105">
        <f>'06 01 Pol'!AF183</f>
        <v>0</v>
      </c>
      <c r="H50" s="105">
        <f t="shared" si="1"/>
        <v>0</v>
      </c>
      <c r="I50" s="105">
        <f t="shared" si="2"/>
        <v>0</v>
      </c>
      <c r="J50" s="189" t="e">
        <f t="shared" si="3"/>
        <v>#DIV/0!</v>
      </c>
    </row>
    <row r="51" spans="1:10" ht="25.5" customHeight="1" x14ac:dyDescent="0.2">
      <c r="A51" s="88">
        <v>3</v>
      </c>
      <c r="B51" s="106" t="s">
        <v>55</v>
      </c>
      <c r="C51" s="239" t="s">
        <v>67</v>
      </c>
      <c r="D51" s="239"/>
      <c r="E51" s="239"/>
      <c r="F51" s="107">
        <f>'06 01 Pol'!AE183</f>
        <v>0</v>
      </c>
      <c r="G51" s="101">
        <f>'06 01 Pol'!AF183</f>
        <v>0</v>
      </c>
      <c r="H51" s="101">
        <f t="shared" si="1"/>
        <v>0</v>
      </c>
      <c r="I51" s="101">
        <f t="shared" si="2"/>
        <v>0</v>
      </c>
      <c r="J51" s="189" t="e">
        <f t="shared" si="3"/>
        <v>#DIV/0!</v>
      </c>
    </row>
    <row r="52" spans="1:10" ht="25.5" customHeight="1" x14ac:dyDescent="0.2">
      <c r="A52" s="88">
        <v>2</v>
      </c>
      <c r="B52" s="103" t="s">
        <v>68</v>
      </c>
      <c r="C52" s="238" t="s">
        <v>69</v>
      </c>
      <c r="D52" s="238"/>
      <c r="E52" s="238"/>
      <c r="F52" s="104">
        <f>'07 01 Pol'!AE67</f>
        <v>0</v>
      </c>
      <c r="G52" s="105">
        <f>'07 01 Pol'!AF67</f>
        <v>0</v>
      </c>
      <c r="H52" s="105">
        <f t="shared" si="1"/>
        <v>0</v>
      </c>
      <c r="I52" s="105">
        <f t="shared" si="2"/>
        <v>0</v>
      </c>
      <c r="J52" s="189" t="e">
        <f t="shared" si="3"/>
        <v>#DIV/0!</v>
      </c>
    </row>
    <row r="53" spans="1:10" ht="25.5" customHeight="1" x14ac:dyDescent="0.2">
      <c r="A53" s="88">
        <v>3</v>
      </c>
      <c r="B53" s="106" t="s">
        <v>55</v>
      </c>
      <c r="C53" s="239" t="s">
        <v>67</v>
      </c>
      <c r="D53" s="239"/>
      <c r="E53" s="239"/>
      <c r="F53" s="107">
        <f>'07 01 Pol'!AE67</f>
        <v>0</v>
      </c>
      <c r="G53" s="101">
        <f>'07 01 Pol'!AF67</f>
        <v>0</v>
      </c>
      <c r="H53" s="101">
        <f t="shared" si="1"/>
        <v>0</v>
      </c>
      <c r="I53" s="101">
        <f t="shared" si="2"/>
        <v>0</v>
      </c>
      <c r="J53" s="189" t="e">
        <f t="shared" si="3"/>
        <v>#DIV/0!</v>
      </c>
    </row>
    <row r="54" spans="1:10" ht="25.5" customHeight="1" x14ac:dyDescent="0.2">
      <c r="A54" s="88">
        <v>2</v>
      </c>
      <c r="B54" s="103" t="s">
        <v>70</v>
      </c>
      <c r="C54" s="238" t="s">
        <v>71</v>
      </c>
      <c r="D54" s="238"/>
      <c r="E54" s="238"/>
      <c r="F54" s="104">
        <f>'08 01 Pol'!AE27</f>
        <v>0</v>
      </c>
      <c r="G54" s="105">
        <f>'08 01 Pol'!AF27</f>
        <v>0</v>
      </c>
      <c r="H54" s="105">
        <f t="shared" si="1"/>
        <v>0</v>
      </c>
      <c r="I54" s="105">
        <f t="shared" si="2"/>
        <v>0</v>
      </c>
      <c r="J54" s="189" t="e">
        <f t="shared" si="3"/>
        <v>#DIV/0!</v>
      </c>
    </row>
    <row r="55" spans="1:10" ht="25.5" customHeight="1" x14ac:dyDescent="0.2">
      <c r="A55" s="88">
        <v>3</v>
      </c>
      <c r="B55" s="106" t="s">
        <v>55</v>
      </c>
      <c r="C55" s="239" t="s">
        <v>71</v>
      </c>
      <c r="D55" s="239"/>
      <c r="E55" s="239"/>
      <c r="F55" s="107">
        <f>'08 01 Pol'!AE27</f>
        <v>0</v>
      </c>
      <c r="G55" s="101">
        <f>'08 01 Pol'!AF27</f>
        <v>0</v>
      </c>
      <c r="H55" s="101">
        <f t="shared" si="1"/>
        <v>0</v>
      </c>
      <c r="I55" s="101">
        <f t="shared" si="2"/>
        <v>0</v>
      </c>
      <c r="J55" s="189" t="e">
        <f t="shared" si="3"/>
        <v>#DIV/0!</v>
      </c>
    </row>
    <row r="56" spans="1:10" ht="25.5" customHeight="1" x14ac:dyDescent="0.2">
      <c r="A56" s="88">
        <v>2</v>
      </c>
      <c r="B56" s="103" t="s">
        <v>72</v>
      </c>
      <c r="C56" s="238" t="s">
        <v>73</v>
      </c>
      <c r="D56" s="238"/>
      <c r="E56" s="238"/>
      <c r="F56" s="104">
        <f>'10 01 Naklady'!AE23</f>
        <v>0</v>
      </c>
      <c r="G56" s="105">
        <f>'10 01 Naklady'!AF23</f>
        <v>0</v>
      </c>
      <c r="H56" s="105">
        <f t="shared" si="1"/>
        <v>0</v>
      </c>
      <c r="I56" s="105">
        <f t="shared" si="2"/>
        <v>0</v>
      </c>
      <c r="J56" s="189" t="e">
        <f t="shared" si="3"/>
        <v>#DIV/0!</v>
      </c>
    </row>
    <row r="57" spans="1:10" ht="25.5" customHeight="1" x14ac:dyDescent="0.2">
      <c r="A57" s="88">
        <v>3</v>
      </c>
      <c r="B57" s="106" t="s">
        <v>55</v>
      </c>
      <c r="C57" s="239" t="s">
        <v>73</v>
      </c>
      <c r="D57" s="239"/>
      <c r="E57" s="239"/>
      <c r="F57" s="107">
        <f>'10 01 Naklady'!AE23</f>
        <v>0</v>
      </c>
      <c r="G57" s="101">
        <f>'10 01 Naklady'!AF23</f>
        <v>0</v>
      </c>
      <c r="H57" s="101">
        <f t="shared" si="1"/>
        <v>0</v>
      </c>
      <c r="I57" s="101">
        <f t="shared" si="2"/>
        <v>0</v>
      </c>
      <c r="J57" s="189" t="e">
        <f t="shared" si="3"/>
        <v>#DIV/0!</v>
      </c>
    </row>
    <row r="58" spans="1:10" ht="25.5" customHeight="1" x14ac:dyDescent="0.2">
      <c r="A58" s="88"/>
      <c r="B58" s="240" t="s">
        <v>74</v>
      </c>
      <c r="C58" s="241"/>
      <c r="D58" s="241"/>
      <c r="E58" s="242"/>
      <c r="F58" s="108">
        <f>SUMIF(A39:A57,"=1",F39:F57)</f>
        <v>0</v>
      </c>
      <c r="G58" s="109">
        <f>SUMIF(A39:A57,"=1",G39:G57)</f>
        <v>0</v>
      </c>
      <c r="H58" s="109">
        <f>SUMIF(A39:A57,"=1",H39:H57)</f>
        <v>0</v>
      </c>
      <c r="I58" s="109">
        <f>SUMIF(A39:A57,"=1",I39:I57)</f>
        <v>0</v>
      </c>
      <c r="J58" s="190" t="e">
        <f t="shared" si="3"/>
        <v>#DIV/0!</v>
      </c>
    </row>
    <row r="62" spans="1:10" ht="15.75" x14ac:dyDescent="0.25">
      <c r="B62" s="118" t="s">
        <v>76</v>
      </c>
    </row>
    <row r="64" spans="1:10" ht="25.5" customHeight="1" x14ac:dyDescent="0.2">
      <c r="A64" s="120"/>
      <c r="B64" s="123" t="s">
        <v>18</v>
      </c>
      <c r="C64" s="123" t="s">
        <v>6</v>
      </c>
      <c r="D64" s="124"/>
      <c r="E64" s="124"/>
      <c r="F64" s="125" t="s">
        <v>77</v>
      </c>
      <c r="G64" s="125"/>
      <c r="H64" s="125"/>
      <c r="I64" s="125" t="s">
        <v>31</v>
      </c>
      <c r="J64" s="125" t="s">
        <v>0</v>
      </c>
    </row>
    <row r="65" spans="1:10" ht="36.75" customHeight="1" x14ac:dyDescent="0.2">
      <c r="A65" s="121"/>
      <c r="B65" s="126" t="s">
        <v>78</v>
      </c>
      <c r="C65" s="243" t="s">
        <v>79</v>
      </c>
      <c r="D65" s="244"/>
      <c r="E65" s="244"/>
      <c r="F65" s="133" t="s">
        <v>26</v>
      </c>
      <c r="G65" s="134"/>
      <c r="H65" s="134"/>
      <c r="I65" s="134">
        <f>'01 01 Pol'!G8+'02 01 Pol'!G8+'03 01 Pol'!G8</f>
        <v>0</v>
      </c>
      <c r="J65" s="130" t="str">
        <f>IF(I126=0,"",I65/I126*100)</f>
        <v/>
      </c>
    </row>
    <row r="66" spans="1:10" ht="36.75" customHeight="1" x14ac:dyDescent="0.2">
      <c r="A66" s="121"/>
      <c r="B66" s="126" t="s">
        <v>80</v>
      </c>
      <c r="C66" s="243" t="s">
        <v>81</v>
      </c>
      <c r="D66" s="244"/>
      <c r="E66" s="244"/>
      <c r="F66" s="133" t="s">
        <v>26</v>
      </c>
      <c r="G66" s="134"/>
      <c r="H66" s="134"/>
      <c r="I66" s="134">
        <f>'01 01 Pol'!G59+'02 01 Pol'!G53</f>
        <v>0</v>
      </c>
      <c r="J66" s="130" t="str">
        <f>IF(I126=0,"",I66/I126*100)</f>
        <v/>
      </c>
    </row>
    <row r="67" spans="1:10" ht="36.75" customHeight="1" x14ac:dyDescent="0.2">
      <c r="A67" s="121"/>
      <c r="B67" s="126" t="s">
        <v>82</v>
      </c>
      <c r="C67" s="243" t="s">
        <v>83</v>
      </c>
      <c r="D67" s="244"/>
      <c r="E67" s="244"/>
      <c r="F67" s="133" t="s">
        <v>26</v>
      </c>
      <c r="G67" s="134"/>
      <c r="H67" s="134"/>
      <c r="I67" s="134">
        <f>'01 01 Pol'!G81+'02 01 Pol'!G56</f>
        <v>0</v>
      </c>
      <c r="J67" s="130" t="str">
        <f>IF(I126=0,"",I67/I126*100)</f>
        <v/>
      </c>
    </row>
    <row r="68" spans="1:10" ht="36.75" customHeight="1" x14ac:dyDescent="0.2">
      <c r="A68" s="121"/>
      <c r="B68" s="126" t="s">
        <v>84</v>
      </c>
      <c r="C68" s="243" t="s">
        <v>85</v>
      </c>
      <c r="D68" s="244"/>
      <c r="E68" s="244"/>
      <c r="F68" s="133" t="s">
        <v>26</v>
      </c>
      <c r="G68" s="134"/>
      <c r="H68" s="134"/>
      <c r="I68" s="134">
        <f>'01 01 Pol'!G136+'03 01 Pol'!G14</f>
        <v>0</v>
      </c>
      <c r="J68" s="130" t="str">
        <f>IF(I126=0,"",I68/I126*100)</f>
        <v/>
      </c>
    </row>
    <row r="69" spans="1:10" ht="36.75" customHeight="1" x14ac:dyDescent="0.2">
      <c r="A69" s="121"/>
      <c r="B69" s="126" t="s">
        <v>86</v>
      </c>
      <c r="C69" s="243" t="s">
        <v>87</v>
      </c>
      <c r="D69" s="244"/>
      <c r="E69" s="244"/>
      <c r="F69" s="133" t="s">
        <v>26</v>
      </c>
      <c r="G69" s="134"/>
      <c r="H69" s="134"/>
      <c r="I69" s="134">
        <f>'02 01 Pol'!G64</f>
        <v>0</v>
      </c>
      <c r="J69" s="130" t="str">
        <f>IF(I126=0,"",I69/I126*100)</f>
        <v/>
      </c>
    </row>
    <row r="70" spans="1:10" ht="36.75" customHeight="1" x14ac:dyDescent="0.2">
      <c r="A70" s="121"/>
      <c r="B70" s="126" t="s">
        <v>88</v>
      </c>
      <c r="C70" s="243" t="s">
        <v>89</v>
      </c>
      <c r="D70" s="244"/>
      <c r="E70" s="244"/>
      <c r="F70" s="133" t="s">
        <v>26</v>
      </c>
      <c r="G70" s="134"/>
      <c r="H70" s="134"/>
      <c r="I70" s="134">
        <f>'01 01 Pol'!G180</f>
        <v>0</v>
      </c>
      <c r="J70" s="130" t="str">
        <f>IF(I126=0,"",I70/I126*100)</f>
        <v/>
      </c>
    </row>
    <row r="71" spans="1:10" ht="36.75" customHeight="1" x14ac:dyDescent="0.2">
      <c r="A71" s="121"/>
      <c r="B71" s="126" t="s">
        <v>90</v>
      </c>
      <c r="C71" s="243" t="s">
        <v>91</v>
      </c>
      <c r="D71" s="244"/>
      <c r="E71" s="244"/>
      <c r="F71" s="133" t="s">
        <v>26</v>
      </c>
      <c r="G71" s="134"/>
      <c r="H71" s="134"/>
      <c r="I71" s="134">
        <f>'01 01 Pol'!G193</f>
        <v>0</v>
      </c>
      <c r="J71" s="130" t="str">
        <f>IF(I126=0,"",I71/I126*100)</f>
        <v/>
      </c>
    </row>
    <row r="72" spans="1:10" ht="36.75" customHeight="1" x14ac:dyDescent="0.2">
      <c r="A72" s="121"/>
      <c r="B72" s="126" t="s">
        <v>92</v>
      </c>
      <c r="C72" s="243" t="s">
        <v>93</v>
      </c>
      <c r="D72" s="244"/>
      <c r="E72" s="244"/>
      <c r="F72" s="133" t="s">
        <v>26</v>
      </c>
      <c r="G72" s="134"/>
      <c r="H72" s="134"/>
      <c r="I72" s="134">
        <f>'01 01 Pol'!G208</f>
        <v>0</v>
      </c>
      <c r="J72" s="130" t="str">
        <f>IF(I126=0,"",I72/I126*100)</f>
        <v/>
      </c>
    </row>
    <row r="73" spans="1:10" ht="36.75" customHeight="1" x14ac:dyDescent="0.2">
      <c r="A73" s="121"/>
      <c r="B73" s="126" t="s">
        <v>94</v>
      </c>
      <c r="C73" s="243" t="s">
        <v>95</v>
      </c>
      <c r="D73" s="244"/>
      <c r="E73" s="244"/>
      <c r="F73" s="133" t="s">
        <v>26</v>
      </c>
      <c r="G73" s="134"/>
      <c r="H73" s="134"/>
      <c r="I73" s="134">
        <f>'01 01 Pol'!G217</f>
        <v>0</v>
      </c>
      <c r="J73" s="130" t="str">
        <f>IF(I126=0,"",I73/I126*100)</f>
        <v/>
      </c>
    </row>
    <row r="74" spans="1:10" ht="36.75" customHeight="1" x14ac:dyDescent="0.2">
      <c r="A74" s="121"/>
      <c r="B74" s="126" t="s">
        <v>96</v>
      </c>
      <c r="C74" s="243" t="s">
        <v>97</v>
      </c>
      <c r="D74" s="244"/>
      <c r="E74" s="244"/>
      <c r="F74" s="133" t="s">
        <v>26</v>
      </c>
      <c r="G74" s="134"/>
      <c r="H74" s="134"/>
      <c r="I74" s="134">
        <f>'02 01 Pol'!G73+'04 01 Pol'!G8</f>
        <v>0</v>
      </c>
      <c r="J74" s="130" t="str">
        <f>IF(I126=0,"",I74/I126*100)</f>
        <v/>
      </c>
    </row>
    <row r="75" spans="1:10" ht="36.75" customHeight="1" x14ac:dyDescent="0.2">
      <c r="A75" s="121"/>
      <c r="B75" s="126" t="s">
        <v>98</v>
      </c>
      <c r="C75" s="243" t="s">
        <v>99</v>
      </c>
      <c r="D75" s="244"/>
      <c r="E75" s="244"/>
      <c r="F75" s="133" t="s">
        <v>26</v>
      </c>
      <c r="G75" s="134"/>
      <c r="H75" s="134"/>
      <c r="I75" s="134">
        <f>'02 01 Pol'!G75</f>
        <v>0</v>
      </c>
      <c r="J75" s="130" t="str">
        <f>IF(I126=0,"",I75/I126*100)</f>
        <v/>
      </c>
    </row>
    <row r="76" spans="1:10" ht="36.75" customHeight="1" x14ac:dyDescent="0.2">
      <c r="A76" s="121"/>
      <c r="B76" s="126" t="s">
        <v>100</v>
      </c>
      <c r="C76" s="243" t="s">
        <v>101</v>
      </c>
      <c r="D76" s="244"/>
      <c r="E76" s="244"/>
      <c r="F76" s="133" t="s">
        <v>26</v>
      </c>
      <c r="G76" s="134"/>
      <c r="H76" s="134"/>
      <c r="I76" s="134">
        <f>'01 01 Pol'!G220</f>
        <v>0</v>
      </c>
      <c r="J76" s="130" t="str">
        <f>IF(I126=0,"",I76/I126*100)</f>
        <v/>
      </c>
    </row>
    <row r="77" spans="1:10" ht="36.75" customHeight="1" x14ac:dyDescent="0.2">
      <c r="A77" s="121"/>
      <c r="B77" s="126" t="s">
        <v>102</v>
      </c>
      <c r="C77" s="243" t="s">
        <v>103</v>
      </c>
      <c r="D77" s="244"/>
      <c r="E77" s="244"/>
      <c r="F77" s="133" t="s">
        <v>26</v>
      </c>
      <c r="G77" s="134"/>
      <c r="H77" s="134"/>
      <c r="I77" s="134">
        <f>'01 01 Pol'!G223</f>
        <v>0</v>
      </c>
      <c r="J77" s="130" t="str">
        <f>IF(I126=0,"",I77/I126*100)</f>
        <v/>
      </c>
    </row>
    <row r="78" spans="1:10" ht="36.75" customHeight="1" x14ac:dyDescent="0.2">
      <c r="A78" s="121"/>
      <c r="B78" s="126" t="s">
        <v>104</v>
      </c>
      <c r="C78" s="243" t="s">
        <v>105</v>
      </c>
      <c r="D78" s="244"/>
      <c r="E78" s="244"/>
      <c r="F78" s="133" t="s">
        <v>26</v>
      </c>
      <c r="G78" s="134"/>
      <c r="H78" s="134"/>
      <c r="I78" s="134">
        <f>'01 01 Pol'!G230</f>
        <v>0</v>
      </c>
      <c r="J78" s="130" t="str">
        <f>IF(I126=0,"",I78/I126*100)</f>
        <v/>
      </c>
    </row>
    <row r="79" spans="1:10" ht="36.75" customHeight="1" x14ac:dyDescent="0.2">
      <c r="A79" s="121"/>
      <c r="B79" s="126" t="s">
        <v>106</v>
      </c>
      <c r="C79" s="243" t="s">
        <v>107</v>
      </c>
      <c r="D79" s="244"/>
      <c r="E79" s="244"/>
      <c r="F79" s="133" t="s">
        <v>26</v>
      </c>
      <c r="G79" s="134"/>
      <c r="H79" s="134"/>
      <c r="I79" s="134">
        <f>'01 01 Pol'!G235</f>
        <v>0</v>
      </c>
      <c r="J79" s="130" t="str">
        <f>IF(I126=0,"",I79/I126*100)</f>
        <v/>
      </c>
    </row>
    <row r="80" spans="1:10" ht="36.75" customHeight="1" x14ac:dyDescent="0.2">
      <c r="A80" s="121"/>
      <c r="B80" s="126" t="s">
        <v>108</v>
      </c>
      <c r="C80" s="243" t="s">
        <v>109</v>
      </c>
      <c r="D80" s="244"/>
      <c r="E80" s="244"/>
      <c r="F80" s="133" t="s">
        <v>26</v>
      </c>
      <c r="G80" s="134"/>
      <c r="H80" s="134"/>
      <c r="I80" s="134">
        <f>'03 01 Pol'!G18+'04 01 Pol'!G10+'05 01 Pol'!G8</f>
        <v>0</v>
      </c>
      <c r="J80" s="130" t="str">
        <f>IF(I126=0,"",I80/I126*100)</f>
        <v/>
      </c>
    </row>
    <row r="81" spans="1:10" ht="36.75" customHeight="1" x14ac:dyDescent="0.2">
      <c r="A81" s="121"/>
      <c r="B81" s="126" t="s">
        <v>110</v>
      </c>
      <c r="C81" s="243" t="s">
        <v>111</v>
      </c>
      <c r="D81" s="244"/>
      <c r="E81" s="244"/>
      <c r="F81" s="133" t="s">
        <v>26</v>
      </c>
      <c r="G81" s="134"/>
      <c r="H81" s="134"/>
      <c r="I81" s="134">
        <f>'01 01 Pol'!G237+'02 01 Pol'!G80+'04 01 Pol'!G15</f>
        <v>0</v>
      </c>
      <c r="J81" s="130" t="str">
        <f>IF(I126=0,"",I81/I126*100)</f>
        <v/>
      </c>
    </row>
    <row r="82" spans="1:10" ht="36.75" customHeight="1" x14ac:dyDescent="0.2">
      <c r="A82" s="121"/>
      <c r="B82" s="126" t="s">
        <v>112</v>
      </c>
      <c r="C82" s="243" t="s">
        <v>113</v>
      </c>
      <c r="D82" s="244"/>
      <c r="E82" s="244"/>
      <c r="F82" s="133" t="s">
        <v>26</v>
      </c>
      <c r="G82" s="134"/>
      <c r="H82" s="134"/>
      <c r="I82" s="134">
        <f>'06 01 Pol'!G8</f>
        <v>0</v>
      </c>
      <c r="J82" s="130" t="str">
        <f>IF(I126=0,"",I82/I126*100)</f>
        <v/>
      </c>
    </row>
    <row r="83" spans="1:10" ht="36.75" customHeight="1" x14ac:dyDescent="0.2">
      <c r="A83" s="121"/>
      <c r="B83" s="126" t="s">
        <v>114</v>
      </c>
      <c r="C83" s="243" t="s">
        <v>115</v>
      </c>
      <c r="D83" s="244"/>
      <c r="E83" s="244"/>
      <c r="F83" s="133" t="s">
        <v>26</v>
      </c>
      <c r="G83" s="134"/>
      <c r="H83" s="134"/>
      <c r="I83" s="134">
        <f>'06 01 Pol'!G17</f>
        <v>0</v>
      </c>
      <c r="J83" s="130" t="str">
        <f>IF(I126=0,"",I83/I126*100)</f>
        <v/>
      </c>
    </row>
    <row r="84" spans="1:10" ht="36.75" customHeight="1" x14ac:dyDescent="0.2">
      <c r="A84" s="121"/>
      <c r="B84" s="126" t="s">
        <v>116</v>
      </c>
      <c r="C84" s="243" t="s">
        <v>117</v>
      </c>
      <c r="D84" s="244"/>
      <c r="E84" s="244"/>
      <c r="F84" s="133" t="s">
        <v>26</v>
      </c>
      <c r="G84" s="134"/>
      <c r="H84" s="134"/>
      <c r="I84" s="134">
        <f>'06 01 Pol'!G26</f>
        <v>0</v>
      </c>
      <c r="J84" s="130" t="str">
        <f>IF(I126=0,"",I84/I126*100)</f>
        <v/>
      </c>
    </row>
    <row r="85" spans="1:10" ht="36.75" customHeight="1" x14ac:dyDescent="0.2">
      <c r="A85" s="121"/>
      <c r="B85" s="126" t="s">
        <v>118</v>
      </c>
      <c r="C85" s="243" t="s">
        <v>119</v>
      </c>
      <c r="D85" s="244"/>
      <c r="E85" s="244"/>
      <c r="F85" s="133" t="s">
        <v>26</v>
      </c>
      <c r="G85" s="134"/>
      <c r="H85" s="134"/>
      <c r="I85" s="134">
        <f>'06 01 Pol'!G47</f>
        <v>0</v>
      </c>
      <c r="J85" s="130" t="str">
        <f>IF(I126=0,"",I85/I126*100)</f>
        <v/>
      </c>
    </row>
    <row r="86" spans="1:10" ht="36.75" customHeight="1" x14ac:dyDescent="0.2">
      <c r="A86" s="121"/>
      <c r="B86" s="126" t="s">
        <v>120</v>
      </c>
      <c r="C86" s="243" t="s">
        <v>121</v>
      </c>
      <c r="D86" s="244"/>
      <c r="E86" s="244"/>
      <c r="F86" s="133" t="s">
        <v>26</v>
      </c>
      <c r="G86" s="134"/>
      <c r="H86" s="134"/>
      <c r="I86" s="134">
        <f>'06 01 Pol'!G60</f>
        <v>0</v>
      </c>
      <c r="J86" s="130" t="str">
        <f>IF(I126=0,"",I86/I126*100)</f>
        <v/>
      </c>
    </row>
    <row r="87" spans="1:10" ht="36.75" customHeight="1" x14ac:dyDescent="0.2">
      <c r="A87" s="121"/>
      <c r="B87" s="126" t="s">
        <v>122</v>
      </c>
      <c r="C87" s="243" t="s">
        <v>123</v>
      </c>
      <c r="D87" s="244"/>
      <c r="E87" s="244"/>
      <c r="F87" s="133" t="s">
        <v>26</v>
      </c>
      <c r="G87" s="134"/>
      <c r="H87" s="134"/>
      <c r="I87" s="134">
        <f>'06 01 Pol'!G65</f>
        <v>0</v>
      </c>
      <c r="J87" s="130" t="str">
        <f>IF(I126=0,"",I87/I126*100)</f>
        <v/>
      </c>
    </row>
    <row r="88" spans="1:10" ht="36.75" customHeight="1" x14ac:dyDescent="0.2">
      <c r="A88" s="121"/>
      <c r="B88" s="126" t="s">
        <v>124</v>
      </c>
      <c r="C88" s="243" t="s">
        <v>125</v>
      </c>
      <c r="D88" s="244"/>
      <c r="E88" s="244"/>
      <c r="F88" s="133" t="s">
        <v>26</v>
      </c>
      <c r="G88" s="134"/>
      <c r="H88" s="134"/>
      <c r="I88" s="134">
        <f>'06 01 Pol'!G67</f>
        <v>0</v>
      </c>
      <c r="J88" s="130" t="str">
        <f>IF(I126=0,"",I88/I126*100)</f>
        <v/>
      </c>
    </row>
    <row r="89" spans="1:10" ht="36.75" customHeight="1" x14ac:dyDescent="0.2">
      <c r="A89" s="121"/>
      <c r="B89" s="126" t="s">
        <v>126</v>
      </c>
      <c r="C89" s="243" t="s">
        <v>127</v>
      </c>
      <c r="D89" s="244"/>
      <c r="E89" s="244"/>
      <c r="F89" s="133" t="s">
        <v>26</v>
      </c>
      <c r="G89" s="134"/>
      <c r="H89" s="134"/>
      <c r="I89" s="134">
        <f>'06 01 Pol'!G80</f>
        <v>0</v>
      </c>
      <c r="J89" s="130" t="str">
        <f>IF(I126=0,"",I89/I126*100)</f>
        <v/>
      </c>
    </row>
    <row r="90" spans="1:10" ht="36.75" customHeight="1" x14ac:dyDescent="0.2">
      <c r="A90" s="121"/>
      <c r="B90" s="126" t="s">
        <v>128</v>
      </c>
      <c r="C90" s="243" t="s">
        <v>129</v>
      </c>
      <c r="D90" s="244"/>
      <c r="E90" s="244"/>
      <c r="F90" s="133" t="s">
        <v>26</v>
      </c>
      <c r="G90" s="134"/>
      <c r="H90" s="134"/>
      <c r="I90" s="134">
        <f>'06 01 Pol'!G82</f>
        <v>0</v>
      </c>
      <c r="J90" s="130" t="str">
        <f>IF(I126=0,"",I90/I126*100)</f>
        <v/>
      </c>
    </row>
    <row r="91" spans="1:10" ht="36.75" customHeight="1" x14ac:dyDescent="0.2">
      <c r="A91" s="121"/>
      <c r="B91" s="126" t="s">
        <v>130</v>
      </c>
      <c r="C91" s="243" t="s">
        <v>131</v>
      </c>
      <c r="D91" s="244"/>
      <c r="E91" s="244"/>
      <c r="F91" s="133" t="s">
        <v>26</v>
      </c>
      <c r="G91" s="134"/>
      <c r="H91" s="134"/>
      <c r="I91" s="134">
        <f>'06 01 Pol'!G89</f>
        <v>0</v>
      </c>
      <c r="J91" s="130" t="str">
        <f>IF(I126=0,"",I91/I126*100)</f>
        <v/>
      </c>
    </row>
    <row r="92" spans="1:10" ht="36.75" customHeight="1" x14ac:dyDescent="0.2">
      <c r="A92" s="121"/>
      <c r="B92" s="126" t="s">
        <v>132</v>
      </c>
      <c r="C92" s="243" t="s">
        <v>133</v>
      </c>
      <c r="D92" s="244"/>
      <c r="E92" s="244"/>
      <c r="F92" s="133" t="s">
        <v>26</v>
      </c>
      <c r="G92" s="134"/>
      <c r="H92" s="134"/>
      <c r="I92" s="134">
        <f>'06 01 Pol'!G97</f>
        <v>0</v>
      </c>
      <c r="J92" s="130" t="str">
        <f>IF(I126=0,"",I92/I126*100)</f>
        <v/>
      </c>
    </row>
    <row r="93" spans="1:10" ht="36.75" customHeight="1" x14ac:dyDescent="0.2">
      <c r="A93" s="121"/>
      <c r="B93" s="126" t="s">
        <v>134</v>
      </c>
      <c r="C93" s="243" t="s">
        <v>135</v>
      </c>
      <c r="D93" s="244"/>
      <c r="E93" s="244"/>
      <c r="F93" s="133" t="s">
        <v>26</v>
      </c>
      <c r="G93" s="134"/>
      <c r="H93" s="134"/>
      <c r="I93" s="134">
        <f>'06 01 Pol'!G104</f>
        <v>0</v>
      </c>
      <c r="J93" s="130" t="str">
        <f>IF(I126=0,"",I93/I126*100)</f>
        <v/>
      </c>
    </row>
    <row r="94" spans="1:10" ht="36.75" customHeight="1" x14ac:dyDescent="0.2">
      <c r="A94" s="121"/>
      <c r="B94" s="126" t="s">
        <v>136</v>
      </c>
      <c r="C94" s="243" t="s">
        <v>137</v>
      </c>
      <c r="D94" s="244"/>
      <c r="E94" s="244"/>
      <c r="F94" s="133" t="s">
        <v>26</v>
      </c>
      <c r="G94" s="134"/>
      <c r="H94" s="134"/>
      <c r="I94" s="134">
        <f>'06 01 Pol'!G112</f>
        <v>0</v>
      </c>
      <c r="J94" s="130" t="str">
        <f>IF(I126=0,"",I94/I126*100)</f>
        <v/>
      </c>
    </row>
    <row r="95" spans="1:10" ht="36.75" customHeight="1" x14ac:dyDescent="0.2">
      <c r="A95" s="121"/>
      <c r="B95" s="126" t="s">
        <v>138</v>
      </c>
      <c r="C95" s="243" t="s">
        <v>139</v>
      </c>
      <c r="D95" s="244"/>
      <c r="E95" s="244"/>
      <c r="F95" s="133" t="s">
        <v>26</v>
      </c>
      <c r="G95" s="134"/>
      <c r="H95" s="134"/>
      <c r="I95" s="134">
        <f>'06 01 Pol'!G117</f>
        <v>0</v>
      </c>
      <c r="J95" s="130" t="str">
        <f>IF(I126=0,"",I95/I126*100)</f>
        <v/>
      </c>
    </row>
    <row r="96" spans="1:10" ht="36.75" customHeight="1" x14ac:dyDescent="0.2">
      <c r="A96" s="121"/>
      <c r="B96" s="126" t="s">
        <v>140</v>
      </c>
      <c r="C96" s="243" t="s">
        <v>141</v>
      </c>
      <c r="D96" s="244"/>
      <c r="E96" s="244"/>
      <c r="F96" s="133" t="s">
        <v>26</v>
      </c>
      <c r="G96" s="134"/>
      <c r="H96" s="134"/>
      <c r="I96" s="134">
        <f>'06 01 Pol'!G124</f>
        <v>0</v>
      </c>
      <c r="J96" s="130" t="str">
        <f>IF(I126=0,"",I96/I126*100)</f>
        <v/>
      </c>
    </row>
    <row r="97" spans="1:10" ht="36.75" customHeight="1" x14ac:dyDescent="0.2">
      <c r="A97" s="121"/>
      <c r="B97" s="126" t="s">
        <v>142</v>
      </c>
      <c r="C97" s="243" t="s">
        <v>143</v>
      </c>
      <c r="D97" s="244"/>
      <c r="E97" s="244"/>
      <c r="F97" s="133" t="s">
        <v>26</v>
      </c>
      <c r="G97" s="134"/>
      <c r="H97" s="134"/>
      <c r="I97" s="134">
        <f>'06 01 Pol'!G144</f>
        <v>0</v>
      </c>
      <c r="J97" s="130" t="str">
        <f>IF(I126=0,"",I97/I126*100)</f>
        <v/>
      </c>
    </row>
    <row r="98" spans="1:10" ht="36.75" customHeight="1" x14ac:dyDescent="0.2">
      <c r="A98" s="121"/>
      <c r="B98" s="126" t="s">
        <v>144</v>
      </c>
      <c r="C98" s="243" t="s">
        <v>143</v>
      </c>
      <c r="D98" s="244"/>
      <c r="E98" s="244"/>
      <c r="F98" s="133" t="s">
        <v>26</v>
      </c>
      <c r="G98" s="134"/>
      <c r="H98" s="134"/>
      <c r="I98" s="134">
        <f>'06 01 Pol'!G151</f>
        <v>0</v>
      </c>
      <c r="J98" s="130" t="str">
        <f>IF(I126=0,"",I98/I126*100)</f>
        <v/>
      </c>
    </row>
    <row r="99" spans="1:10" ht="36.75" customHeight="1" x14ac:dyDescent="0.2">
      <c r="A99" s="121"/>
      <c r="B99" s="126" t="s">
        <v>145</v>
      </c>
      <c r="C99" s="243" t="s">
        <v>143</v>
      </c>
      <c r="D99" s="244"/>
      <c r="E99" s="244"/>
      <c r="F99" s="133" t="s">
        <v>26</v>
      </c>
      <c r="G99" s="134"/>
      <c r="H99" s="134"/>
      <c r="I99" s="134">
        <f>'06 01 Pol'!G155</f>
        <v>0</v>
      </c>
      <c r="J99" s="130" t="str">
        <f>IF(I126=0,"",I99/I126*100)</f>
        <v/>
      </c>
    </row>
    <row r="100" spans="1:10" ht="36.75" customHeight="1" x14ac:dyDescent="0.2">
      <c r="A100" s="121"/>
      <c r="B100" s="126" t="s">
        <v>146</v>
      </c>
      <c r="C100" s="243" t="s">
        <v>143</v>
      </c>
      <c r="D100" s="244"/>
      <c r="E100" s="244"/>
      <c r="F100" s="133" t="s">
        <v>26</v>
      </c>
      <c r="G100" s="134"/>
      <c r="H100" s="134"/>
      <c r="I100" s="134">
        <f>'06 01 Pol'!G170</f>
        <v>0</v>
      </c>
      <c r="J100" s="130" t="str">
        <f>IF(I126=0,"",I100/I126*100)</f>
        <v/>
      </c>
    </row>
    <row r="101" spans="1:10" ht="36.75" customHeight="1" x14ac:dyDescent="0.2">
      <c r="A101" s="121"/>
      <c r="B101" s="126" t="s">
        <v>147</v>
      </c>
      <c r="C101" s="243" t="s">
        <v>143</v>
      </c>
      <c r="D101" s="244"/>
      <c r="E101" s="244"/>
      <c r="F101" s="133" t="s">
        <v>26</v>
      </c>
      <c r="G101" s="134"/>
      <c r="H101" s="134"/>
      <c r="I101" s="134">
        <f>'06 01 Pol'!G180</f>
        <v>0</v>
      </c>
      <c r="J101" s="130" t="str">
        <f>IF(I126=0,"",I101/I126*100)</f>
        <v/>
      </c>
    </row>
    <row r="102" spans="1:10" ht="36.75" customHeight="1" x14ac:dyDescent="0.2">
      <c r="A102" s="121"/>
      <c r="B102" s="126" t="s">
        <v>148</v>
      </c>
      <c r="C102" s="243" t="s">
        <v>69</v>
      </c>
      <c r="D102" s="244"/>
      <c r="E102" s="244"/>
      <c r="F102" s="133" t="s">
        <v>26</v>
      </c>
      <c r="G102" s="134"/>
      <c r="H102" s="134"/>
      <c r="I102" s="134">
        <f>'07 01 Pol'!G8</f>
        <v>0</v>
      </c>
      <c r="J102" s="130" t="str">
        <f>IF(I126=0,"",I102/I126*100)</f>
        <v/>
      </c>
    </row>
    <row r="103" spans="1:10" ht="36.75" customHeight="1" x14ac:dyDescent="0.2">
      <c r="A103" s="121"/>
      <c r="B103" s="126" t="s">
        <v>149</v>
      </c>
      <c r="C103" s="243" t="s">
        <v>150</v>
      </c>
      <c r="D103" s="244"/>
      <c r="E103" s="244"/>
      <c r="F103" s="133" t="s">
        <v>27</v>
      </c>
      <c r="G103" s="134"/>
      <c r="H103" s="134"/>
      <c r="I103" s="134">
        <f>'01 01 Pol'!G239</f>
        <v>0</v>
      </c>
      <c r="J103" s="130" t="str">
        <f>IF(I126=0,"",I103/I126*100)</f>
        <v/>
      </c>
    </row>
    <row r="104" spans="1:10" ht="36.75" customHeight="1" x14ac:dyDescent="0.2">
      <c r="A104" s="121"/>
      <c r="B104" s="126" t="s">
        <v>151</v>
      </c>
      <c r="C104" s="243" t="s">
        <v>152</v>
      </c>
      <c r="D104" s="244"/>
      <c r="E104" s="244"/>
      <c r="F104" s="133" t="s">
        <v>27</v>
      </c>
      <c r="G104" s="134"/>
      <c r="H104" s="134"/>
      <c r="I104" s="134">
        <f>'01 01 Pol'!G261</f>
        <v>0</v>
      </c>
      <c r="J104" s="130" t="str">
        <f>IF(I126=0,"",I104/I126*100)</f>
        <v/>
      </c>
    </row>
    <row r="105" spans="1:10" ht="36.75" customHeight="1" x14ac:dyDescent="0.2">
      <c r="A105" s="121"/>
      <c r="B105" s="126" t="s">
        <v>153</v>
      </c>
      <c r="C105" s="243" t="s">
        <v>154</v>
      </c>
      <c r="D105" s="244"/>
      <c r="E105" s="244"/>
      <c r="F105" s="133" t="s">
        <v>27</v>
      </c>
      <c r="G105" s="134"/>
      <c r="H105" s="134"/>
      <c r="I105" s="134">
        <f>'01 01 Pol'!G283</f>
        <v>0</v>
      </c>
      <c r="J105" s="130" t="str">
        <f>IF(I126=0,"",I105/I126*100)</f>
        <v/>
      </c>
    </row>
    <row r="106" spans="1:10" ht="36.75" customHeight="1" x14ac:dyDescent="0.2">
      <c r="A106" s="121"/>
      <c r="B106" s="126" t="s">
        <v>155</v>
      </c>
      <c r="C106" s="243" t="s">
        <v>156</v>
      </c>
      <c r="D106" s="244"/>
      <c r="E106" s="244"/>
      <c r="F106" s="133" t="s">
        <v>27</v>
      </c>
      <c r="G106" s="134"/>
      <c r="H106" s="134"/>
      <c r="I106" s="134">
        <f>'03 01 Pol'!G25</f>
        <v>0</v>
      </c>
      <c r="J106" s="130" t="str">
        <f>IF(I126=0,"",I106/I126*100)</f>
        <v/>
      </c>
    </row>
    <row r="107" spans="1:10" ht="36.75" customHeight="1" x14ac:dyDescent="0.2">
      <c r="A107" s="121"/>
      <c r="B107" s="126" t="s">
        <v>157</v>
      </c>
      <c r="C107" s="243" t="s">
        <v>158</v>
      </c>
      <c r="D107" s="244"/>
      <c r="E107" s="244"/>
      <c r="F107" s="133" t="s">
        <v>27</v>
      </c>
      <c r="G107" s="134"/>
      <c r="H107" s="134"/>
      <c r="I107" s="134">
        <f>'04 01 Pol'!G17</f>
        <v>0</v>
      </c>
      <c r="J107" s="130" t="str">
        <f>IF(I126=0,"",I107/I126*100)</f>
        <v/>
      </c>
    </row>
    <row r="108" spans="1:10" ht="36.75" customHeight="1" x14ac:dyDescent="0.2">
      <c r="A108" s="121"/>
      <c r="B108" s="126" t="s">
        <v>159</v>
      </c>
      <c r="C108" s="243" t="s">
        <v>143</v>
      </c>
      <c r="D108" s="244"/>
      <c r="E108" s="244"/>
      <c r="F108" s="133" t="s">
        <v>27</v>
      </c>
      <c r="G108" s="134"/>
      <c r="H108" s="134"/>
      <c r="I108" s="134">
        <f>'03 01 Pol'!G49+'04 01 Pol'!G30</f>
        <v>0</v>
      </c>
      <c r="J108" s="130" t="str">
        <f>IF(I126=0,"",I108/I126*100)</f>
        <v/>
      </c>
    </row>
    <row r="109" spans="1:10" ht="36.75" customHeight="1" x14ac:dyDescent="0.2">
      <c r="A109" s="121"/>
      <c r="B109" s="126" t="s">
        <v>160</v>
      </c>
      <c r="C109" s="243" t="s">
        <v>161</v>
      </c>
      <c r="D109" s="244"/>
      <c r="E109" s="244"/>
      <c r="F109" s="133" t="s">
        <v>27</v>
      </c>
      <c r="G109" s="134"/>
      <c r="H109" s="134"/>
      <c r="I109" s="134">
        <f>'05 01 Pol'!G13</f>
        <v>0</v>
      </c>
      <c r="J109" s="130" t="str">
        <f>IF(I126=0,"",I109/I126*100)</f>
        <v/>
      </c>
    </row>
    <row r="110" spans="1:10" ht="36.75" customHeight="1" x14ac:dyDescent="0.2">
      <c r="A110" s="121"/>
      <c r="B110" s="126" t="s">
        <v>162</v>
      </c>
      <c r="C110" s="243" t="s">
        <v>163</v>
      </c>
      <c r="D110" s="244"/>
      <c r="E110" s="244"/>
      <c r="F110" s="133" t="s">
        <v>27</v>
      </c>
      <c r="G110" s="134"/>
      <c r="H110" s="134"/>
      <c r="I110" s="134">
        <f>'05 01 Pol'!G15</f>
        <v>0</v>
      </c>
      <c r="J110" s="130" t="str">
        <f>IF(I126=0,"",I110/I126*100)</f>
        <v/>
      </c>
    </row>
    <row r="111" spans="1:10" ht="36.75" customHeight="1" x14ac:dyDescent="0.2">
      <c r="A111" s="121"/>
      <c r="B111" s="126" t="s">
        <v>164</v>
      </c>
      <c r="C111" s="243" t="s">
        <v>165</v>
      </c>
      <c r="D111" s="244"/>
      <c r="E111" s="244"/>
      <c r="F111" s="133" t="s">
        <v>27</v>
      </c>
      <c r="G111" s="134"/>
      <c r="H111" s="134"/>
      <c r="I111" s="134">
        <f>'04 01 Pol'!G38+'05 01 Pol'!G23</f>
        <v>0</v>
      </c>
      <c r="J111" s="130" t="str">
        <f>IF(I126=0,"",I111/I126*100)</f>
        <v/>
      </c>
    </row>
    <row r="112" spans="1:10" ht="36.75" customHeight="1" x14ac:dyDescent="0.2">
      <c r="A112" s="121"/>
      <c r="B112" s="126" t="s">
        <v>166</v>
      </c>
      <c r="C112" s="243" t="s">
        <v>167</v>
      </c>
      <c r="D112" s="244"/>
      <c r="E112" s="244"/>
      <c r="F112" s="133" t="s">
        <v>27</v>
      </c>
      <c r="G112" s="134"/>
      <c r="H112" s="134"/>
      <c r="I112" s="134">
        <f>'05 01 Pol'!G30</f>
        <v>0</v>
      </c>
      <c r="J112" s="130" t="str">
        <f>IF(I126=0,"",I112/I126*100)</f>
        <v/>
      </c>
    </row>
    <row r="113" spans="1:10" ht="36.75" customHeight="1" x14ac:dyDescent="0.2">
      <c r="A113" s="121"/>
      <c r="B113" s="126" t="s">
        <v>168</v>
      </c>
      <c r="C113" s="243" t="s">
        <v>169</v>
      </c>
      <c r="D113" s="244"/>
      <c r="E113" s="244"/>
      <c r="F113" s="133" t="s">
        <v>27</v>
      </c>
      <c r="G113" s="134"/>
      <c r="H113" s="134"/>
      <c r="I113" s="134">
        <f>'01 01 Pol'!G325</f>
        <v>0</v>
      </c>
      <c r="J113" s="130" t="str">
        <f>IF(I126=0,"",I113/I126*100)</f>
        <v/>
      </c>
    </row>
    <row r="114" spans="1:10" ht="36.75" customHeight="1" x14ac:dyDescent="0.2">
      <c r="A114" s="121"/>
      <c r="B114" s="126" t="s">
        <v>170</v>
      </c>
      <c r="C114" s="243" t="s">
        <v>171</v>
      </c>
      <c r="D114" s="244"/>
      <c r="E114" s="244"/>
      <c r="F114" s="133" t="s">
        <v>27</v>
      </c>
      <c r="G114" s="134"/>
      <c r="H114" s="134"/>
      <c r="I114" s="134">
        <f>'01 01 Pol'!G333</f>
        <v>0</v>
      </c>
      <c r="J114" s="130" t="str">
        <f>IF(I126=0,"",I114/I126*100)</f>
        <v/>
      </c>
    </row>
    <row r="115" spans="1:10" ht="36.75" customHeight="1" x14ac:dyDescent="0.2">
      <c r="A115" s="121"/>
      <c r="B115" s="126" t="s">
        <v>172</v>
      </c>
      <c r="C115" s="243" t="s">
        <v>173</v>
      </c>
      <c r="D115" s="244"/>
      <c r="E115" s="244"/>
      <c r="F115" s="133" t="s">
        <v>27</v>
      </c>
      <c r="G115" s="134"/>
      <c r="H115" s="134"/>
      <c r="I115" s="134">
        <f>'01 01 Pol'!G361</f>
        <v>0</v>
      </c>
      <c r="J115" s="130" t="str">
        <f>IF(I126=0,"",I115/I126*100)</f>
        <v/>
      </c>
    </row>
    <row r="116" spans="1:10" ht="36.75" customHeight="1" x14ac:dyDescent="0.2">
      <c r="A116" s="121"/>
      <c r="B116" s="126" t="s">
        <v>174</v>
      </c>
      <c r="C116" s="243" t="s">
        <v>175</v>
      </c>
      <c r="D116" s="244"/>
      <c r="E116" s="244"/>
      <c r="F116" s="133" t="s">
        <v>27</v>
      </c>
      <c r="G116" s="134"/>
      <c r="H116" s="134"/>
      <c r="I116" s="134">
        <f>'01 01 Pol'!G384+'02 01 Pol'!G82</f>
        <v>0</v>
      </c>
      <c r="J116" s="130" t="str">
        <f>IF(I126=0,"",I116/I126*100)</f>
        <v/>
      </c>
    </row>
    <row r="117" spans="1:10" ht="36.75" customHeight="1" x14ac:dyDescent="0.2">
      <c r="A117" s="121"/>
      <c r="B117" s="126" t="s">
        <v>176</v>
      </c>
      <c r="C117" s="243" t="s">
        <v>177</v>
      </c>
      <c r="D117" s="244"/>
      <c r="E117" s="244"/>
      <c r="F117" s="133" t="s">
        <v>27</v>
      </c>
      <c r="G117" s="134"/>
      <c r="H117" s="134"/>
      <c r="I117" s="134">
        <f>'01 01 Pol'!G393</f>
        <v>0</v>
      </c>
      <c r="J117" s="130" t="str">
        <f>IF(I126=0,"",I117/I126*100)</f>
        <v/>
      </c>
    </row>
    <row r="118" spans="1:10" ht="36.75" customHeight="1" x14ac:dyDescent="0.2">
      <c r="A118" s="121"/>
      <c r="B118" s="126" t="s">
        <v>178</v>
      </c>
      <c r="C118" s="243" t="s">
        <v>179</v>
      </c>
      <c r="D118" s="244"/>
      <c r="E118" s="244"/>
      <c r="F118" s="133" t="s">
        <v>27</v>
      </c>
      <c r="G118" s="134"/>
      <c r="H118" s="134"/>
      <c r="I118" s="134">
        <f>'01 01 Pol'!G402</f>
        <v>0</v>
      </c>
      <c r="J118" s="130" t="str">
        <f>IF(I126=0,"",I118/I126*100)</f>
        <v/>
      </c>
    </row>
    <row r="119" spans="1:10" ht="36.75" customHeight="1" x14ac:dyDescent="0.2">
      <c r="A119" s="121"/>
      <c r="B119" s="126" t="s">
        <v>180</v>
      </c>
      <c r="C119" s="243" t="s">
        <v>181</v>
      </c>
      <c r="D119" s="244"/>
      <c r="E119" s="244"/>
      <c r="F119" s="133" t="s">
        <v>27</v>
      </c>
      <c r="G119" s="134"/>
      <c r="H119" s="134"/>
      <c r="I119" s="134">
        <f>'01 01 Pol'!G412</f>
        <v>0</v>
      </c>
      <c r="J119" s="130" t="str">
        <f>IF(I126=0,"",I119/I126*100)</f>
        <v/>
      </c>
    </row>
    <row r="120" spans="1:10" ht="36.75" customHeight="1" x14ac:dyDescent="0.2">
      <c r="A120" s="121"/>
      <c r="B120" s="126" t="s">
        <v>182</v>
      </c>
      <c r="C120" s="243" t="s">
        <v>183</v>
      </c>
      <c r="D120" s="244"/>
      <c r="E120" s="244"/>
      <c r="F120" s="133" t="s">
        <v>27</v>
      </c>
      <c r="G120" s="134"/>
      <c r="H120" s="134"/>
      <c r="I120" s="134">
        <f>'01 01 Pol'!G423</f>
        <v>0</v>
      </c>
      <c r="J120" s="130" t="str">
        <f>IF(I126=0,"",I120/I126*100)</f>
        <v/>
      </c>
    </row>
    <row r="121" spans="1:10" ht="36.75" customHeight="1" x14ac:dyDescent="0.2">
      <c r="A121" s="121"/>
      <c r="B121" s="126" t="s">
        <v>184</v>
      </c>
      <c r="C121" s="243" t="s">
        <v>185</v>
      </c>
      <c r="D121" s="244"/>
      <c r="E121" s="244"/>
      <c r="F121" s="133" t="s">
        <v>27</v>
      </c>
      <c r="G121" s="134"/>
      <c r="H121" s="134"/>
      <c r="I121" s="134">
        <f>'01 01 Pol'!G425</f>
        <v>0</v>
      </c>
      <c r="J121" s="130" t="str">
        <f>IF(I126=0,"",I121/I126*100)</f>
        <v/>
      </c>
    </row>
    <row r="122" spans="1:10" ht="36.75" customHeight="1" x14ac:dyDescent="0.2">
      <c r="A122" s="121"/>
      <c r="B122" s="126" t="s">
        <v>186</v>
      </c>
      <c r="C122" s="243" t="s">
        <v>187</v>
      </c>
      <c r="D122" s="244"/>
      <c r="E122" s="244"/>
      <c r="F122" s="133" t="s">
        <v>27</v>
      </c>
      <c r="G122" s="134"/>
      <c r="H122" s="134"/>
      <c r="I122" s="134">
        <f>'01 01 Pol'!G429</f>
        <v>0</v>
      </c>
      <c r="J122" s="130" t="str">
        <f>IF(I126=0,"",I122/I126*100)</f>
        <v/>
      </c>
    </row>
    <row r="123" spans="1:10" ht="36.75" customHeight="1" x14ac:dyDescent="0.2">
      <c r="A123" s="121"/>
      <c r="B123" s="126" t="s">
        <v>188</v>
      </c>
      <c r="C123" s="243" t="s">
        <v>189</v>
      </c>
      <c r="D123" s="244"/>
      <c r="E123" s="244"/>
      <c r="F123" s="133" t="s">
        <v>27</v>
      </c>
      <c r="G123" s="134"/>
      <c r="H123" s="134"/>
      <c r="I123" s="134">
        <f>'08 01 Pol'!G8</f>
        <v>0</v>
      </c>
      <c r="J123" s="130" t="str">
        <f>IF(I126=0,"",I123/I126*100)</f>
        <v/>
      </c>
    </row>
    <row r="124" spans="1:10" ht="36.75" customHeight="1" x14ac:dyDescent="0.2">
      <c r="A124" s="121"/>
      <c r="B124" s="126" t="s">
        <v>190</v>
      </c>
      <c r="C124" s="243" t="s">
        <v>191</v>
      </c>
      <c r="D124" s="244"/>
      <c r="E124" s="244"/>
      <c r="F124" s="133" t="s">
        <v>192</v>
      </c>
      <c r="G124" s="134"/>
      <c r="H124" s="134"/>
      <c r="I124" s="134">
        <f>'01 01 Pol'!G431</f>
        <v>0</v>
      </c>
      <c r="J124" s="130" t="str">
        <f>IF(I126=0,"",I124/I126*100)</f>
        <v/>
      </c>
    </row>
    <row r="125" spans="1:10" ht="36.75" customHeight="1" x14ac:dyDescent="0.2">
      <c r="A125" s="121"/>
      <c r="B125" s="126" t="s">
        <v>193</v>
      </c>
      <c r="C125" s="243" t="s">
        <v>29</v>
      </c>
      <c r="D125" s="244"/>
      <c r="E125" s="244"/>
      <c r="F125" s="133" t="s">
        <v>193</v>
      </c>
      <c r="G125" s="134"/>
      <c r="H125" s="134"/>
      <c r="I125" s="134">
        <f>'05 01 Pol'!G39+'10 01 Naklady'!G8</f>
        <v>0</v>
      </c>
      <c r="J125" s="130" t="str">
        <f>IF(I126=0,"",I125/I126*100)</f>
        <v/>
      </c>
    </row>
    <row r="126" spans="1:10" ht="25.5" customHeight="1" x14ac:dyDescent="0.2">
      <c r="A126" s="122"/>
      <c r="B126" s="127" t="s">
        <v>1</v>
      </c>
      <c r="C126" s="128"/>
      <c r="D126" s="129"/>
      <c r="E126" s="129"/>
      <c r="F126" s="135"/>
      <c r="G126" s="136"/>
      <c r="H126" s="136"/>
      <c r="I126" s="136">
        <f>SUM(I65:I125)</f>
        <v>0</v>
      </c>
      <c r="J126" s="131">
        <f>SUM(J65:J125)</f>
        <v>0</v>
      </c>
    </row>
    <row r="127" spans="1:10" x14ac:dyDescent="0.2">
      <c r="F127" s="87"/>
      <c r="G127" s="87"/>
      <c r="H127" s="87"/>
      <c r="I127" s="87"/>
      <c r="J127" s="132"/>
    </row>
    <row r="128" spans="1:10" x14ac:dyDescent="0.2">
      <c r="F128" s="87"/>
      <c r="G128" s="87"/>
      <c r="H128" s="87"/>
      <c r="I128" s="87"/>
      <c r="J128" s="132"/>
    </row>
    <row r="129" spans="6:10" x14ac:dyDescent="0.2">
      <c r="F129" s="87"/>
      <c r="G129" s="87"/>
      <c r="H129" s="87"/>
      <c r="I129" s="87"/>
      <c r="J129" s="132"/>
    </row>
  </sheetData>
  <sheetProtection algorithmName="SHA-512" hashValue="novp+RaR+Lv7olWyP8bgDb7N5+2CPi5xyrSygh/gxlQCkHEMXQFsMNL6ocPAIxvXTu+2+1iZ5GlLCfVzXUFB8g==" saltValue="7KU0AvYrJ8oFIU0aIF8uO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2"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209" activePane="bottomLeft" state="frozen"/>
      <selection pane="bottomLeft" activeCell="C227" sqref="C227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55</v>
      </c>
      <c r="C3" s="250" t="s">
        <v>56</v>
      </c>
      <c r="D3" s="251"/>
      <c r="E3" s="251"/>
      <c r="F3" s="251"/>
      <c r="G3" s="252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56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78</v>
      </c>
      <c r="C8" s="181" t="s">
        <v>79</v>
      </c>
      <c r="D8" s="164"/>
      <c r="E8" s="165"/>
      <c r="F8" s="166"/>
      <c r="G8" s="167">
        <f>SUMIF(AG9:AG58,"&lt;&gt;NOR",G9:G58)</f>
        <v>0</v>
      </c>
      <c r="H8" s="161"/>
      <c r="I8" s="161">
        <f>SUM(I9:I58)</f>
        <v>0</v>
      </c>
      <c r="J8" s="161"/>
      <c r="K8" s="161">
        <f>SUM(K9:K58)</f>
        <v>0</v>
      </c>
      <c r="L8" s="161"/>
      <c r="M8" s="161">
        <f>SUM(M9:M58)</f>
        <v>0</v>
      </c>
      <c r="N8" s="160"/>
      <c r="O8" s="160">
        <f>SUM(O9:O58)</f>
        <v>15.86</v>
      </c>
      <c r="P8" s="160"/>
      <c r="Q8" s="160">
        <f>SUM(Q9:Q58)</f>
        <v>0</v>
      </c>
      <c r="R8" s="161"/>
      <c r="S8" s="161"/>
      <c r="T8" s="161"/>
      <c r="U8" s="161"/>
      <c r="V8" s="161">
        <f>SUM(V9:V58)</f>
        <v>238.3</v>
      </c>
      <c r="W8" s="161"/>
      <c r="X8" s="161"/>
      <c r="Y8" s="161"/>
      <c r="AG8" t="s">
        <v>222</v>
      </c>
    </row>
    <row r="9" spans="1:60" outlineLevel="1" x14ac:dyDescent="0.2">
      <c r="A9" s="169">
        <v>1</v>
      </c>
      <c r="B9" s="170" t="s">
        <v>223</v>
      </c>
      <c r="C9" s="182" t="s">
        <v>224</v>
      </c>
      <c r="D9" s="171" t="s">
        <v>225</v>
      </c>
      <c r="E9" s="172">
        <v>19.720140000000001</v>
      </c>
      <c r="F9" s="173"/>
      <c r="G9" s="174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226</v>
      </c>
      <c r="T9" s="156" t="s">
        <v>226</v>
      </c>
      <c r="U9" s="156">
        <v>9.7000000000000003E-2</v>
      </c>
      <c r="V9" s="156">
        <f>ROUND(E9*U9,2)</f>
        <v>1.91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183" t="s">
        <v>230</v>
      </c>
      <c r="D10" s="158"/>
      <c r="E10" s="159">
        <v>17.27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231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3" x14ac:dyDescent="0.2">
      <c r="A11" s="153"/>
      <c r="B11" s="154"/>
      <c r="C11" s="183" t="s">
        <v>232</v>
      </c>
      <c r="D11" s="158"/>
      <c r="E11" s="159">
        <v>2.4500000000000002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9">
        <v>2</v>
      </c>
      <c r="B12" s="170" t="s">
        <v>233</v>
      </c>
      <c r="C12" s="182" t="s">
        <v>234</v>
      </c>
      <c r="D12" s="171" t="s">
        <v>225</v>
      </c>
      <c r="E12" s="172">
        <v>23.76</v>
      </c>
      <c r="F12" s="173"/>
      <c r="G12" s="174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226</v>
      </c>
      <c r="T12" s="156" t="s">
        <v>226</v>
      </c>
      <c r="U12" s="156">
        <v>0.36799999999999999</v>
      </c>
      <c r="V12" s="156">
        <f>ROUND(E12*U12,2)</f>
        <v>8.74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3" t="s">
        <v>236</v>
      </c>
      <c r="D13" s="158"/>
      <c r="E13" s="159">
        <v>23.76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231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9">
        <v>3</v>
      </c>
      <c r="B14" s="170" t="s">
        <v>237</v>
      </c>
      <c r="C14" s="182" t="s">
        <v>238</v>
      </c>
      <c r="D14" s="171" t="s">
        <v>225</v>
      </c>
      <c r="E14" s="172">
        <v>4.7519999999999998</v>
      </c>
      <c r="F14" s="173"/>
      <c r="G14" s="174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6"/>
      <c r="S14" s="156" t="s">
        <v>226</v>
      </c>
      <c r="T14" s="156" t="s">
        <v>226</v>
      </c>
      <c r="U14" s="156">
        <v>5.8000000000000003E-2</v>
      </c>
      <c r="V14" s="156">
        <f>ROUND(E14*U14,2)</f>
        <v>0.28000000000000003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235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3" t="s">
        <v>239</v>
      </c>
      <c r="D15" s="158"/>
      <c r="E15" s="159">
        <v>4.75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231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9">
        <v>4</v>
      </c>
      <c r="B16" s="170" t="s">
        <v>240</v>
      </c>
      <c r="C16" s="182" t="s">
        <v>241</v>
      </c>
      <c r="D16" s="171" t="s">
        <v>225</v>
      </c>
      <c r="E16" s="172">
        <v>37.6126</v>
      </c>
      <c r="F16" s="173"/>
      <c r="G16" s="174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226</v>
      </c>
      <c r="T16" s="156" t="s">
        <v>226</v>
      </c>
      <c r="U16" s="156">
        <v>0.36499999999999999</v>
      </c>
      <c r="V16" s="156">
        <f>ROUND(E16*U16,2)</f>
        <v>13.73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229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3" t="s">
        <v>242</v>
      </c>
      <c r="D17" s="158"/>
      <c r="E17" s="159">
        <v>2.89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231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3" t="s">
        <v>243</v>
      </c>
      <c r="D18" s="158"/>
      <c r="E18" s="159">
        <v>3.42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231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3" t="s">
        <v>244</v>
      </c>
      <c r="D19" s="158"/>
      <c r="E19" s="159">
        <v>1.83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231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3" t="s">
        <v>245</v>
      </c>
      <c r="D20" s="158"/>
      <c r="E20" s="159">
        <v>0.54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231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3" t="s">
        <v>246</v>
      </c>
      <c r="D21" s="158"/>
      <c r="E21" s="159">
        <v>2.06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231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3" t="s">
        <v>247</v>
      </c>
      <c r="D22" s="158"/>
      <c r="E22" s="159">
        <v>0.7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231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3" t="s">
        <v>248</v>
      </c>
      <c r="D23" s="158"/>
      <c r="E23" s="159">
        <v>0.42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231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3" t="s">
        <v>249</v>
      </c>
      <c r="D24" s="158"/>
      <c r="E24" s="159">
        <v>0.53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231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3" t="s">
        <v>250</v>
      </c>
      <c r="D25" s="158"/>
      <c r="E25" s="159">
        <v>0.26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231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3" t="s">
        <v>251</v>
      </c>
      <c r="D26" s="158"/>
      <c r="E26" s="159">
        <v>24.96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231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9">
        <v>5</v>
      </c>
      <c r="B27" s="170" t="s">
        <v>252</v>
      </c>
      <c r="C27" s="182" t="s">
        <v>253</v>
      </c>
      <c r="D27" s="171" t="s">
        <v>225</v>
      </c>
      <c r="E27" s="172">
        <v>7.5225200000000001</v>
      </c>
      <c r="F27" s="173"/>
      <c r="G27" s="174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0</v>
      </c>
      <c r="O27" s="155">
        <f>ROUND(E27*N27,2)</f>
        <v>0</v>
      </c>
      <c r="P27" s="155">
        <v>0</v>
      </c>
      <c r="Q27" s="155">
        <f>ROUND(E27*P27,2)</f>
        <v>0</v>
      </c>
      <c r="R27" s="156"/>
      <c r="S27" s="156" t="s">
        <v>226</v>
      </c>
      <c r="T27" s="156" t="s">
        <v>226</v>
      </c>
      <c r="U27" s="156">
        <v>0.38979999999999998</v>
      </c>
      <c r="V27" s="156">
        <f>ROUND(E27*U27,2)</f>
        <v>2.93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229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3" t="s">
        <v>254</v>
      </c>
      <c r="D28" s="158"/>
      <c r="E28" s="159">
        <v>7.52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231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9">
        <v>6</v>
      </c>
      <c r="B29" s="170" t="s">
        <v>255</v>
      </c>
      <c r="C29" s="182" t="s">
        <v>256</v>
      </c>
      <c r="D29" s="171" t="s">
        <v>225</v>
      </c>
      <c r="E29" s="172">
        <v>7.9126000000000003</v>
      </c>
      <c r="F29" s="173"/>
      <c r="G29" s="174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0</v>
      </c>
      <c r="O29" s="155">
        <f>ROUND(E29*N29,2)</f>
        <v>0</v>
      </c>
      <c r="P29" s="155">
        <v>0</v>
      </c>
      <c r="Q29" s="155">
        <f>ROUND(E29*P29,2)</f>
        <v>0</v>
      </c>
      <c r="R29" s="156"/>
      <c r="S29" s="156" t="s">
        <v>226</v>
      </c>
      <c r="T29" s="156" t="s">
        <v>226</v>
      </c>
      <c r="U29" s="156">
        <v>0.25</v>
      </c>
      <c r="V29" s="156">
        <f>ROUND(E29*U29,2)</f>
        <v>1.98</v>
      </c>
      <c r="W29" s="156"/>
      <c r="X29" s="156" t="s">
        <v>227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229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3" t="s">
        <v>257</v>
      </c>
      <c r="D30" s="158"/>
      <c r="E30" s="159">
        <v>3.01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231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3" t="s">
        <v>258</v>
      </c>
      <c r="D31" s="158"/>
      <c r="E31" s="159">
        <v>1.43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231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3" t="s">
        <v>259</v>
      </c>
      <c r="D32" s="158"/>
      <c r="E32" s="159">
        <v>0.7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231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3" t="s">
        <v>260</v>
      </c>
      <c r="D33" s="158"/>
      <c r="E33" s="159">
        <v>0.71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231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3" t="s">
        <v>261</v>
      </c>
      <c r="D34" s="158"/>
      <c r="E34" s="159">
        <v>0.59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231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3" t="s">
        <v>262</v>
      </c>
      <c r="D35" s="158"/>
      <c r="E35" s="159">
        <v>0.37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231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3" t="s">
        <v>263</v>
      </c>
      <c r="D36" s="158"/>
      <c r="E36" s="159">
        <v>0.39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231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3" t="s">
        <v>264</v>
      </c>
      <c r="D37" s="158"/>
      <c r="E37" s="159">
        <v>0.48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231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3" t="s">
        <v>265</v>
      </c>
      <c r="D38" s="158"/>
      <c r="E38" s="159">
        <v>0.23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231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9">
        <v>7</v>
      </c>
      <c r="B39" s="170" t="s">
        <v>266</v>
      </c>
      <c r="C39" s="182" t="s">
        <v>267</v>
      </c>
      <c r="D39" s="171" t="s">
        <v>268</v>
      </c>
      <c r="E39" s="172">
        <v>197.20140000000001</v>
      </c>
      <c r="F39" s="173"/>
      <c r="G39" s="174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21</v>
      </c>
      <c r="M39" s="156">
        <f>G39*(1+L39/100)</f>
        <v>0</v>
      </c>
      <c r="N39" s="155">
        <v>0</v>
      </c>
      <c r="O39" s="155">
        <f>ROUND(E39*N39,2)</f>
        <v>0</v>
      </c>
      <c r="P39" s="155">
        <v>0</v>
      </c>
      <c r="Q39" s="155">
        <f>ROUND(E39*P39,2)</f>
        <v>0</v>
      </c>
      <c r="R39" s="156"/>
      <c r="S39" s="156" t="s">
        <v>226</v>
      </c>
      <c r="T39" s="156" t="s">
        <v>226</v>
      </c>
      <c r="U39" s="156">
        <v>1.7999999999999999E-2</v>
      </c>
      <c r="V39" s="156">
        <f>ROUND(E39*U39,2)</f>
        <v>3.55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235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2" x14ac:dyDescent="0.2">
      <c r="A40" s="153"/>
      <c r="B40" s="154"/>
      <c r="C40" s="183" t="s">
        <v>269</v>
      </c>
      <c r="D40" s="158"/>
      <c r="E40" s="159">
        <v>172.71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231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3" x14ac:dyDescent="0.2">
      <c r="A41" s="153"/>
      <c r="B41" s="154"/>
      <c r="C41" s="183" t="s">
        <v>270</v>
      </c>
      <c r="D41" s="158"/>
      <c r="E41" s="159">
        <v>24.5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231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8</v>
      </c>
      <c r="B42" s="176" t="s">
        <v>271</v>
      </c>
      <c r="C42" s="184" t="s">
        <v>272</v>
      </c>
      <c r="D42" s="177" t="s">
        <v>225</v>
      </c>
      <c r="E42" s="178">
        <v>56.329900000000002</v>
      </c>
      <c r="F42" s="179"/>
      <c r="G42" s="180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5">
        <v>0</v>
      </c>
      <c r="O42" s="155">
        <f>ROUND(E42*N42,2)</f>
        <v>0</v>
      </c>
      <c r="P42" s="155">
        <v>0</v>
      </c>
      <c r="Q42" s="155">
        <f>ROUND(E42*P42,2)</f>
        <v>0</v>
      </c>
      <c r="R42" s="156"/>
      <c r="S42" s="156" t="s">
        <v>226</v>
      </c>
      <c r="T42" s="156" t="s">
        <v>226</v>
      </c>
      <c r="U42" s="156">
        <v>7.3999999999999996E-2</v>
      </c>
      <c r="V42" s="156">
        <f>ROUND(E42*U42,2)</f>
        <v>4.17</v>
      </c>
      <c r="W42" s="156"/>
      <c r="X42" s="156" t="s">
        <v>227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235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9">
        <v>9</v>
      </c>
      <c r="B43" s="170" t="s">
        <v>273</v>
      </c>
      <c r="C43" s="182" t="s">
        <v>274</v>
      </c>
      <c r="D43" s="171" t="s">
        <v>225</v>
      </c>
      <c r="E43" s="172">
        <v>112.6598</v>
      </c>
      <c r="F43" s="173"/>
      <c r="G43" s="174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5">
        <v>0</v>
      </c>
      <c r="O43" s="155">
        <f>ROUND(E43*N43,2)</f>
        <v>0</v>
      </c>
      <c r="P43" s="155">
        <v>0</v>
      </c>
      <c r="Q43" s="155">
        <f>ROUND(E43*P43,2)</f>
        <v>0</v>
      </c>
      <c r="R43" s="156"/>
      <c r="S43" s="156" t="s">
        <v>226</v>
      </c>
      <c r="T43" s="156" t="s">
        <v>226</v>
      </c>
      <c r="U43" s="156">
        <v>0.65200000000000002</v>
      </c>
      <c r="V43" s="156">
        <f>ROUND(E43*U43,2)</f>
        <v>73.45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235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3" t="s">
        <v>275</v>
      </c>
      <c r="D44" s="158"/>
      <c r="E44" s="159">
        <v>112.66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231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9">
        <v>10</v>
      </c>
      <c r="B45" s="170" t="s">
        <v>276</v>
      </c>
      <c r="C45" s="182" t="s">
        <v>277</v>
      </c>
      <c r="D45" s="171" t="s">
        <v>225</v>
      </c>
      <c r="E45" s="172">
        <v>1</v>
      </c>
      <c r="F45" s="173"/>
      <c r="G45" s="174">
        <f>ROUND(E45*F45,2)</f>
        <v>0</v>
      </c>
      <c r="H45" s="157"/>
      <c r="I45" s="156">
        <f>ROUND(E45*H45,2)</f>
        <v>0</v>
      </c>
      <c r="J45" s="157"/>
      <c r="K45" s="156">
        <f>ROUND(E45*J45,2)</f>
        <v>0</v>
      </c>
      <c r="L45" s="156">
        <v>21</v>
      </c>
      <c r="M45" s="156">
        <f>G45*(1+L45/100)</f>
        <v>0</v>
      </c>
      <c r="N45" s="155">
        <v>0</v>
      </c>
      <c r="O45" s="155">
        <f>ROUND(E45*N45,2)</f>
        <v>0</v>
      </c>
      <c r="P45" s="155">
        <v>0</v>
      </c>
      <c r="Q45" s="155">
        <f>ROUND(E45*P45,2)</f>
        <v>0</v>
      </c>
      <c r="R45" s="156"/>
      <c r="S45" s="156" t="s">
        <v>226</v>
      </c>
      <c r="T45" s="156" t="s">
        <v>226</v>
      </c>
      <c r="U45" s="156">
        <v>0.20200000000000001</v>
      </c>
      <c r="V45" s="156">
        <f>ROUND(E45*U45,2)</f>
        <v>0.2</v>
      </c>
      <c r="W45" s="156"/>
      <c r="X45" s="156" t="s">
        <v>227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229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3" t="s">
        <v>278</v>
      </c>
      <c r="D46" s="158"/>
      <c r="E46" s="159">
        <v>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231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9">
        <v>11</v>
      </c>
      <c r="B47" s="170" t="s">
        <v>279</v>
      </c>
      <c r="C47" s="182" t="s">
        <v>280</v>
      </c>
      <c r="D47" s="171" t="s">
        <v>225</v>
      </c>
      <c r="E47" s="172">
        <v>55.329900000000002</v>
      </c>
      <c r="F47" s="173"/>
      <c r="G47" s="174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0</v>
      </c>
      <c r="O47" s="155">
        <f>ROUND(E47*N47,2)</f>
        <v>0</v>
      </c>
      <c r="P47" s="155">
        <v>0</v>
      </c>
      <c r="Q47" s="155">
        <f>ROUND(E47*P47,2)</f>
        <v>0</v>
      </c>
      <c r="R47" s="156"/>
      <c r="S47" s="156" t="s">
        <v>226</v>
      </c>
      <c r="T47" s="156" t="s">
        <v>226</v>
      </c>
      <c r="U47" s="156">
        <v>2.1949999999999998</v>
      </c>
      <c r="V47" s="156">
        <f>ROUND(E47*U47,2)</f>
        <v>121.45</v>
      </c>
      <c r="W47" s="156"/>
      <c r="X47" s="156" t="s">
        <v>227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235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3" t="s">
        <v>281</v>
      </c>
      <c r="D48" s="158"/>
      <c r="E48" s="159">
        <v>6.57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231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3" t="s">
        <v>282</v>
      </c>
      <c r="D49" s="158"/>
      <c r="E49" s="159">
        <v>14.98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231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3" t="s">
        <v>283</v>
      </c>
      <c r="D50" s="158"/>
      <c r="E50" s="159">
        <v>21.66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231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3" t="s">
        <v>284</v>
      </c>
      <c r="D51" s="158"/>
      <c r="E51" s="159">
        <v>12.12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231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5">
        <v>12</v>
      </c>
      <c r="B52" s="176" t="s">
        <v>285</v>
      </c>
      <c r="C52" s="184" t="s">
        <v>286</v>
      </c>
      <c r="D52" s="177" t="s">
        <v>225</v>
      </c>
      <c r="E52" s="178">
        <v>5.0430000000000001</v>
      </c>
      <c r="F52" s="179"/>
      <c r="G52" s="180">
        <f t="shared" ref="G52:G58" si="0">ROUND(E52*F52,2)</f>
        <v>0</v>
      </c>
      <c r="H52" s="157"/>
      <c r="I52" s="156">
        <f t="shared" ref="I52:I58" si="1">ROUND(E52*H52,2)</f>
        <v>0</v>
      </c>
      <c r="J52" s="157"/>
      <c r="K52" s="156">
        <f t="shared" ref="K52:K58" si="2">ROUND(E52*J52,2)</f>
        <v>0</v>
      </c>
      <c r="L52" s="156">
        <v>21</v>
      </c>
      <c r="M52" s="156">
        <f t="shared" ref="M52:M58" si="3">G52*(1+L52/100)</f>
        <v>0</v>
      </c>
      <c r="N52" s="155">
        <v>0</v>
      </c>
      <c r="O52" s="155">
        <f t="shared" ref="O52:O58" si="4">ROUND(E52*N52,2)</f>
        <v>0</v>
      </c>
      <c r="P52" s="155">
        <v>0</v>
      </c>
      <c r="Q52" s="155">
        <f t="shared" ref="Q52:Q58" si="5">ROUND(E52*P52,2)</f>
        <v>0</v>
      </c>
      <c r="R52" s="156"/>
      <c r="S52" s="156" t="s">
        <v>226</v>
      </c>
      <c r="T52" s="156" t="s">
        <v>226</v>
      </c>
      <c r="U52" s="156">
        <v>1.0999999999999999E-2</v>
      </c>
      <c r="V52" s="156">
        <f t="shared" ref="V52:V58" si="6">ROUND(E52*U52,2)</f>
        <v>0.06</v>
      </c>
      <c r="W52" s="156"/>
      <c r="X52" s="156" t="s">
        <v>227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229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5">
        <v>13</v>
      </c>
      <c r="B53" s="176" t="s">
        <v>287</v>
      </c>
      <c r="C53" s="184" t="s">
        <v>288</v>
      </c>
      <c r="D53" s="177" t="s">
        <v>225</v>
      </c>
      <c r="E53" s="178">
        <v>7.9126000000000003</v>
      </c>
      <c r="F53" s="179"/>
      <c r="G53" s="180">
        <f t="shared" si="0"/>
        <v>0</v>
      </c>
      <c r="H53" s="157"/>
      <c r="I53" s="156">
        <f t="shared" si="1"/>
        <v>0</v>
      </c>
      <c r="J53" s="157"/>
      <c r="K53" s="156">
        <f t="shared" si="2"/>
        <v>0</v>
      </c>
      <c r="L53" s="156">
        <v>21</v>
      </c>
      <c r="M53" s="156">
        <f t="shared" si="3"/>
        <v>0</v>
      </c>
      <c r="N53" s="155">
        <v>0</v>
      </c>
      <c r="O53" s="155">
        <f t="shared" si="4"/>
        <v>0</v>
      </c>
      <c r="P53" s="155">
        <v>0</v>
      </c>
      <c r="Q53" s="155">
        <f t="shared" si="5"/>
        <v>0</v>
      </c>
      <c r="R53" s="156"/>
      <c r="S53" s="156" t="s">
        <v>226</v>
      </c>
      <c r="T53" s="156" t="s">
        <v>226</v>
      </c>
      <c r="U53" s="156">
        <v>1.2E-2</v>
      </c>
      <c r="V53" s="156">
        <f t="shared" si="6"/>
        <v>0.09</v>
      </c>
      <c r="W53" s="156"/>
      <c r="X53" s="156" t="s">
        <v>227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229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5">
        <v>14</v>
      </c>
      <c r="B54" s="176" t="s">
        <v>289</v>
      </c>
      <c r="C54" s="184" t="s">
        <v>290</v>
      </c>
      <c r="D54" s="177" t="s">
        <v>225</v>
      </c>
      <c r="E54" s="178">
        <v>19.72</v>
      </c>
      <c r="F54" s="179"/>
      <c r="G54" s="180">
        <f t="shared" si="0"/>
        <v>0</v>
      </c>
      <c r="H54" s="157"/>
      <c r="I54" s="156">
        <f t="shared" si="1"/>
        <v>0</v>
      </c>
      <c r="J54" s="157"/>
      <c r="K54" s="156">
        <f t="shared" si="2"/>
        <v>0</v>
      </c>
      <c r="L54" s="156">
        <v>21</v>
      </c>
      <c r="M54" s="156">
        <f t="shared" si="3"/>
        <v>0</v>
      </c>
      <c r="N54" s="155">
        <v>0</v>
      </c>
      <c r="O54" s="155">
        <f t="shared" si="4"/>
        <v>0</v>
      </c>
      <c r="P54" s="155">
        <v>0</v>
      </c>
      <c r="Q54" s="155">
        <f t="shared" si="5"/>
        <v>0</v>
      </c>
      <c r="R54" s="156"/>
      <c r="S54" s="156" t="s">
        <v>226</v>
      </c>
      <c r="T54" s="156" t="s">
        <v>226</v>
      </c>
      <c r="U54" s="156">
        <v>0</v>
      </c>
      <c r="V54" s="156">
        <f t="shared" si="6"/>
        <v>0</v>
      </c>
      <c r="W54" s="156"/>
      <c r="X54" s="156" t="s">
        <v>227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229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5">
        <v>15</v>
      </c>
      <c r="B55" s="176" t="s">
        <v>291</v>
      </c>
      <c r="C55" s="184" t="s">
        <v>292</v>
      </c>
      <c r="D55" s="177" t="s">
        <v>225</v>
      </c>
      <c r="E55" s="178">
        <v>5.0430000000000001</v>
      </c>
      <c r="F55" s="179"/>
      <c r="G55" s="180">
        <f t="shared" si="0"/>
        <v>0</v>
      </c>
      <c r="H55" s="157"/>
      <c r="I55" s="156">
        <f t="shared" si="1"/>
        <v>0</v>
      </c>
      <c r="J55" s="157"/>
      <c r="K55" s="156">
        <f t="shared" si="2"/>
        <v>0</v>
      </c>
      <c r="L55" s="156">
        <v>21</v>
      </c>
      <c r="M55" s="156">
        <f t="shared" si="3"/>
        <v>0</v>
      </c>
      <c r="N55" s="155">
        <v>0</v>
      </c>
      <c r="O55" s="155">
        <f t="shared" si="4"/>
        <v>0</v>
      </c>
      <c r="P55" s="155">
        <v>0</v>
      </c>
      <c r="Q55" s="155">
        <f t="shared" si="5"/>
        <v>0</v>
      </c>
      <c r="R55" s="156"/>
      <c r="S55" s="156" t="s">
        <v>226</v>
      </c>
      <c r="T55" s="156" t="s">
        <v>226</v>
      </c>
      <c r="U55" s="156">
        <v>0</v>
      </c>
      <c r="V55" s="156">
        <f t="shared" si="6"/>
        <v>0</v>
      </c>
      <c r="W55" s="156"/>
      <c r="X55" s="156" t="s">
        <v>227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229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5">
        <v>16</v>
      </c>
      <c r="B56" s="176" t="s">
        <v>293</v>
      </c>
      <c r="C56" s="184" t="s">
        <v>294</v>
      </c>
      <c r="D56" s="177" t="s">
        <v>225</v>
      </c>
      <c r="E56" s="178">
        <v>7.9126000000000003</v>
      </c>
      <c r="F56" s="179"/>
      <c r="G56" s="180">
        <f t="shared" si="0"/>
        <v>0</v>
      </c>
      <c r="H56" s="157"/>
      <c r="I56" s="156">
        <f t="shared" si="1"/>
        <v>0</v>
      </c>
      <c r="J56" s="157"/>
      <c r="K56" s="156">
        <f t="shared" si="2"/>
        <v>0</v>
      </c>
      <c r="L56" s="156">
        <v>21</v>
      </c>
      <c r="M56" s="156">
        <f t="shared" si="3"/>
        <v>0</v>
      </c>
      <c r="N56" s="155">
        <v>0</v>
      </c>
      <c r="O56" s="155">
        <f t="shared" si="4"/>
        <v>0</v>
      </c>
      <c r="P56" s="155">
        <v>0</v>
      </c>
      <c r="Q56" s="155">
        <f t="shared" si="5"/>
        <v>0</v>
      </c>
      <c r="R56" s="156"/>
      <c r="S56" s="156" t="s">
        <v>226</v>
      </c>
      <c r="T56" s="156" t="s">
        <v>226</v>
      </c>
      <c r="U56" s="156">
        <v>0</v>
      </c>
      <c r="V56" s="156">
        <f t="shared" si="6"/>
        <v>0</v>
      </c>
      <c r="W56" s="156"/>
      <c r="X56" s="156" t="s">
        <v>227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235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5">
        <v>17</v>
      </c>
      <c r="B57" s="176" t="s">
        <v>295</v>
      </c>
      <c r="C57" s="184" t="s">
        <v>296</v>
      </c>
      <c r="D57" s="177" t="s">
        <v>297</v>
      </c>
      <c r="E57" s="178">
        <v>52</v>
      </c>
      <c r="F57" s="179"/>
      <c r="G57" s="180">
        <f t="shared" si="0"/>
        <v>0</v>
      </c>
      <c r="H57" s="157"/>
      <c r="I57" s="156">
        <f t="shared" si="1"/>
        <v>0</v>
      </c>
      <c r="J57" s="157"/>
      <c r="K57" s="156">
        <f t="shared" si="2"/>
        <v>0</v>
      </c>
      <c r="L57" s="156">
        <v>21</v>
      </c>
      <c r="M57" s="156">
        <f t="shared" si="3"/>
        <v>0</v>
      </c>
      <c r="N57" s="155">
        <v>0.20474999999999999</v>
      </c>
      <c r="O57" s="155">
        <f t="shared" si="4"/>
        <v>10.65</v>
      </c>
      <c r="P57" s="155">
        <v>0</v>
      </c>
      <c r="Q57" s="155">
        <f t="shared" si="5"/>
        <v>0</v>
      </c>
      <c r="R57" s="156"/>
      <c r="S57" s="156" t="s">
        <v>226</v>
      </c>
      <c r="T57" s="156" t="s">
        <v>226</v>
      </c>
      <c r="U57" s="156">
        <v>9.8000000000000004E-2</v>
      </c>
      <c r="V57" s="156">
        <f t="shared" si="6"/>
        <v>5.0999999999999996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5">
        <v>18</v>
      </c>
      <c r="B58" s="176" t="s">
        <v>298</v>
      </c>
      <c r="C58" s="184" t="s">
        <v>299</v>
      </c>
      <c r="D58" s="177" t="s">
        <v>225</v>
      </c>
      <c r="E58" s="178">
        <v>3.12</v>
      </c>
      <c r="F58" s="179"/>
      <c r="G58" s="180">
        <f t="shared" si="0"/>
        <v>0</v>
      </c>
      <c r="H58" s="157"/>
      <c r="I58" s="156">
        <f t="shared" si="1"/>
        <v>0</v>
      </c>
      <c r="J58" s="157"/>
      <c r="K58" s="156">
        <f t="shared" si="2"/>
        <v>0</v>
      </c>
      <c r="L58" s="156">
        <v>21</v>
      </c>
      <c r="M58" s="156">
        <f t="shared" si="3"/>
        <v>0</v>
      </c>
      <c r="N58" s="155">
        <v>1.67</v>
      </c>
      <c r="O58" s="155">
        <f t="shared" si="4"/>
        <v>5.21</v>
      </c>
      <c r="P58" s="155">
        <v>0</v>
      </c>
      <c r="Q58" s="155">
        <f t="shared" si="5"/>
        <v>0</v>
      </c>
      <c r="R58" s="156"/>
      <c r="S58" s="156" t="s">
        <v>226</v>
      </c>
      <c r="T58" s="156" t="s">
        <v>226</v>
      </c>
      <c r="U58" s="156">
        <v>0.21299999999999999</v>
      </c>
      <c r="V58" s="156">
        <f t="shared" si="6"/>
        <v>0.66</v>
      </c>
      <c r="W58" s="156"/>
      <c r="X58" s="156" t="s">
        <v>300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301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x14ac:dyDescent="0.2">
      <c r="A59" s="162" t="s">
        <v>221</v>
      </c>
      <c r="B59" s="163" t="s">
        <v>80</v>
      </c>
      <c r="C59" s="181" t="s">
        <v>81</v>
      </c>
      <c r="D59" s="164"/>
      <c r="E59" s="165"/>
      <c r="F59" s="166"/>
      <c r="G59" s="167">
        <f>SUMIF(AG60:AG80,"&lt;&gt;NOR",G60:G80)</f>
        <v>0</v>
      </c>
      <c r="H59" s="161"/>
      <c r="I59" s="161">
        <f>SUM(I60:I80)</f>
        <v>0</v>
      </c>
      <c r="J59" s="161"/>
      <c r="K59" s="161">
        <f>SUM(K60:K80)</f>
        <v>0</v>
      </c>
      <c r="L59" s="161"/>
      <c r="M59" s="161">
        <f>SUM(M60:M80)</f>
        <v>0</v>
      </c>
      <c r="N59" s="160"/>
      <c r="O59" s="160">
        <f>SUM(O60:O80)</f>
        <v>170.76000000000002</v>
      </c>
      <c r="P59" s="160"/>
      <c r="Q59" s="160">
        <f>SUM(Q60:Q80)</f>
        <v>0</v>
      </c>
      <c r="R59" s="161"/>
      <c r="S59" s="161"/>
      <c r="T59" s="161"/>
      <c r="U59" s="161"/>
      <c r="V59" s="161">
        <f>SUM(V60:V80)</f>
        <v>107.43</v>
      </c>
      <c r="W59" s="161"/>
      <c r="X59" s="161"/>
      <c r="Y59" s="161"/>
      <c r="AG59" t="s">
        <v>222</v>
      </c>
    </row>
    <row r="60" spans="1:60" outlineLevel="1" x14ac:dyDescent="0.2">
      <c r="A60" s="169">
        <v>19</v>
      </c>
      <c r="B60" s="170" t="s">
        <v>302</v>
      </c>
      <c r="C60" s="182" t="s">
        <v>303</v>
      </c>
      <c r="D60" s="171" t="s">
        <v>225</v>
      </c>
      <c r="E60" s="172">
        <v>24.402999999999999</v>
      </c>
      <c r="F60" s="173"/>
      <c r="G60" s="174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5">
        <v>2.5249999999999999</v>
      </c>
      <c r="O60" s="155">
        <f>ROUND(E60*N60,2)</f>
        <v>61.62</v>
      </c>
      <c r="P60" s="155">
        <v>0</v>
      </c>
      <c r="Q60" s="155">
        <f>ROUND(E60*P60,2)</f>
        <v>0</v>
      </c>
      <c r="R60" s="156"/>
      <c r="S60" s="156" t="s">
        <v>226</v>
      </c>
      <c r="T60" s="156" t="s">
        <v>226</v>
      </c>
      <c r="U60" s="156">
        <v>0.47699999999999998</v>
      </c>
      <c r="V60" s="156">
        <f>ROUND(E60*U60,2)</f>
        <v>11.64</v>
      </c>
      <c r="W60" s="156"/>
      <c r="X60" s="156" t="s">
        <v>227</v>
      </c>
      <c r="Y60" s="156" t="s">
        <v>228</v>
      </c>
      <c r="Z60" s="146"/>
      <c r="AA60" s="146"/>
      <c r="AB60" s="146"/>
      <c r="AC60" s="146"/>
      <c r="AD60" s="146"/>
      <c r="AE60" s="146"/>
      <c r="AF60" s="146"/>
      <c r="AG60" s="146" t="s">
        <v>235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3" t="s">
        <v>304</v>
      </c>
      <c r="D61" s="158"/>
      <c r="E61" s="159">
        <v>14.74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231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3" t="s">
        <v>305</v>
      </c>
      <c r="D62" s="158"/>
      <c r="E62" s="159">
        <v>7.75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231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3" t="s">
        <v>306</v>
      </c>
      <c r="D63" s="158"/>
      <c r="E63" s="159">
        <v>1.91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231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69">
        <v>20</v>
      </c>
      <c r="B64" s="170" t="s">
        <v>307</v>
      </c>
      <c r="C64" s="182" t="s">
        <v>308</v>
      </c>
      <c r="D64" s="171" t="s">
        <v>268</v>
      </c>
      <c r="E64" s="172">
        <v>26.22</v>
      </c>
      <c r="F64" s="173"/>
      <c r="G64" s="174">
        <f>ROUND(E64*F64,2)</f>
        <v>0</v>
      </c>
      <c r="H64" s="157"/>
      <c r="I64" s="156">
        <f>ROUND(E64*H64,2)</f>
        <v>0</v>
      </c>
      <c r="J64" s="157"/>
      <c r="K64" s="156">
        <f>ROUND(E64*J64,2)</f>
        <v>0</v>
      </c>
      <c r="L64" s="156">
        <v>21</v>
      </c>
      <c r="M64" s="156">
        <f>G64*(1+L64/100)</f>
        <v>0</v>
      </c>
      <c r="N64" s="155">
        <v>3.6339999999999997E-2</v>
      </c>
      <c r="O64" s="155">
        <f>ROUND(E64*N64,2)</f>
        <v>0.95</v>
      </c>
      <c r="P64" s="155">
        <v>0</v>
      </c>
      <c r="Q64" s="155">
        <f>ROUND(E64*P64,2)</f>
        <v>0</v>
      </c>
      <c r="R64" s="156"/>
      <c r="S64" s="156" t="s">
        <v>226</v>
      </c>
      <c r="T64" s="156" t="s">
        <v>226</v>
      </c>
      <c r="U64" s="156">
        <v>0.52700000000000002</v>
      </c>
      <c r="V64" s="156">
        <f>ROUND(E64*U64,2)</f>
        <v>13.82</v>
      </c>
      <c r="W64" s="156"/>
      <c r="X64" s="156" t="s">
        <v>227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229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3" t="s">
        <v>309</v>
      </c>
      <c r="D65" s="158"/>
      <c r="E65" s="159">
        <v>26.22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231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9">
        <v>21</v>
      </c>
      <c r="B66" s="170" t="s">
        <v>310</v>
      </c>
      <c r="C66" s="182" t="s">
        <v>311</v>
      </c>
      <c r="D66" s="171" t="s">
        <v>268</v>
      </c>
      <c r="E66" s="172">
        <v>26.22</v>
      </c>
      <c r="F66" s="173"/>
      <c r="G66" s="174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5">
        <v>0</v>
      </c>
      <c r="O66" s="155">
        <f>ROUND(E66*N66,2)</f>
        <v>0</v>
      </c>
      <c r="P66" s="155">
        <v>0</v>
      </c>
      <c r="Q66" s="155">
        <f>ROUND(E66*P66,2)</f>
        <v>0</v>
      </c>
      <c r="R66" s="156"/>
      <c r="S66" s="156" t="s">
        <v>226</v>
      </c>
      <c r="T66" s="156" t="s">
        <v>226</v>
      </c>
      <c r="U66" s="156">
        <v>0.32</v>
      </c>
      <c r="V66" s="156">
        <f>ROUND(E66*U66,2)</f>
        <v>8.39</v>
      </c>
      <c r="W66" s="156"/>
      <c r="X66" s="156" t="s">
        <v>227</v>
      </c>
      <c r="Y66" s="156" t="s">
        <v>228</v>
      </c>
      <c r="Z66" s="146"/>
      <c r="AA66" s="146"/>
      <c r="AB66" s="146"/>
      <c r="AC66" s="146"/>
      <c r="AD66" s="146"/>
      <c r="AE66" s="146"/>
      <c r="AF66" s="146"/>
      <c r="AG66" s="146" t="s">
        <v>229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3" t="s">
        <v>309</v>
      </c>
      <c r="D67" s="158"/>
      <c r="E67" s="159">
        <v>26.22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231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5">
        <v>22</v>
      </c>
      <c r="B68" s="176" t="s">
        <v>312</v>
      </c>
      <c r="C68" s="184" t="s">
        <v>313</v>
      </c>
      <c r="D68" s="177" t="s">
        <v>314</v>
      </c>
      <c r="E68" s="178">
        <v>6</v>
      </c>
      <c r="F68" s="179"/>
      <c r="G68" s="180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21</v>
      </c>
      <c r="M68" s="156">
        <f>G68*(1+L68/100)</f>
        <v>0</v>
      </c>
      <c r="N68" s="155">
        <v>2.4199999999999998E-3</v>
      </c>
      <c r="O68" s="155">
        <f>ROUND(E68*N68,2)</f>
        <v>0.01</v>
      </c>
      <c r="P68" s="155">
        <v>0</v>
      </c>
      <c r="Q68" s="155">
        <f>ROUND(E68*P68,2)</f>
        <v>0</v>
      </c>
      <c r="R68" s="156"/>
      <c r="S68" s="156" t="s">
        <v>226</v>
      </c>
      <c r="T68" s="156" t="s">
        <v>226</v>
      </c>
      <c r="U68" s="156">
        <v>0.4</v>
      </c>
      <c r="V68" s="156">
        <f>ROUND(E68*U68,2)</f>
        <v>2.4</v>
      </c>
      <c r="W68" s="156"/>
      <c r="X68" s="156" t="s">
        <v>227</v>
      </c>
      <c r="Y68" s="156" t="s">
        <v>228</v>
      </c>
      <c r="Z68" s="146"/>
      <c r="AA68" s="146"/>
      <c r="AB68" s="146"/>
      <c r="AC68" s="146"/>
      <c r="AD68" s="146"/>
      <c r="AE68" s="146"/>
      <c r="AF68" s="146"/>
      <c r="AG68" s="146" t="s">
        <v>229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9">
        <v>23</v>
      </c>
      <c r="B69" s="170" t="s">
        <v>315</v>
      </c>
      <c r="C69" s="182" t="s">
        <v>316</v>
      </c>
      <c r="D69" s="171" t="s">
        <v>225</v>
      </c>
      <c r="E69" s="172">
        <v>19.291499999999999</v>
      </c>
      <c r="F69" s="173"/>
      <c r="G69" s="174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2.16</v>
      </c>
      <c r="O69" s="155">
        <f>ROUND(E69*N69,2)</f>
        <v>41.67</v>
      </c>
      <c r="P69" s="155">
        <v>0</v>
      </c>
      <c r="Q69" s="155">
        <f>ROUND(E69*P69,2)</f>
        <v>0</v>
      </c>
      <c r="R69" s="156"/>
      <c r="S69" s="156" t="s">
        <v>226</v>
      </c>
      <c r="T69" s="156" t="s">
        <v>226</v>
      </c>
      <c r="U69" s="156">
        <v>1.085</v>
      </c>
      <c r="V69" s="156">
        <f>ROUND(E69*U69,2)</f>
        <v>20.93</v>
      </c>
      <c r="W69" s="156"/>
      <c r="X69" s="156" t="s">
        <v>227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229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3" t="s">
        <v>317</v>
      </c>
      <c r="D70" s="158"/>
      <c r="E70" s="159">
        <v>19.29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231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69">
        <v>24</v>
      </c>
      <c r="B71" s="170" t="s">
        <v>318</v>
      </c>
      <c r="C71" s="182" t="s">
        <v>319</v>
      </c>
      <c r="D71" s="171" t="s">
        <v>225</v>
      </c>
      <c r="E71" s="172">
        <v>25.05</v>
      </c>
      <c r="F71" s="173"/>
      <c r="G71" s="174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5">
        <v>2.5249999999999999</v>
      </c>
      <c r="O71" s="155">
        <f>ROUND(E71*N71,2)</f>
        <v>63.25</v>
      </c>
      <c r="P71" s="155">
        <v>0</v>
      </c>
      <c r="Q71" s="155">
        <f>ROUND(E71*P71,2)</f>
        <v>0</v>
      </c>
      <c r="R71" s="156"/>
      <c r="S71" s="156" t="s">
        <v>226</v>
      </c>
      <c r="T71" s="156" t="s">
        <v>226</v>
      </c>
      <c r="U71" s="156">
        <v>0.48</v>
      </c>
      <c r="V71" s="156">
        <f>ROUND(E71*U71,2)</f>
        <v>12.02</v>
      </c>
      <c r="W71" s="156"/>
      <c r="X71" s="156" t="s">
        <v>227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229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3" t="s">
        <v>320</v>
      </c>
      <c r="D72" s="158"/>
      <c r="E72" s="159">
        <v>25.05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231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22.5" outlineLevel="1" x14ac:dyDescent="0.2">
      <c r="A73" s="169">
        <v>25</v>
      </c>
      <c r="B73" s="170" t="s">
        <v>321</v>
      </c>
      <c r="C73" s="182" t="s">
        <v>322</v>
      </c>
      <c r="D73" s="171" t="s">
        <v>268</v>
      </c>
      <c r="E73" s="172">
        <v>18.75</v>
      </c>
      <c r="F73" s="173"/>
      <c r="G73" s="174">
        <f>ROUND(E73*F73,2)</f>
        <v>0</v>
      </c>
      <c r="H73" s="157"/>
      <c r="I73" s="156">
        <f>ROUND(E73*H73,2)</f>
        <v>0</v>
      </c>
      <c r="J73" s="157"/>
      <c r="K73" s="156">
        <f>ROUND(E73*J73,2)</f>
        <v>0</v>
      </c>
      <c r="L73" s="156">
        <v>21</v>
      </c>
      <c r="M73" s="156">
        <f>G73*(1+L73/100)</f>
        <v>0</v>
      </c>
      <c r="N73" s="155">
        <v>3.6400000000000002E-2</v>
      </c>
      <c r="O73" s="155">
        <f>ROUND(E73*N73,2)</f>
        <v>0.68</v>
      </c>
      <c r="P73" s="155">
        <v>0</v>
      </c>
      <c r="Q73" s="155">
        <f>ROUND(E73*P73,2)</f>
        <v>0</v>
      </c>
      <c r="R73" s="156"/>
      <c r="S73" s="156" t="s">
        <v>226</v>
      </c>
      <c r="T73" s="156" t="s">
        <v>226</v>
      </c>
      <c r="U73" s="156">
        <v>0.52700000000000002</v>
      </c>
      <c r="V73" s="156">
        <f>ROUND(E73*U73,2)</f>
        <v>9.8800000000000008</v>
      </c>
      <c r="W73" s="156"/>
      <c r="X73" s="156" t="s">
        <v>227</v>
      </c>
      <c r="Y73" s="156" t="s">
        <v>228</v>
      </c>
      <c r="Z73" s="146"/>
      <c r="AA73" s="146"/>
      <c r="AB73" s="146"/>
      <c r="AC73" s="146"/>
      <c r="AD73" s="146"/>
      <c r="AE73" s="146"/>
      <c r="AF73" s="146"/>
      <c r="AG73" s="146" t="s">
        <v>229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3" t="s">
        <v>323</v>
      </c>
      <c r="D74" s="158"/>
      <c r="E74" s="159">
        <v>18.75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231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9">
        <v>26</v>
      </c>
      <c r="B75" s="170" t="s">
        <v>324</v>
      </c>
      <c r="C75" s="182" t="s">
        <v>325</v>
      </c>
      <c r="D75" s="171" t="s">
        <v>268</v>
      </c>
      <c r="E75" s="172">
        <v>18.75</v>
      </c>
      <c r="F75" s="173"/>
      <c r="G75" s="174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5">
        <v>0</v>
      </c>
      <c r="O75" s="155">
        <f>ROUND(E75*N75,2)</f>
        <v>0</v>
      </c>
      <c r="P75" s="155">
        <v>0</v>
      </c>
      <c r="Q75" s="155">
        <f>ROUND(E75*P75,2)</f>
        <v>0</v>
      </c>
      <c r="R75" s="156"/>
      <c r="S75" s="156" t="s">
        <v>226</v>
      </c>
      <c r="T75" s="156" t="s">
        <v>226</v>
      </c>
      <c r="U75" s="156">
        <v>0.32</v>
      </c>
      <c r="V75" s="156">
        <f>ROUND(E75*U75,2)</f>
        <v>6</v>
      </c>
      <c r="W75" s="156"/>
      <c r="X75" s="156" t="s">
        <v>227</v>
      </c>
      <c r="Y75" s="156" t="s">
        <v>228</v>
      </c>
      <c r="Z75" s="146"/>
      <c r="AA75" s="146"/>
      <c r="AB75" s="146"/>
      <c r="AC75" s="146"/>
      <c r="AD75" s="146"/>
      <c r="AE75" s="146"/>
      <c r="AF75" s="146"/>
      <c r="AG75" s="146" t="s">
        <v>229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83" t="s">
        <v>323</v>
      </c>
      <c r="D76" s="158"/>
      <c r="E76" s="159">
        <v>18.75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231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69">
        <v>27</v>
      </c>
      <c r="B77" s="170" t="s">
        <v>326</v>
      </c>
      <c r="C77" s="182" t="s">
        <v>327</v>
      </c>
      <c r="D77" s="171" t="s">
        <v>328</v>
      </c>
      <c r="E77" s="172">
        <v>1.4675800000000001</v>
      </c>
      <c r="F77" s="173"/>
      <c r="G77" s="174">
        <f>ROUND(E77*F77,2)</f>
        <v>0</v>
      </c>
      <c r="H77" s="157"/>
      <c r="I77" s="156">
        <f>ROUND(E77*H77,2)</f>
        <v>0</v>
      </c>
      <c r="J77" s="157"/>
      <c r="K77" s="156">
        <f>ROUND(E77*J77,2)</f>
        <v>0</v>
      </c>
      <c r="L77" s="156">
        <v>21</v>
      </c>
      <c r="M77" s="156">
        <f>G77*(1+L77/100)</f>
        <v>0</v>
      </c>
      <c r="N77" s="155">
        <v>1.04548</v>
      </c>
      <c r="O77" s="155">
        <f>ROUND(E77*N77,2)</f>
        <v>1.53</v>
      </c>
      <c r="P77" s="155">
        <v>0</v>
      </c>
      <c r="Q77" s="155">
        <f>ROUND(E77*P77,2)</f>
        <v>0</v>
      </c>
      <c r="R77" s="156"/>
      <c r="S77" s="156" t="s">
        <v>226</v>
      </c>
      <c r="T77" s="156" t="s">
        <v>226</v>
      </c>
      <c r="U77" s="156">
        <v>15.231</v>
      </c>
      <c r="V77" s="156">
        <f>ROUND(E77*U77,2)</f>
        <v>22.35</v>
      </c>
      <c r="W77" s="156"/>
      <c r="X77" s="156" t="s">
        <v>227</v>
      </c>
      <c r="Y77" s="156" t="s">
        <v>228</v>
      </c>
      <c r="Z77" s="146"/>
      <c r="AA77" s="146"/>
      <c r="AB77" s="146"/>
      <c r="AC77" s="146"/>
      <c r="AD77" s="146"/>
      <c r="AE77" s="146"/>
      <c r="AF77" s="146"/>
      <c r="AG77" s="146" t="s">
        <v>229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2" x14ac:dyDescent="0.2">
      <c r="A78" s="153"/>
      <c r="B78" s="154"/>
      <c r="C78" s="183" t="s">
        <v>329</v>
      </c>
      <c r="D78" s="158"/>
      <c r="E78" s="159">
        <v>0.86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231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3" x14ac:dyDescent="0.2">
      <c r="A79" s="153"/>
      <c r="B79" s="154"/>
      <c r="C79" s="183" t="s">
        <v>330</v>
      </c>
      <c r="D79" s="158"/>
      <c r="E79" s="159">
        <v>0.6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231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33.75" outlineLevel="1" x14ac:dyDescent="0.2">
      <c r="A80" s="175">
        <v>28</v>
      </c>
      <c r="B80" s="176" t="s">
        <v>331</v>
      </c>
      <c r="C80" s="184" t="s">
        <v>332</v>
      </c>
      <c r="D80" s="177" t="s">
        <v>333</v>
      </c>
      <c r="E80" s="178">
        <v>1</v>
      </c>
      <c r="F80" s="179"/>
      <c r="G80" s="180">
        <f>ROUND(E80*F80,2)</f>
        <v>0</v>
      </c>
      <c r="H80" s="157"/>
      <c r="I80" s="156">
        <f>ROUND(E80*H80,2)</f>
        <v>0</v>
      </c>
      <c r="J80" s="157"/>
      <c r="K80" s="156">
        <f>ROUND(E80*J80,2)</f>
        <v>0</v>
      </c>
      <c r="L80" s="156">
        <v>21</v>
      </c>
      <c r="M80" s="156">
        <f>G80*(1+L80/100)</f>
        <v>0</v>
      </c>
      <c r="N80" s="155">
        <v>1.04548</v>
      </c>
      <c r="O80" s="155">
        <f>ROUND(E80*N80,2)</f>
        <v>1.05</v>
      </c>
      <c r="P80" s="155">
        <v>0</v>
      </c>
      <c r="Q80" s="155">
        <f>ROUND(E80*P80,2)</f>
        <v>0</v>
      </c>
      <c r="R80" s="156"/>
      <c r="S80" s="156" t="s">
        <v>334</v>
      </c>
      <c r="T80" s="156" t="s">
        <v>335</v>
      </c>
      <c r="U80" s="156">
        <v>0</v>
      </c>
      <c r="V80" s="156">
        <f>ROUND(E80*U80,2)</f>
        <v>0</v>
      </c>
      <c r="W80" s="156"/>
      <c r="X80" s="156" t="s">
        <v>227</v>
      </c>
      <c r="Y80" s="156" t="s">
        <v>228</v>
      </c>
      <c r="Z80" s="146"/>
      <c r="AA80" s="146"/>
      <c r="AB80" s="146"/>
      <c r="AC80" s="146"/>
      <c r="AD80" s="146"/>
      <c r="AE80" s="146"/>
      <c r="AF80" s="146"/>
      <c r="AG80" s="146" t="s">
        <v>229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x14ac:dyDescent="0.2">
      <c r="A81" s="162" t="s">
        <v>221</v>
      </c>
      <c r="B81" s="163" t="s">
        <v>82</v>
      </c>
      <c r="C81" s="181" t="s">
        <v>83</v>
      </c>
      <c r="D81" s="164"/>
      <c r="E81" s="165"/>
      <c r="F81" s="166"/>
      <c r="G81" s="167">
        <f>SUMIF(AG82:AG135,"&lt;&gt;NOR",G82:G135)</f>
        <v>0</v>
      </c>
      <c r="H81" s="161"/>
      <c r="I81" s="161">
        <f>SUM(I82:I135)</f>
        <v>0</v>
      </c>
      <c r="J81" s="161"/>
      <c r="K81" s="161">
        <f>SUM(K82:K135)</f>
        <v>0</v>
      </c>
      <c r="L81" s="161"/>
      <c r="M81" s="161">
        <f>SUM(M82:M135)</f>
        <v>0</v>
      </c>
      <c r="N81" s="160"/>
      <c r="O81" s="160">
        <f>SUM(O82:O135)</f>
        <v>130.17999999999998</v>
      </c>
      <c r="P81" s="160"/>
      <c r="Q81" s="160">
        <f>SUM(Q82:Q135)</f>
        <v>0</v>
      </c>
      <c r="R81" s="161"/>
      <c r="S81" s="161"/>
      <c r="T81" s="161"/>
      <c r="U81" s="161"/>
      <c r="V81" s="161">
        <f>SUM(V82:V135)</f>
        <v>377.49999999999994</v>
      </c>
      <c r="W81" s="161"/>
      <c r="X81" s="161"/>
      <c r="Y81" s="161"/>
      <c r="AG81" t="s">
        <v>222</v>
      </c>
    </row>
    <row r="82" spans="1:60" outlineLevel="1" x14ac:dyDescent="0.2">
      <c r="A82" s="169">
        <v>29</v>
      </c>
      <c r="B82" s="170" t="s">
        <v>336</v>
      </c>
      <c r="C82" s="182" t="s">
        <v>337</v>
      </c>
      <c r="D82" s="171" t="s">
        <v>268</v>
      </c>
      <c r="E82" s="172">
        <v>14.63</v>
      </c>
      <c r="F82" s="173"/>
      <c r="G82" s="174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5">
        <v>0.30188999999999999</v>
      </c>
      <c r="O82" s="155">
        <f>ROUND(E82*N82,2)</f>
        <v>4.42</v>
      </c>
      <c r="P82" s="155">
        <v>0</v>
      </c>
      <c r="Q82" s="155">
        <f>ROUND(E82*P82,2)</f>
        <v>0</v>
      </c>
      <c r="R82" s="156"/>
      <c r="S82" s="156" t="s">
        <v>226</v>
      </c>
      <c r="T82" s="156" t="s">
        <v>226</v>
      </c>
      <c r="U82" s="156">
        <v>0.91500000000000004</v>
      </c>
      <c r="V82" s="156">
        <f>ROUND(E82*U82,2)</f>
        <v>13.39</v>
      </c>
      <c r="W82" s="156"/>
      <c r="X82" s="156" t="s">
        <v>227</v>
      </c>
      <c r="Y82" s="156" t="s">
        <v>228</v>
      </c>
      <c r="Z82" s="146"/>
      <c r="AA82" s="146"/>
      <c r="AB82" s="146"/>
      <c r="AC82" s="146"/>
      <c r="AD82" s="146"/>
      <c r="AE82" s="146"/>
      <c r="AF82" s="146"/>
      <c r="AG82" s="146" t="s">
        <v>229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3" t="s">
        <v>338</v>
      </c>
      <c r="D83" s="158"/>
      <c r="E83" s="159">
        <v>14.63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231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9">
        <v>30</v>
      </c>
      <c r="B84" s="170" t="s">
        <v>339</v>
      </c>
      <c r="C84" s="182" t="s">
        <v>340</v>
      </c>
      <c r="D84" s="171" t="s">
        <v>268</v>
      </c>
      <c r="E84" s="172">
        <v>208.22499999999999</v>
      </c>
      <c r="F84" s="173"/>
      <c r="G84" s="174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5">
        <v>0.33661000000000002</v>
      </c>
      <c r="O84" s="155">
        <f>ROUND(E84*N84,2)</f>
        <v>70.09</v>
      </c>
      <c r="P84" s="155">
        <v>0</v>
      </c>
      <c r="Q84" s="155">
        <f>ROUND(E84*P84,2)</f>
        <v>0</v>
      </c>
      <c r="R84" s="156"/>
      <c r="S84" s="156" t="s">
        <v>226</v>
      </c>
      <c r="T84" s="156" t="s">
        <v>226</v>
      </c>
      <c r="U84" s="156">
        <v>1.0134000000000001</v>
      </c>
      <c r="V84" s="156">
        <f>ROUND(E84*U84,2)</f>
        <v>211.02</v>
      </c>
      <c r="W84" s="156"/>
      <c r="X84" s="156" t="s">
        <v>227</v>
      </c>
      <c r="Y84" s="156" t="s">
        <v>228</v>
      </c>
      <c r="Z84" s="146"/>
      <c r="AA84" s="146"/>
      <c r="AB84" s="146"/>
      <c r="AC84" s="146"/>
      <c r="AD84" s="146"/>
      <c r="AE84" s="146"/>
      <c r="AF84" s="146"/>
      <c r="AG84" s="146" t="s">
        <v>235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83" t="s">
        <v>341</v>
      </c>
      <c r="D85" s="158"/>
      <c r="E85" s="159">
        <v>184.47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231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3" t="s">
        <v>342</v>
      </c>
      <c r="D86" s="158"/>
      <c r="E86" s="159">
        <v>46.73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231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3" t="s">
        <v>343</v>
      </c>
      <c r="D87" s="158"/>
      <c r="E87" s="159">
        <v>-10.62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231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83" t="s">
        <v>344</v>
      </c>
      <c r="D88" s="158"/>
      <c r="E88" s="159">
        <v>-7.86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231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83" t="s">
        <v>345</v>
      </c>
      <c r="D89" s="158"/>
      <c r="E89" s="159">
        <v>-4.5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231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69">
        <v>31</v>
      </c>
      <c r="B90" s="170" t="s">
        <v>346</v>
      </c>
      <c r="C90" s="182" t="s">
        <v>347</v>
      </c>
      <c r="D90" s="171" t="s">
        <v>268</v>
      </c>
      <c r="E90" s="172">
        <v>51.8</v>
      </c>
      <c r="F90" s="173"/>
      <c r="G90" s="174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0.31058000000000002</v>
      </c>
      <c r="O90" s="155">
        <f>ROUND(E90*N90,2)</f>
        <v>16.09</v>
      </c>
      <c r="P90" s="155">
        <v>0</v>
      </c>
      <c r="Q90" s="155">
        <f>ROUND(E90*P90,2)</f>
        <v>0</v>
      </c>
      <c r="R90" s="156"/>
      <c r="S90" s="156" t="s">
        <v>226</v>
      </c>
      <c r="T90" s="156" t="s">
        <v>226</v>
      </c>
      <c r="U90" s="156">
        <v>0.86799999999999999</v>
      </c>
      <c r="V90" s="156">
        <f>ROUND(E90*U90,2)</f>
        <v>44.96</v>
      </c>
      <c r="W90" s="156"/>
      <c r="X90" s="156" t="s">
        <v>227</v>
      </c>
      <c r="Y90" s="156" t="s">
        <v>228</v>
      </c>
      <c r="Z90" s="146"/>
      <c r="AA90" s="146"/>
      <c r="AB90" s="146"/>
      <c r="AC90" s="146"/>
      <c r="AD90" s="146"/>
      <c r="AE90" s="146"/>
      <c r="AF90" s="146"/>
      <c r="AG90" s="146" t="s">
        <v>235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3" t="s">
        <v>348</v>
      </c>
      <c r="D91" s="158"/>
      <c r="E91" s="159">
        <v>22.75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231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3" t="s">
        <v>349</v>
      </c>
      <c r="D92" s="158"/>
      <c r="E92" s="159">
        <v>-3.78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231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3" t="s">
        <v>350</v>
      </c>
      <c r="D93" s="158"/>
      <c r="E93" s="159">
        <v>-3.3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231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3" t="s">
        <v>351</v>
      </c>
      <c r="D94" s="158"/>
      <c r="E94" s="159">
        <v>31.63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231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3" t="s">
        <v>352</v>
      </c>
      <c r="D95" s="158"/>
      <c r="E95" s="159">
        <v>4.5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231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69">
        <v>32</v>
      </c>
      <c r="B96" s="170" t="s">
        <v>353</v>
      </c>
      <c r="C96" s="182" t="s">
        <v>354</v>
      </c>
      <c r="D96" s="171" t="s">
        <v>268</v>
      </c>
      <c r="E96" s="172">
        <v>20.65</v>
      </c>
      <c r="F96" s="173"/>
      <c r="G96" s="174">
        <f>ROUND(E96*F96,2)</f>
        <v>0</v>
      </c>
      <c r="H96" s="157"/>
      <c r="I96" s="156">
        <f>ROUND(E96*H96,2)</f>
        <v>0</v>
      </c>
      <c r="J96" s="157"/>
      <c r="K96" s="156">
        <f>ROUND(E96*J96,2)</f>
        <v>0</v>
      </c>
      <c r="L96" s="156">
        <v>21</v>
      </c>
      <c r="M96" s="156">
        <f>G96*(1+L96/100)</f>
        <v>0</v>
      </c>
      <c r="N96" s="155">
        <v>0.19400999999999999</v>
      </c>
      <c r="O96" s="155">
        <f>ROUND(E96*N96,2)</f>
        <v>4.01</v>
      </c>
      <c r="P96" s="155">
        <v>0</v>
      </c>
      <c r="Q96" s="155">
        <f>ROUND(E96*P96,2)</f>
        <v>0</v>
      </c>
      <c r="R96" s="156"/>
      <c r="S96" s="156" t="s">
        <v>226</v>
      </c>
      <c r="T96" s="156" t="s">
        <v>226</v>
      </c>
      <c r="U96" s="156">
        <v>0.6</v>
      </c>
      <c r="V96" s="156">
        <f>ROUND(E96*U96,2)</f>
        <v>12.39</v>
      </c>
      <c r="W96" s="156"/>
      <c r="X96" s="156" t="s">
        <v>227</v>
      </c>
      <c r="Y96" s="156" t="s">
        <v>228</v>
      </c>
      <c r="Z96" s="146"/>
      <c r="AA96" s="146"/>
      <c r="AB96" s="146"/>
      <c r="AC96" s="146"/>
      <c r="AD96" s="146"/>
      <c r="AE96" s="146"/>
      <c r="AF96" s="146"/>
      <c r="AG96" s="146" t="s">
        <v>235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3" t="s">
        <v>355</v>
      </c>
      <c r="D97" s="158"/>
      <c r="E97" s="159">
        <v>22.75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231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3" t="s">
        <v>356</v>
      </c>
      <c r="D98" s="158"/>
      <c r="E98" s="159">
        <v>-2.1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231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69">
        <v>33</v>
      </c>
      <c r="B99" s="170" t="s">
        <v>357</v>
      </c>
      <c r="C99" s="182" t="s">
        <v>358</v>
      </c>
      <c r="D99" s="171" t="s">
        <v>268</v>
      </c>
      <c r="E99" s="172">
        <v>28.612500000000001</v>
      </c>
      <c r="F99" s="173"/>
      <c r="G99" s="174">
        <f>ROUND(E99*F99,2)</f>
        <v>0</v>
      </c>
      <c r="H99" s="157"/>
      <c r="I99" s="156">
        <f>ROUND(E99*H99,2)</f>
        <v>0</v>
      </c>
      <c r="J99" s="157"/>
      <c r="K99" s="156">
        <f>ROUND(E99*J99,2)</f>
        <v>0</v>
      </c>
      <c r="L99" s="156">
        <v>21</v>
      </c>
      <c r="M99" s="156">
        <f>G99*(1+L99/100)</f>
        <v>0</v>
      </c>
      <c r="N99" s="155">
        <v>0.10091</v>
      </c>
      <c r="O99" s="155">
        <f>ROUND(E99*N99,2)</f>
        <v>2.89</v>
      </c>
      <c r="P99" s="155">
        <v>0</v>
      </c>
      <c r="Q99" s="155">
        <f>ROUND(E99*P99,2)</f>
        <v>0</v>
      </c>
      <c r="R99" s="156"/>
      <c r="S99" s="156" t="s">
        <v>226</v>
      </c>
      <c r="T99" s="156" t="s">
        <v>226</v>
      </c>
      <c r="U99" s="156">
        <v>0.50627999999999995</v>
      </c>
      <c r="V99" s="156">
        <f>ROUND(E99*U99,2)</f>
        <v>14.49</v>
      </c>
      <c r="W99" s="156"/>
      <c r="X99" s="156" t="s">
        <v>227</v>
      </c>
      <c r="Y99" s="156" t="s">
        <v>228</v>
      </c>
      <c r="Z99" s="146"/>
      <c r="AA99" s="146"/>
      <c r="AB99" s="146"/>
      <c r="AC99" s="146"/>
      <c r="AD99" s="146"/>
      <c r="AE99" s="146"/>
      <c r="AF99" s="146"/>
      <c r="AG99" s="146" t="s">
        <v>235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183" t="s">
        <v>359</v>
      </c>
      <c r="D100" s="158"/>
      <c r="E100" s="159">
        <v>28.61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231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69">
        <v>34</v>
      </c>
      <c r="B101" s="170" t="s">
        <v>360</v>
      </c>
      <c r="C101" s="182" t="s">
        <v>361</v>
      </c>
      <c r="D101" s="171" t="s">
        <v>268</v>
      </c>
      <c r="E101" s="172">
        <v>34.818750000000001</v>
      </c>
      <c r="F101" s="173"/>
      <c r="G101" s="174">
        <f>ROUND(E101*F101,2)</f>
        <v>0</v>
      </c>
      <c r="H101" s="157"/>
      <c r="I101" s="156">
        <f>ROUND(E101*H101,2)</f>
        <v>0</v>
      </c>
      <c r="J101" s="157"/>
      <c r="K101" s="156">
        <f>ROUND(E101*J101,2)</f>
        <v>0</v>
      </c>
      <c r="L101" s="156">
        <v>21</v>
      </c>
      <c r="M101" s="156">
        <f>G101*(1+L101/100)</f>
        <v>0</v>
      </c>
      <c r="N101" s="155">
        <v>7.8880000000000006E-2</v>
      </c>
      <c r="O101" s="155">
        <f>ROUND(E101*N101,2)</f>
        <v>2.75</v>
      </c>
      <c r="P101" s="155">
        <v>0</v>
      </c>
      <c r="Q101" s="155">
        <f>ROUND(E101*P101,2)</f>
        <v>0</v>
      </c>
      <c r="R101" s="156"/>
      <c r="S101" s="156" t="s">
        <v>226</v>
      </c>
      <c r="T101" s="156" t="s">
        <v>226</v>
      </c>
      <c r="U101" s="156">
        <v>0.47927999999999998</v>
      </c>
      <c r="V101" s="156">
        <f>ROUND(E101*U101,2)</f>
        <v>16.690000000000001</v>
      </c>
      <c r="W101" s="156"/>
      <c r="X101" s="156" t="s">
        <v>227</v>
      </c>
      <c r="Y101" s="156" t="s">
        <v>228</v>
      </c>
      <c r="Z101" s="146"/>
      <c r="AA101" s="146"/>
      <c r="AB101" s="146"/>
      <c r="AC101" s="146"/>
      <c r="AD101" s="146"/>
      <c r="AE101" s="146"/>
      <c r="AF101" s="146"/>
      <c r="AG101" s="146" t="s">
        <v>235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83" t="s">
        <v>362</v>
      </c>
      <c r="D102" s="158"/>
      <c r="E102" s="159">
        <v>41.42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231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3" t="s">
        <v>363</v>
      </c>
      <c r="D103" s="158"/>
      <c r="E103" s="159">
        <v>-6.6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231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9">
        <v>35</v>
      </c>
      <c r="B104" s="170" t="s">
        <v>364</v>
      </c>
      <c r="C104" s="182" t="s">
        <v>365</v>
      </c>
      <c r="D104" s="171" t="s">
        <v>297</v>
      </c>
      <c r="E104" s="172">
        <v>26.25</v>
      </c>
      <c r="F104" s="173"/>
      <c r="G104" s="174">
        <f>ROUND(E104*F104,2)</f>
        <v>0</v>
      </c>
      <c r="H104" s="157"/>
      <c r="I104" s="156">
        <f>ROUND(E104*H104,2)</f>
        <v>0</v>
      </c>
      <c r="J104" s="157"/>
      <c r="K104" s="156">
        <f>ROUND(E104*J104,2)</f>
        <v>0</v>
      </c>
      <c r="L104" s="156">
        <v>21</v>
      </c>
      <c r="M104" s="156">
        <f>G104*(1+L104/100)</f>
        <v>0</v>
      </c>
      <c r="N104" s="155">
        <v>1E-3</v>
      </c>
      <c r="O104" s="155">
        <f>ROUND(E104*N104,2)</f>
        <v>0.03</v>
      </c>
      <c r="P104" s="155">
        <v>0</v>
      </c>
      <c r="Q104" s="155">
        <f>ROUND(E104*P104,2)</f>
        <v>0</v>
      </c>
      <c r="R104" s="156"/>
      <c r="S104" s="156" t="s">
        <v>226</v>
      </c>
      <c r="T104" s="156" t="s">
        <v>226</v>
      </c>
      <c r="U104" s="156">
        <v>8.5999999999999993E-2</v>
      </c>
      <c r="V104" s="156">
        <f>ROUND(E104*U104,2)</f>
        <v>2.2599999999999998</v>
      </c>
      <c r="W104" s="156"/>
      <c r="X104" s="156" t="s">
        <v>227</v>
      </c>
      <c r="Y104" s="156" t="s">
        <v>228</v>
      </c>
      <c r="Z104" s="146"/>
      <c r="AA104" s="146"/>
      <c r="AB104" s="146"/>
      <c r="AC104" s="146"/>
      <c r="AD104" s="146"/>
      <c r="AE104" s="146"/>
      <c r="AF104" s="146"/>
      <c r="AG104" s="146" t="s">
        <v>229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83" t="s">
        <v>366</v>
      </c>
      <c r="D105" s="158"/>
      <c r="E105" s="159">
        <v>26.25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231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69">
        <v>36</v>
      </c>
      <c r="B106" s="170" t="s">
        <v>367</v>
      </c>
      <c r="C106" s="182" t="s">
        <v>368</v>
      </c>
      <c r="D106" s="171" t="s">
        <v>268</v>
      </c>
      <c r="E106" s="172">
        <v>4.3499999999999996</v>
      </c>
      <c r="F106" s="173"/>
      <c r="G106" s="174">
        <f>ROUND(E106*F106,2)</f>
        <v>0</v>
      </c>
      <c r="H106" s="157"/>
      <c r="I106" s="156">
        <f>ROUND(E106*H106,2)</f>
        <v>0</v>
      </c>
      <c r="J106" s="157"/>
      <c r="K106" s="156">
        <f>ROUND(E106*J106,2)</f>
        <v>0</v>
      </c>
      <c r="L106" s="156">
        <v>21</v>
      </c>
      <c r="M106" s="156">
        <f>G106*(1+L106/100)</f>
        <v>0</v>
      </c>
      <c r="N106" s="155">
        <v>2.231E-2</v>
      </c>
      <c r="O106" s="155">
        <f>ROUND(E106*N106,2)</f>
        <v>0.1</v>
      </c>
      <c r="P106" s="155">
        <v>0</v>
      </c>
      <c r="Q106" s="155">
        <f>ROUND(E106*P106,2)</f>
        <v>0</v>
      </c>
      <c r="R106" s="156"/>
      <c r="S106" s="156" t="s">
        <v>226</v>
      </c>
      <c r="T106" s="156" t="s">
        <v>226</v>
      </c>
      <c r="U106" s="156">
        <v>0.88</v>
      </c>
      <c r="V106" s="156">
        <f>ROUND(E106*U106,2)</f>
        <v>3.83</v>
      </c>
      <c r="W106" s="156"/>
      <c r="X106" s="156" t="s">
        <v>227</v>
      </c>
      <c r="Y106" s="156" t="s">
        <v>228</v>
      </c>
      <c r="Z106" s="146"/>
      <c r="AA106" s="146"/>
      <c r="AB106" s="146"/>
      <c r="AC106" s="146"/>
      <c r="AD106" s="146"/>
      <c r="AE106" s="146"/>
      <c r="AF106" s="146"/>
      <c r="AG106" s="146" t="s">
        <v>229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3" t="s">
        <v>369</v>
      </c>
      <c r="D107" s="158"/>
      <c r="E107" s="159">
        <v>2.87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231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83" t="s">
        <v>370</v>
      </c>
      <c r="D108" s="158"/>
      <c r="E108" s="159">
        <v>1.49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231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5">
        <v>37</v>
      </c>
      <c r="B109" s="176" t="s">
        <v>371</v>
      </c>
      <c r="C109" s="184" t="s">
        <v>372</v>
      </c>
      <c r="D109" s="177" t="s">
        <v>268</v>
      </c>
      <c r="E109" s="178">
        <v>4.3499999999999996</v>
      </c>
      <c r="F109" s="179"/>
      <c r="G109" s="180">
        <f>ROUND(E109*F109,2)</f>
        <v>0</v>
      </c>
      <c r="H109" s="157"/>
      <c r="I109" s="156">
        <f>ROUND(E109*H109,2)</f>
        <v>0</v>
      </c>
      <c r="J109" s="157"/>
      <c r="K109" s="156">
        <f>ROUND(E109*J109,2)</f>
        <v>0</v>
      </c>
      <c r="L109" s="156">
        <v>21</v>
      </c>
      <c r="M109" s="156">
        <f>G109*(1+L109/100)</f>
        <v>0</v>
      </c>
      <c r="N109" s="155">
        <v>0</v>
      </c>
      <c r="O109" s="155">
        <f>ROUND(E109*N109,2)</f>
        <v>0</v>
      </c>
      <c r="P109" s="155">
        <v>0</v>
      </c>
      <c r="Q109" s="155">
        <f>ROUND(E109*P109,2)</f>
        <v>0</v>
      </c>
      <c r="R109" s="156"/>
      <c r="S109" s="156" t="s">
        <v>226</v>
      </c>
      <c r="T109" s="156" t="s">
        <v>226</v>
      </c>
      <c r="U109" s="156">
        <v>0.215</v>
      </c>
      <c r="V109" s="156">
        <f>ROUND(E109*U109,2)</f>
        <v>0.94</v>
      </c>
      <c r="W109" s="156"/>
      <c r="X109" s="156" t="s">
        <v>227</v>
      </c>
      <c r="Y109" s="156" t="s">
        <v>228</v>
      </c>
      <c r="Z109" s="146"/>
      <c r="AA109" s="146"/>
      <c r="AB109" s="146"/>
      <c r="AC109" s="146"/>
      <c r="AD109" s="146"/>
      <c r="AE109" s="146"/>
      <c r="AF109" s="146"/>
      <c r="AG109" s="146" t="s">
        <v>229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69">
        <v>38</v>
      </c>
      <c r="B110" s="170" t="s">
        <v>373</v>
      </c>
      <c r="C110" s="182" t="s">
        <v>374</v>
      </c>
      <c r="D110" s="171" t="s">
        <v>268</v>
      </c>
      <c r="E110" s="172">
        <v>14.38</v>
      </c>
      <c r="F110" s="173"/>
      <c r="G110" s="174">
        <f>ROUND(E110*F110,2)</f>
        <v>0</v>
      </c>
      <c r="H110" s="157"/>
      <c r="I110" s="156">
        <f>ROUND(E110*H110,2)</f>
        <v>0</v>
      </c>
      <c r="J110" s="157"/>
      <c r="K110" s="156">
        <f>ROUND(E110*J110,2)</f>
        <v>0</v>
      </c>
      <c r="L110" s="156">
        <v>21</v>
      </c>
      <c r="M110" s="156">
        <f>G110*(1+L110/100)</f>
        <v>0</v>
      </c>
      <c r="N110" s="155">
        <v>1.73</v>
      </c>
      <c r="O110" s="155">
        <f>ROUND(E110*N110,2)</f>
        <v>24.88</v>
      </c>
      <c r="P110" s="155">
        <v>0</v>
      </c>
      <c r="Q110" s="155">
        <f>ROUND(E110*P110,2)</f>
        <v>0</v>
      </c>
      <c r="R110" s="156"/>
      <c r="S110" s="156" t="s">
        <v>375</v>
      </c>
      <c r="T110" s="156" t="s">
        <v>375</v>
      </c>
      <c r="U110" s="156">
        <v>0.52</v>
      </c>
      <c r="V110" s="156">
        <f>ROUND(E110*U110,2)</f>
        <v>7.48</v>
      </c>
      <c r="W110" s="156"/>
      <c r="X110" s="156" t="s">
        <v>227</v>
      </c>
      <c r="Y110" s="156" t="s">
        <v>228</v>
      </c>
      <c r="Z110" s="146"/>
      <c r="AA110" s="146"/>
      <c r="AB110" s="146"/>
      <c r="AC110" s="146"/>
      <c r="AD110" s="146"/>
      <c r="AE110" s="146"/>
      <c r="AF110" s="146"/>
      <c r="AG110" s="146" t="s">
        <v>229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3" t="s">
        <v>376</v>
      </c>
      <c r="D111" s="158"/>
      <c r="E111" s="159">
        <v>14.38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231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9">
        <v>39</v>
      </c>
      <c r="B112" s="170" t="s">
        <v>377</v>
      </c>
      <c r="C112" s="182" t="s">
        <v>378</v>
      </c>
      <c r="D112" s="171" t="s">
        <v>314</v>
      </c>
      <c r="E112" s="172">
        <v>4</v>
      </c>
      <c r="F112" s="173"/>
      <c r="G112" s="174">
        <f>ROUND(E112*F112,2)</f>
        <v>0</v>
      </c>
      <c r="H112" s="157"/>
      <c r="I112" s="156">
        <f>ROUND(E112*H112,2)</f>
        <v>0</v>
      </c>
      <c r="J112" s="157"/>
      <c r="K112" s="156">
        <f>ROUND(E112*J112,2)</f>
        <v>0</v>
      </c>
      <c r="L112" s="156">
        <v>21</v>
      </c>
      <c r="M112" s="156">
        <f>G112*(1+L112/100)</f>
        <v>0</v>
      </c>
      <c r="N112" s="155">
        <v>2.2880000000000001E-2</v>
      </c>
      <c r="O112" s="155">
        <f>ROUND(E112*N112,2)</f>
        <v>0.09</v>
      </c>
      <c r="P112" s="155">
        <v>0</v>
      </c>
      <c r="Q112" s="155">
        <f>ROUND(E112*P112,2)</f>
        <v>0</v>
      </c>
      <c r="R112" s="156"/>
      <c r="S112" s="156" t="s">
        <v>226</v>
      </c>
      <c r="T112" s="156" t="s">
        <v>226</v>
      </c>
      <c r="U112" s="156">
        <v>0.3175</v>
      </c>
      <c r="V112" s="156">
        <f>ROUND(E112*U112,2)</f>
        <v>1.27</v>
      </c>
      <c r="W112" s="156"/>
      <c r="X112" s="156" t="s">
        <v>227</v>
      </c>
      <c r="Y112" s="156" t="s">
        <v>228</v>
      </c>
      <c r="Z112" s="146"/>
      <c r="AA112" s="146"/>
      <c r="AB112" s="146"/>
      <c r="AC112" s="146"/>
      <c r="AD112" s="146"/>
      <c r="AE112" s="146"/>
      <c r="AF112" s="146"/>
      <c r="AG112" s="146" t="s">
        <v>229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83" t="s">
        <v>379</v>
      </c>
      <c r="D113" s="158"/>
      <c r="E113" s="159">
        <v>4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231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9">
        <v>40</v>
      </c>
      <c r="B114" s="170" t="s">
        <v>380</v>
      </c>
      <c r="C114" s="182" t="s">
        <v>381</v>
      </c>
      <c r="D114" s="171" t="s">
        <v>314</v>
      </c>
      <c r="E114" s="172">
        <v>17</v>
      </c>
      <c r="F114" s="173"/>
      <c r="G114" s="174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5">
        <v>4.5289999999999997E-2</v>
      </c>
      <c r="O114" s="155">
        <f>ROUND(E114*N114,2)</f>
        <v>0.77</v>
      </c>
      <c r="P114" s="155">
        <v>0</v>
      </c>
      <c r="Q114" s="155">
        <f>ROUND(E114*P114,2)</f>
        <v>0</v>
      </c>
      <c r="R114" s="156"/>
      <c r="S114" s="156" t="s">
        <v>226</v>
      </c>
      <c r="T114" s="156" t="s">
        <v>226</v>
      </c>
      <c r="U114" s="156">
        <v>0.2525</v>
      </c>
      <c r="V114" s="156">
        <f>ROUND(E114*U114,2)</f>
        <v>4.29</v>
      </c>
      <c r="W114" s="156"/>
      <c r="X114" s="156" t="s">
        <v>227</v>
      </c>
      <c r="Y114" s="156" t="s">
        <v>228</v>
      </c>
      <c r="Z114" s="146"/>
      <c r="AA114" s="146"/>
      <c r="AB114" s="146"/>
      <c r="AC114" s="146"/>
      <c r="AD114" s="146"/>
      <c r="AE114" s="146"/>
      <c r="AF114" s="146"/>
      <c r="AG114" s="146" t="s">
        <v>229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3" t="s">
        <v>382</v>
      </c>
      <c r="D115" s="158"/>
      <c r="E115" s="159">
        <v>17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231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69">
        <v>41</v>
      </c>
      <c r="B116" s="170" t="s">
        <v>383</v>
      </c>
      <c r="C116" s="182" t="s">
        <v>384</v>
      </c>
      <c r="D116" s="171" t="s">
        <v>314</v>
      </c>
      <c r="E116" s="172">
        <v>5</v>
      </c>
      <c r="F116" s="173"/>
      <c r="G116" s="174">
        <f>ROUND(E116*F116,2)</f>
        <v>0</v>
      </c>
      <c r="H116" s="157"/>
      <c r="I116" s="156">
        <f>ROUND(E116*H116,2)</f>
        <v>0</v>
      </c>
      <c r="J116" s="157"/>
      <c r="K116" s="156">
        <f>ROUND(E116*J116,2)</f>
        <v>0</v>
      </c>
      <c r="L116" s="156">
        <v>21</v>
      </c>
      <c r="M116" s="156">
        <f>G116*(1+L116/100)</f>
        <v>0</v>
      </c>
      <c r="N116" s="155">
        <v>5.4219999999999997E-2</v>
      </c>
      <c r="O116" s="155">
        <f>ROUND(E116*N116,2)</f>
        <v>0.27</v>
      </c>
      <c r="P116" s="155">
        <v>0</v>
      </c>
      <c r="Q116" s="155">
        <f>ROUND(E116*P116,2)</f>
        <v>0</v>
      </c>
      <c r="R116" s="156"/>
      <c r="S116" s="156" t="s">
        <v>226</v>
      </c>
      <c r="T116" s="156" t="s">
        <v>226</v>
      </c>
      <c r="U116" s="156">
        <v>0.26</v>
      </c>
      <c r="V116" s="156">
        <f>ROUND(E116*U116,2)</f>
        <v>1.3</v>
      </c>
      <c r="W116" s="156"/>
      <c r="X116" s="156" t="s">
        <v>227</v>
      </c>
      <c r="Y116" s="156" t="s">
        <v>228</v>
      </c>
      <c r="Z116" s="146"/>
      <c r="AA116" s="146"/>
      <c r="AB116" s="146"/>
      <c r="AC116" s="146"/>
      <c r="AD116" s="146"/>
      <c r="AE116" s="146"/>
      <c r="AF116" s="146"/>
      <c r="AG116" s="146" t="s">
        <v>229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53"/>
      <c r="B117" s="154"/>
      <c r="C117" s="183" t="s">
        <v>385</v>
      </c>
      <c r="D117" s="158"/>
      <c r="E117" s="159">
        <v>5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231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69">
        <v>42</v>
      </c>
      <c r="B118" s="170" t="s">
        <v>386</v>
      </c>
      <c r="C118" s="182" t="s">
        <v>387</v>
      </c>
      <c r="D118" s="171" t="s">
        <v>314</v>
      </c>
      <c r="E118" s="172">
        <v>4</v>
      </c>
      <c r="F118" s="173"/>
      <c r="G118" s="174">
        <f>ROUND(E118*F118,2)</f>
        <v>0</v>
      </c>
      <c r="H118" s="157"/>
      <c r="I118" s="156">
        <f>ROUND(E118*H118,2)</f>
        <v>0</v>
      </c>
      <c r="J118" s="157"/>
      <c r="K118" s="156">
        <f>ROUND(E118*J118,2)</f>
        <v>0</v>
      </c>
      <c r="L118" s="156">
        <v>21</v>
      </c>
      <c r="M118" s="156">
        <f>G118*(1+L118/100)</f>
        <v>0</v>
      </c>
      <c r="N118" s="155">
        <v>6.3140000000000002E-2</v>
      </c>
      <c r="O118" s="155">
        <f>ROUND(E118*N118,2)</f>
        <v>0.25</v>
      </c>
      <c r="P118" s="155">
        <v>0</v>
      </c>
      <c r="Q118" s="155">
        <f>ROUND(E118*P118,2)</f>
        <v>0</v>
      </c>
      <c r="R118" s="156"/>
      <c r="S118" s="156" t="s">
        <v>226</v>
      </c>
      <c r="T118" s="156" t="s">
        <v>226</v>
      </c>
      <c r="U118" s="156">
        <v>0.26750000000000002</v>
      </c>
      <c r="V118" s="156">
        <f>ROUND(E118*U118,2)</f>
        <v>1.07</v>
      </c>
      <c r="W118" s="156"/>
      <c r="X118" s="156" t="s">
        <v>227</v>
      </c>
      <c r="Y118" s="156" t="s">
        <v>228</v>
      </c>
      <c r="Z118" s="146"/>
      <c r="AA118" s="146"/>
      <c r="AB118" s="146"/>
      <c r="AC118" s="146"/>
      <c r="AD118" s="146"/>
      <c r="AE118" s="146"/>
      <c r="AF118" s="146"/>
      <c r="AG118" s="146" t="s">
        <v>229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183" t="s">
        <v>388</v>
      </c>
      <c r="D119" s="158"/>
      <c r="E119" s="159">
        <v>4</v>
      </c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231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69">
        <v>43</v>
      </c>
      <c r="B120" s="170" t="s">
        <v>389</v>
      </c>
      <c r="C120" s="182" t="s">
        <v>390</v>
      </c>
      <c r="D120" s="171" t="s">
        <v>314</v>
      </c>
      <c r="E120" s="172">
        <v>4</v>
      </c>
      <c r="F120" s="173"/>
      <c r="G120" s="174">
        <f>ROUND(E120*F120,2)</f>
        <v>0</v>
      </c>
      <c r="H120" s="157"/>
      <c r="I120" s="156">
        <f>ROUND(E120*H120,2)</f>
        <v>0</v>
      </c>
      <c r="J120" s="157"/>
      <c r="K120" s="156">
        <f>ROUND(E120*J120,2)</f>
        <v>0</v>
      </c>
      <c r="L120" s="156">
        <v>21</v>
      </c>
      <c r="M120" s="156">
        <f>G120*(1+L120/100)</f>
        <v>0</v>
      </c>
      <c r="N120" s="155">
        <v>8.1059999999999993E-2</v>
      </c>
      <c r="O120" s="155">
        <f>ROUND(E120*N120,2)</f>
        <v>0.32</v>
      </c>
      <c r="P120" s="155">
        <v>0</v>
      </c>
      <c r="Q120" s="155">
        <f>ROUND(E120*P120,2)</f>
        <v>0</v>
      </c>
      <c r="R120" s="156"/>
      <c r="S120" s="156" t="s">
        <v>226</v>
      </c>
      <c r="T120" s="156" t="s">
        <v>226</v>
      </c>
      <c r="U120" s="156">
        <v>0.35</v>
      </c>
      <c r="V120" s="156">
        <f>ROUND(E120*U120,2)</f>
        <v>1.4</v>
      </c>
      <c r="W120" s="156"/>
      <c r="X120" s="156" t="s">
        <v>227</v>
      </c>
      <c r="Y120" s="156" t="s">
        <v>228</v>
      </c>
      <c r="Z120" s="146"/>
      <c r="AA120" s="146"/>
      <c r="AB120" s="146"/>
      <c r="AC120" s="146"/>
      <c r="AD120" s="146"/>
      <c r="AE120" s="146"/>
      <c r="AF120" s="146"/>
      <c r="AG120" s="146" t="s">
        <v>229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183" t="s">
        <v>391</v>
      </c>
      <c r="D121" s="158"/>
      <c r="E121" s="159">
        <v>4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231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69">
        <v>44</v>
      </c>
      <c r="B122" s="170" t="s">
        <v>392</v>
      </c>
      <c r="C122" s="182" t="s">
        <v>393</v>
      </c>
      <c r="D122" s="171" t="s">
        <v>314</v>
      </c>
      <c r="E122" s="172">
        <v>4</v>
      </c>
      <c r="F122" s="173"/>
      <c r="G122" s="174">
        <f>ROUND(E122*F122,2)</f>
        <v>0</v>
      </c>
      <c r="H122" s="157"/>
      <c r="I122" s="156">
        <f>ROUND(E122*H122,2)</f>
        <v>0</v>
      </c>
      <c r="J122" s="157"/>
      <c r="K122" s="156">
        <f>ROUND(E122*J122,2)</f>
        <v>0</v>
      </c>
      <c r="L122" s="156">
        <v>21</v>
      </c>
      <c r="M122" s="156">
        <f>G122*(1+L122/100)</f>
        <v>0</v>
      </c>
      <c r="N122" s="155">
        <v>8.9990000000000001E-2</v>
      </c>
      <c r="O122" s="155">
        <f>ROUND(E122*N122,2)</f>
        <v>0.36</v>
      </c>
      <c r="P122" s="155">
        <v>0</v>
      </c>
      <c r="Q122" s="155">
        <f>ROUND(E122*P122,2)</f>
        <v>0</v>
      </c>
      <c r="R122" s="156"/>
      <c r="S122" s="156" t="s">
        <v>226</v>
      </c>
      <c r="T122" s="156" t="s">
        <v>226</v>
      </c>
      <c r="U122" s="156">
        <v>0.38</v>
      </c>
      <c r="V122" s="156">
        <f>ROUND(E122*U122,2)</f>
        <v>1.52</v>
      </c>
      <c r="W122" s="156"/>
      <c r="X122" s="156" t="s">
        <v>227</v>
      </c>
      <c r="Y122" s="156" t="s">
        <v>228</v>
      </c>
      <c r="Z122" s="146"/>
      <c r="AA122" s="146"/>
      <c r="AB122" s="146"/>
      <c r="AC122" s="146"/>
      <c r="AD122" s="146"/>
      <c r="AE122" s="146"/>
      <c r="AF122" s="146"/>
      <c r="AG122" s="146" t="s">
        <v>235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83" t="s">
        <v>394</v>
      </c>
      <c r="D123" s="158"/>
      <c r="E123" s="159">
        <v>4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231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69">
        <v>45</v>
      </c>
      <c r="B124" s="170" t="s">
        <v>395</v>
      </c>
      <c r="C124" s="182" t="s">
        <v>396</v>
      </c>
      <c r="D124" s="171" t="s">
        <v>314</v>
      </c>
      <c r="E124" s="172">
        <v>11</v>
      </c>
      <c r="F124" s="173"/>
      <c r="G124" s="174">
        <f>ROUND(E124*F124,2)</f>
        <v>0</v>
      </c>
      <c r="H124" s="157"/>
      <c r="I124" s="156">
        <f>ROUND(E124*H124,2)</f>
        <v>0</v>
      </c>
      <c r="J124" s="157"/>
      <c r="K124" s="156">
        <f>ROUND(E124*J124,2)</f>
        <v>0</v>
      </c>
      <c r="L124" s="156">
        <v>21</v>
      </c>
      <c r="M124" s="156">
        <f>G124*(1+L124/100)</f>
        <v>0</v>
      </c>
      <c r="N124" s="155">
        <v>9.8909999999999998E-2</v>
      </c>
      <c r="O124" s="155">
        <f>ROUND(E124*N124,2)</f>
        <v>1.0900000000000001</v>
      </c>
      <c r="P124" s="155">
        <v>0</v>
      </c>
      <c r="Q124" s="155">
        <f>ROUND(E124*P124,2)</f>
        <v>0</v>
      </c>
      <c r="R124" s="156"/>
      <c r="S124" s="156" t="s">
        <v>226</v>
      </c>
      <c r="T124" s="156" t="s">
        <v>226</v>
      </c>
      <c r="U124" s="156">
        <v>0.41</v>
      </c>
      <c r="V124" s="156">
        <f>ROUND(E124*U124,2)</f>
        <v>4.51</v>
      </c>
      <c r="W124" s="156"/>
      <c r="X124" s="156" t="s">
        <v>227</v>
      </c>
      <c r="Y124" s="156" t="s">
        <v>228</v>
      </c>
      <c r="Z124" s="146"/>
      <c r="AA124" s="146"/>
      <c r="AB124" s="146"/>
      <c r="AC124" s="146"/>
      <c r="AD124" s="146"/>
      <c r="AE124" s="146"/>
      <c r="AF124" s="146"/>
      <c r="AG124" s="146" t="s">
        <v>229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183" t="s">
        <v>397</v>
      </c>
      <c r="D125" s="158"/>
      <c r="E125" s="159">
        <v>11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231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1" x14ac:dyDescent="0.2">
      <c r="A126" s="169">
        <v>46</v>
      </c>
      <c r="B126" s="170" t="s">
        <v>398</v>
      </c>
      <c r="C126" s="182" t="s">
        <v>399</v>
      </c>
      <c r="D126" s="171" t="s">
        <v>328</v>
      </c>
      <c r="E126" s="172">
        <v>7.9280000000000003E-2</v>
      </c>
      <c r="F126" s="173"/>
      <c r="G126" s="174">
        <f>ROUND(E126*F126,2)</f>
        <v>0</v>
      </c>
      <c r="H126" s="157"/>
      <c r="I126" s="156">
        <f>ROUND(E126*H126,2)</f>
        <v>0</v>
      </c>
      <c r="J126" s="157"/>
      <c r="K126" s="156">
        <f>ROUND(E126*J126,2)</f>
        <v>0</v>
      </c>
      <c r="L126" s="156">
        <v>21</v>
      </c>
      <c r="M126" s="156">
        <f>G126*(1+L126/100)</f>
        <v>0</v>
      </c>
      <c r="N126" s="155">
        <v>1.0922099999999999</v>
      </c>
      <c r="O126" s="155">
        <f>ROUND(E126*N126,2)</f>
        <v>0.09</v>
      </c>
      <c r="P126" s="155">
        <v>0</v>
      </c>
      <c r="Q126" s="155">
        <f>ROUND(E126*P126,2)</f>
        <v>0</v>
      </c>
      <c r="R126" s="156"/>
      <c r="S126" s="156" t="s">
        <v>226</v>
      </c>
      <c r="T126" s="156" t="s">
        <v>226</v>
      </c>
      <c r="U126" s="156">
        <v>15.532999999999999</v>
      </c>
      <c r="V126" s="156">
        <f>ROUND(E126*U126,2)</f>
        <v>1.23</v>
      </c>
      <c r="W126" s="156"/>
      <c r="X126" s="156" t="s">
        <v>227</v>
      </c>
      <c r="Y126" s="156" t="s">
        <v>228</v>
      </c>
      <c r="Z126" s="146"/>
      <c r="AA126" s="146"/>
      <c r="AB126" s="146"/>
      <c r="AC126" s="146"/>
      <c r="AD126" s="146"/>
      <c r="AE126" s="146"/>
      <c r="AF126" s="146"/>
      <c r="AG126" s="146" t="s">
        <v>235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183" t="s">
        <v>400</v>
      </c>
      <c r="D127" s="158"/>
      <c r="E127" s="159">
        <v>0.08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231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69">
        <v>47</v>
      </c>
      <c r="B128" s="170" t="s">
        <v>401</v>
      </c>
      <c r="C128" s="182" t="s">
        <v>402</v>
      </c>
      <c r="D128" s="171" t="s">
        <v>268</v>
      </c>
      <c r="E128" s="172">
        <v>1.125</v>
      </c>
      <c r="F128" s="173"/>
      <c r="G128" s="174">
        <f>ROUND(E128*F128,2)</f>
        <v>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21</v>
      </c>
      <c r="M128" s="156">
        <f>G128*(1+L128/100)</f>
        <v>0</v>
      </c>
      <c r="N128" s="155">
        <v>0.15310000000000001</v>
      </c>
      <c r="O128" s="155">
        <f>ROUND(E128*N128,2)</f>
        <v>0.17</v>
      </c>
      <c r="P128" s="155">
        <v>0</v>
      </c>
      <c r="Q128" s="155">
        <f>ROUND(E128*P128,2)</f>
        <v>0</v>
      </c>
      <c r="R128" s="156"/>
      <c r="S128" s="156" t="s">
        <v>226</v>
      </c>
      <c r="T128" s="156" t="s">
        <v>226</v>
      </c>
      <c r="U128" s="156">
        <v>1.1419999999999999</v>
      </c>
      <c r="V128" s="156">
        <f>ROUND(E128*U128,2)</f>
        <v>1.28</v>
      </c>
      <c r="W128" s="156"/>
      <c r="X128" s="156" t="s">
        <v>227</v>
      </c>
      <c r="Y128" s="156" t="s">
        <v>228</v>
      </c>
      <c r="Z128" s="146"/>
      <c r="AA128" s="146"/>
      <c r="AB128" s="146"/>
      <c r="AC128" s="146"/>
      <c r="AD128" s="146"/>
      <c r="AE128" s="146"/>
      <c r="AF128" s="146"/>
      <c r="AG128" s="146" t="s">
        <v>235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3" t="s">
        <v>403</v>
      </c>
      <c r="D129" s="158"/>
      <c r="E129" s="159">
        <v>1.1299999999999999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231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69">
        <v>48</v>
      </c>
      <c r="B130" s="170" t="s">
        <v>404</v>
      </c>
      <c r="C130" s="182" t="s">
        <v>405</v>
      </c>
      <c r="D130" s="171" t="s">
        <v>268</v>
      </c>
      <c r="E130" s="172">
        <v>12.27</v>
      </c>
      <c r="F130" s="173"/>
      <c r="G130" s="174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5">
        <v>2.5649999999999999E-2</v>
      </c>
      <c r="O130" s="155">
        <f>ROUND(E130*N130,2)</f>
        <v>0.31</v>
      </c>
      <c r="P130" s="155">
        <v>0</v>
      </c>
      <c r="Q130" s="155">
        <f>ROUND(E130*P130,2)</f>
        <v>0</v>
      </c>
      <c r="R130" s="156"/>
      <c r="S130" s="156" t="s">
        <v>334</v>
      </c>
      <c r="T130" s="156" t="s">
        <v>335</v>
      </c>
      <c r="U130" s="156">
        <v>0</v>
      </c>
      <c r="V130" s="156">
        <f>ROUND(E130*U130,2)</f>
        <v>0</v>
      </c>
      <c r="W130" s="156"/>
      <c r="X130" s="156" t="s">
        <v>227</v>
      </c>
      <c r="Y130" s="156" t="s">
        <v>228</v>
      </c>
      <c r="Z130" s="146"/>
      <c r="AA130" s="146"/>
      <c r="AB130" s="146"/>
      <c r="AC130" s="146"/>
      <c r="AD130" s="146"/>
      <c r="AE130" s="146"/>
      <c r="AF130" s="146"/>
      <c r="AG130" s="146" t="s">
        <v>235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83" t="s">
        <v>406</v>
      </c>
      <c r="D131" s="158"/>
      <c r="E131" s="159">
        <v>12.27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231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22.5" outlineLevel="1" x14ac:dyDescent="0.2">
      <c r="A132" s="169">
        <v>49</v>
      </c>
      <c r="B132" s="170" t="s">
        <v>407</v>
      </c>
      <c r="C132" s="182" t="s">
        <v>408</v>
      </c>
      <c r="D132" s="171" t="s">
        <v>268</v>
      </c>
      <c r="E132" s="172">
        <v>23.46</v>
      </c>
      <c r="F132" s="173"/>
      <c r="G132" s="174">
        <f>ROUND(E132*F132,2)</f>
        <v>0</v>
      </c>
      <c r="H132" s="157"/>
      <c r="I132" s="156">
        <f>ROUND(E132*H132,2)</f>
        <v>0</v>
      </c>
      <c r="J132" s="157"/>
      <c r="K132" s="156">
        <f>ROUND(E132*J132,2)</f>
        <v>0</v>
      </c>
      <c r="L132" s="156">
        <v>21</v>
      </c>
      <c r="M132" s="156">
        <f>G132*(1+L132/100)</f>
        <v>0</v>
      </c>
      <c r="N132" s="155">
        <v>5.0610000000000002E-2</v>
      </c>
      <c r="O132" s="155">
        <f>ROUND(E132*N132,2)</f>
        <v>1.19</v>
      </c>
      <c r="P132" s="155">
        <v>0</v>
      </c>
      <c r="Q132" s="155">
        <f>ROUND(E132*P132,2)</f>
        <v>0</v>
      </c>
      <c r="R132" s="156"/>
      <c r="S132" s="156" t="s">
        <v>226</v>
      </c>
      <c r="T132" s="156" t="s">
        <v>226</v>
      </c>
      <c r="U132" s="156">
        <v>1.2869999999999999</v>
      </c>
      <c r="V132" s="156">
        <f>ROUND(E132*U132,2)</f>
        <v>30.19</v>
      </c>
      <c r="W132" s="156"/>
      <c r="X132" s="156" t="s">
        <v>227</v>
      </c>
      <c r="Y132" s="156" t="s">
        <v>228</v>
      </c>
      <c r="Z132" s="146"/>
      <c r="AA132" s="146"/>
      <c r="AB132" s="146"/>
      <c r="AC132" s="146"/>
      <c r="AD132" s="146"/>
      <c r="AE132" s="146"/>
      <c r="AF132" s="146"/>
      <c r="AG132" s="146" t="s">
        <v>235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3" t="s">
        <v>409</v>
      </c>
      <c r="D133" s="158"/>
      <c r="E133" s="159">
        <v>23.46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231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5">
        <v>50</v>
      </c>
      <c r="B134" s="176" t="s">
        <v>410</v>
      </c>
      <c r="C134" s="184" t="s">
        <v>411</v>
      </c>
      <c r="D134" s="177" t="s">
        <v>297</v>
      </c>
      <c r="E134" s="178">
        <v>2.5</v>
      </c>
      <c r="F134" s="179"/>
      <c r="G134" s="180">
        <f>ROUND(E134*F134,2)</f>
        <v>0</v>
      </c>
      <c r="H134" s="157"/>
      <c r="I134" s="156">
        <f>ROUND(E134*H134,2)</f>
        <v>0</v>
      </c>
      <c r="J134" s="157"/>
      <c r="K134" s="156">
        <f>ROUND(E134*J134,2)</f>
        <v>0</v>
      </c>
      <c r="L134" s="156">
        <v>21</v>
      </c>
      <c r="M134" s="156">
        <f>G134*(1+L134/100)</f>
        <v>0</v>
      </c>
      <c r="N134" s="155">
        <v>3.8999999999999999E-4</v>
      </c>
      <c r="O134" s="155">
        <f>ROUND(E134*N134,2)</f>
        <v>0</v>
      </c>
      <c r="P134" s="155">
        <v>0</v>
      </c>
      <c r="Q134" s="155">
        <f>ROUND(E134*P134,2)</f>
        <v>0</v>
      </c>
      <c r="R134" s="156"/>
      <c r="S134" s="156" t="s">
        <v>226</v>
      </c>
      <c r="T134" s="156" t="s">
        <v>226</v>
      </c>
      <c r="U134" s="156">
        <v>0.15</v>
      </c>
      <c r="V134" s="156">
        <f>ROUND(E134*U134,2)</f>
        <v>0.38</v>
      </c>
      <c r="W134" s="156"/>
      <c r="X134" s="156" t="s">
        <v>227</v>
      </c>
      <c r="Y134" s="156" t="s">
        <v>228</v>
      </c>
      <c r="Z134" s="146"/>
      <c r="AA134" s="146"/>
      <c r="AB134" s="146"/>
      <c r="AC134" s="146"/>
      <c r="AD134" s="146"/>
      <c r="AE134" s="146"/>
      <c r="AF134" s="146"/>
      <c r="AG134" s="146" t="s">
        <v>235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5">
        <v>51</v>
      </c>
      <c r="B135" s="176" t="s">
        <v>412</v>
      </c>
      <c r="C135" s="184" t="s">
        <v>413</v>
      </c>
      <c r="D135" s="177" t="s">
        <v>297</v>
      </c>
      <c r="E135" s="178">
        <v>10.75</v>
      </c>
      <c r="F135" s="179"/>
      <c r="G135" s="180">
        <f>ROUND(E135*F135,2)</f>
        <v>0</v>
      </c>
      <c r="H135" s="157"/>
      <c r="I135" s="156">
        <f>ROUND(E135*H135,2)</f>
        <v>0</v>
      </c>
      <c r="J135" s="157"/>
      <c r="K135" s="156">
        <f>ROUND(E135*J135,2)</f>
        <v>0</v>
      </c>
      <c r="L135" s="156">
        <v>21</v>
      </c>
      <c r="M135" s="156">
        <f>G135*(1+L135/100)</f>
        <v>0</v>
      </c>
      <c r="N135" s="155">
        <v>5.0000000000000001E-4</v>
      </c>
      <c r="O135" s="155">
        <f>ROUND(E135*N135,2)</f>
        <v>0.01</v>
      </c>
      <c r="P135" s="155">
        <v>0</v>
      </c>
      <c r="Q135" s="155">
        <f>ROUND(E135*P135,2)</f>
        <v>0</v>
      </c>
      <c r="R135" s="156"/>
      <c r="S135" s="156" t="s">
        <v>226</v>
      </c>
      <c r="T135" s="156" t="s">
        <v>226</v>
      </c>
      <c r="U135" s="156">
        <v>0.15</v>
      </c>
      <c r="V135" s="156">
        <f>ROUND(E135*U135,2)</f>
        <v>1.61</v>
      </c>
      <c r="W135" s="156"/>
      <c r="X135" s="156" t="s">
        <v>227</v>
      </c>
      <c r="Y135" s="156" t="s">
        <v>228</v>
      </c>
      <c r="Z135" s="146"/>
      <c r="AA135" s="146"/>
      <c r="AB135" s="146"/>
      <c r="AC135" s="146"/>
      <c r="AD135" s="146"/>
      <c r="AE135" s="146"/>
      <c r="AF135" s="146"/>
      <c r="AG135" s="146" t="s">
        <v>235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x14ac:dyDescent="0.2">
      <c r="A136" s="162" t="s">
        <v>221</v>
      </c>
      <c r="B136" s="163" t="s">
        <v>84</v>
      </c>
      <c r="C136" s="181" t="s">
        <v>85</v>
      </c>
      <c r="D136" s="164"/>
      <c r="E136" s="165"/>
      <c r="F136" s="166"/>
      <c r="G136" s="167">
        <f>SUMIF(AG137:AG179,"&lt;&gt;NOR",G137:G179)</f>
        <v>0</v>
      </c>
      <c r="H136" s="161"/>
      <c r="I136" s="161">
        <f>SUM(I137:I179)</f>
        <v>0</v>
      </c>
      <c r="J136" s="161"/>
      <c r="K136" s="161">
        <f>SUM(K137:K179)</f>
        <v>0</v>
      </c>
      <c r="L136" s="161"/>
      <c r="M136" s="161">
        <f>SUM(M137:M179)</f>
        <v>0</v>
      </c>
      <c r="N136" s="160"/>
      <c r="O136" s="160">
        <f>SUM(O137:O179)</f>
        <v>81.850000000000009</v>
      </c>
      <c r="P136" s="160"/>
      <c r="Q136" s="160">
        <f>SUM(Q137:Q179)</f>
        <v>0</v>
      </c>
      <c r="R136" s="161"/>
      <c r="S136" s="161"/>
      <c r="T136" s="161"/>
      <c r="U136" s="161"/>
      <c r="V136" s="161">
        <f>SUM(V137:V179)</f>
        <v>322.69999999999993</v>
      </c>
      <c r="W136" s="161"/>
      <c r="X136" s="161"/>
      <c r="Y136" s="161"/>
      <c r="AG136" t="s">
        <v>222</v>
      </c>
    </row>
    <row r="137" spans="1:60" outlineLevel="1" x14ac:dyDescent="0.2">
      <c r="A137" s="169">
        <v>52</v>
      </c>
      <c r="B137" s="170" t="s">
        <v>414</v>
      </c>
      <c r="C137" s="182" t="s">
        <v>415</v>
      </c>
      <c r="D137" s="171" t="s">
        <v>225</v>
      </c>
      <c r="E137" s="172">
        <v>0.16632</v>
      </c>
      <c r="F137" s="173"/>
      <c r="G137" s="174">
        <f>ROUND(E137*F137,2)</f>
        <v>0</v>
      </c>
      <c r="H137" s="157"/>
      <c r="I137" s="156">
        <f>ROUND(E137*H137,2)</f>
        <v>0</v>
      </c>
      <c r="J137" s="157"/>
      <c r="K137" s="156">
        <f>ROUND(E137*J137,2)</f>
        <v>0</v>
      </c>
      <c r="L137" s="156">
        <v>21</v>
      </c>
      <c r="M137" s="156">
        <f>G137*(1+L137/100)</f>
        <v>0</v>
      </c>
      <c r="N137" s="155">
        <v>2.52508</v>
      </c>
      <c r="O137" s="155">
        <f>ROUND(E137*N137,2)</f>
        <v>0.42</v>
      </c>
      <c r="P137" s="155">
        <v>0</v>
      </c>
      <c r="Q137" s="155">
        <f>ROUND(E137*P137,2)</f>
        <v>0</v>
      </c>
      <c r="R137" s="156"/>
      <c r="S137" s="156" t="s">
        <v>226</v>
      </c>
      <c r="T137" s="156" t="s">
        <v>226</v>
      </c>
      <c r="U137" s="156">
        <v>3.6749999999999998</v>
      </c>
      <c r="V137" s="156">
        <f>ROUND(E137*U137,2)</f>
        <v>0.61</v>
      </c>
      <c r="W137" s="156"/>
      <c r="X137" s="156" t="s">
        <v>227</v>
      </c>
      <c r="Y137" s="156" t="s">
        <v>228</v>
      </c>
      <c r="Z137" s="146"/>
      <c r="AA137" s="146"/>
      <c r="AB137" s="146"/>
      <c r="AC137" s="146"/>
      <c r="AD137" s="146"/>
      <c r="AE137" s="146"/>
      <c r="AF137" s="146"/>
      <c r="AG137" s="146" t="s">
        <v>235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2.5" outlineLevel="2" x14ac:dyDescent="0.2">
      <c r="A138" s="153"/>
      <c r="B138" s="154"/>
      <c r="C138" s="183" t="s">
        <v>416</v>
      </c>
      <c r="D138" s="158"/>
      <c r="E138" s="159">
        <v>0.17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231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69">
        <v>53</v>
      </c>
      <c r="B139" s="170" t="s">
        <v>417</v>
      </c>
      <c r="C139" s="182" t="s">
        <v>418</v>
      </c>
      <c r="D139" s="171" t="s">
        <v>297</v>
      </c>
      <c r="E139" s="172">
        <v>121.01</v>
      </c>
      <c r="F139" s="173"/>
      <c r="G139" s="174">
        <f>ROUND(E139*F139,2)</f>
        <v>0</v>
      </c>
      <c r="H139" s="157"/>
      <c r="I139" s="156">
        <f>ROUND(E139*H139,2)</f>
        <v>0</v>
      </c>
      <c r="J139" s="157"/>
      <c r="K139" s="156">
        <f>ROUND(E139*J139,2)</f>
        <v>0</v>
      </c>
      <c r="L139" s="156">
        <v>21</v>
      </c>
      <c r="M139" s="156">
        <f>G139*(1+L139/100)</f>
        <v>0</v>
      </c>
      <c r="N139" s="155">
        <v>3.5580000000000001E-2</v>
      </c>
      <c r="O139" s="155">
        <f>ROUND(E139*N139,2)</f>
        <v>4.3099999999999996</v>
      </c>
      <c r="P139" s="155">
        <v>0</v>
      </c>
      <c r="Q139" s="155">
        <f>ROUND(E139*P139,2)</f>
        <v>0</v>
      </c>
      <c r="R139" s="156"/>
      <c r="S139" s="156" t="s">
        <v>226</v>
      </c>
      <c r="T139" s="156" t="s">
        <v>226</v>
      </c>
      <c r="U139" s="156">
        <v>0.4</v>
      </c>
      <c r="V139" s="156">
        <f>ROUND(E139*U139,2)</f>
        <v>48.4</v>
      </c>
      <c r="W139" s="156"/>
      <c r="X139" s="156" t="s">
        <v>227</v>
      </c>
      <c r="Y139" s="156" t="s">
        <v>228</v>
      </c>
      <c r="Z139" s="146"/>
      <c r="AA139" s="146"/>
      <c r="AB139" s="146"/>
      <c r="AC139" s="146"/>
      <c r="AD139" s="146"/>
      <c r="AE139" s="146"/>
      <c r="AF139" s="146"/>
      <c r="AG139" s="146" t="s">
        <v>229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83" t="s">
        <v>419</v>
      </c>
      <c r="D140" s="158"/>
      <c r="E140" s="159">
        <v>58.52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231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83" t="s">
        <v>420</v>
      </c>
      <c r="D141" s="158"/>
      <c r="E141" s="159">
        <v>29.24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231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83" t="s">
        <v>421</v>
      </c>
      <c r="D142" s="158"/>
      <c r="E142" s="159">
        <v>18.63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231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183" t="s">
        <v>422</v>
      </c>
      <c r="D143" s="158"/>
      <c r="E143" s="159">
        <v>14.62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231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22.5" outlineLevel="1" x14ac:dyDescent="0.2">
      <c r="A144" s="169">
        <v>54</v>
      </c>
      <c r="B144" s="170" t="s">
        <v>423</v>
      </c>
      <c r="C144" s="182" t="s">
        <v>424</v>
      </c>
      <c r="D144" s="171" t="s">
        <v>297</v>
      </c>
      <c r="E144" s="172">
        <v>66.5</v>
      </c>
      <c r="F144" s="173"/>
      <c r="G144" s="174">
        <f>ROUND(E144*F144,2)</f>
        <v>0</v>
      </c>
      <c r="H144" s="157"/>
      <c r="I144" s="156">
        <f>ROUND(E144*H144,2)</f>
        <v>0</v>
      </c>
      <c r="J144" s="157"/>
      <c r="K144" s="156">
        <f>ROUND(E144*J144,2)</f>
        <v>0</v>
      </c>
      <c r="L144" s="156">
        <v>21</v>
      </c>
      <c r="M144" s="156">
        <f>G144*(1+L144/100)</f>
        <v>0</v>
      </c>
      <c r="N144" s="155">
        <v>2.9819999999999999E-2</v>
      </c>
      <c r="O144" s="155">
        <f>ROUND(E144*N144,2)</f>
        <v>1.98</v>
      </c>
      <c r="P144" s="155">
        <v>0</v>
      </c>
      <c r="Q144" s="155">
        <f>ROUND(E144*P144,2)</f>
        <v>0</v>
      </c>
      <c r="R144" s="156"/>
      <c r="S144" s="156" t="s">
        <v>226</v>
      </c>
      <c r="T144" s="156" t="s">
        <v>226</v>
      </c>
      <c r="U144" s="156">
        <v>0.4</v>
      </c>
      <c r="V144" s="156">
        <f>ROUND(E144*U144,2)</f>
        <v>26.6</v>
      </c>
      <c r="W144" s="156"/>
      <c r="X144" s="156" t="s">
        <v>227</v>
      </c>
      <c r="Y144" s="156" t="s">
        <v>228</v>
      </c>
      <c r="Z144" s="146"/>
      <c r="AA144" s="146"/>
      <c r="AB144" s="146"/>
      <c r="AC144" s="146"/>
      <c r="AD144" s="146"/>
      <c r="AE144" s="146"/>
      <c r="AF144" s="146"/>
      <c r="AG144" s="146" t="s">
        <v>229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">
      <c r="A145" s="153"/>
      <c r="B145" s="154"/>
      <c r="C145" s="183" t="s">
        <v>425</v>
      </c>
      <c r="D145" s="158"/>
      <c r="E145" s="159">
        <v>37.26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231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83" t="s">
        <v>420</v>
      </c>
      <c r="D146" s="158"/>
      <c r="E146" s="159">
        <v>29.24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231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22.5" outlineLevel="1" x14ac:dyDescent="0.2">
      <c r="A147" s="169">
        <v>55</v>
      </c>
      <c r="B147" s="170" t="s">
        <v>426</v>
      </c>
      <c r="C147" s="182" t="s">
        <v>427</v>
      </c>
      <c r="D147" s="171" t="s">
        <v>225</v>
      </c>
      <c r="E147" s="172">
        <v>10.317690000000001</v>
      </c>
      <c r="F147" s="173"/>
      <c r="G147" s="174">
        <f>ROUND(E147*F147,2)</f>
        <v>0</v>
      </c>
      <c r="H147" s="157"/>
      <c r="I147" s="156">
        <f>ROUND(E147*H147,2)</f>
        <v>0</v>
      </c>
      <c r="J147" s="157"/>
      <c r="K147" s="156">
        <f>ROUND(E147*J147,2)</f>
        <v>0</v>
      </c>
      <c r="L147" s="156">
        <v>21</v>
      </c>
      <c r="M147" s="156">
        <f>G147*(1+L147/100)</f>
        <v>0</v>
      </c>
      <c r="N147" s="155">
        <v>2.5251100000000002</v>
      </c>
      <c r="O147" s="155">
        <f>ROUND(E147*N147,2)</f>
        <v>26.05</v>
      </c>
      <c r="P147" s="155">
        <v>0</v>
      </c>
      <c r="Q147" s="155">
        <f>ROUND(E147*P147,2)</f>
        <v>0</v>
      </c>
      <c r="R147" s="156"/>
      <c r="S147" s="156" t="s">
        <v>226</v>
      </c>
      <c r="T147" s="156" t="s">
        <v>226</v>
      </c>
      <c r="U147" s="156">
        <v>1.448</v>
      </c>
      <c r="V147" s="156">
        <f>ROUND(E147*U147,2)</f>
        <v>14.94</v>
      </c>
      <c r="W147" s="156"/>
      <c r="X147" s="156" t="s">
        <v>227</v>
      </c>
      <c r="Y147" s="156" t="s">
        <v>228</v>
      </c>
      <c r="Z147" s="146"/>
      <c r="AA147" s="146"/>
      <c r="AB147" s="146"/>
      <c r="AC147" s="146"/>
      <c r="AD147" s="146"/>
      <c r="AE147" s="146"/>
      <c r="AF147" s="146"/>
      <c r="AG147" s="146" t="s">
        <v>229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183" t="s">
        <v>428</v>
      </c>
      <c r="D148" s="158"/>
      <c r="E148" s="159">
        <v>0.78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231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22.5" outlineLevel="3" x14ac:dyDescent="0.2">
      <c r="A149" s="153"/>
      <c r="B149" s="154"/>
      <c r="C149" s="183" t="s">
        <v>429</v>
      </c>
      <c r="D149" s="158"/>
      <c r="E149" s="159">
        <v>2.5099999999999998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231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183" t="s">
        <v>430</v>
      </c>
      <c r="D150" s="158"/>
      <c r="E150" s="159">
        <v>1.31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231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183" t="s">
        <v>431</v>
      </c>
      <c r="D151" s="158"/>
      <c r="E151" s="159">
        <v>0.17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231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83" t="s">
        <v>432</v>
      </c>
      <c r="D152" s="158"/>
      <c r="E152" s="159">
        <v>0.31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231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83" t="s">
        <v>433</v>
      </c>
      <c r="D153" s="158"/>
      <c r="E153" s="159">
        <v>0.92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231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83" t="s">
        <v>434</v>
      </c>
      <c r="D154" s="158"/>
      <c r="E154" s="159">
        <v>1.55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231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183" t="s">
        <v>435</v>
      </c>
      <c r="D155" s="158"/>
      <c r="E155" s="159">
        <v>1.21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231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183" t="s">
        <v>436</v>
      </c>
      <c r="D156" s="158"/>
      <c r="E156" s="159">
        <v>1.56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231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69">
        <v>56</v>
      </c>
      <c r="B157" s="170" t="s">
        <v>437</v>
      </c>
      <c r="C157" s="182" t="s">
        <v>438</v>
      </c>
      <c r="D157" s="171" t="s">
        <v>268</v>
      </c>
      <c r="E157" s="172">
        <v>123.26300000000001</v>
      </c>
      <c r="F157" s="173"/>
      <c r="G157" s="174">
        <f>ROUND(E157*F157,2)</f>
        <v>0</v>
      </c>
      <c r="H157" s="157"/>
      <c r="I157" s="156">
        <f>ROUND(E157*H157,2)</f>
        <v>0</v>
      </c>
      <c r="J157" s="157"/>
      <c r="K157" s="156">
        <f>ROUND(E157*J157,2)</f>
        <v>0</v>
      </c>
      <c r="L157" s="156">
        <v>21</v>
      </c>
      <c r="M157" s="156">
        <f>G157*(1+L157/100)</f>
        <v>0</v>
      </c>
      <c r="N157" s="155">
        <v>7.8200000000000006E-3</v>
      </c>
      <c r="O157" s="155">
        <f>ROUND(E157*N157,2)</f>
        <v>0.96</v>
      </c>
      <c r="P157" s="155">
        <v>0</v>
      </c>
      <c r="Q157" s="155">
        <f>ROUND(E157*P157,2)</f>
        <v>0</v>
      </c>
      <c r="R157" s="156"/>
      <c r="S157" s="156" t="s">
        <v>226</v>
      </c>
      <c r="T157" s="156" t="s">
        <v>226</v>
      </c>
      <c r="U157" s="156">
        <v>0.79</v>
      </c>
      <c r="V157" s="156">
        <f>ROUND(E157*U157,2)</f>
        <v>97.38</v>
      </c>
      <c r="W157" s="156"/>
      <c r="X157" s="156" t="s">
        <v>227</v>
      </c>
      <c r="Y157" s="156" t="s">
        <v>228</v>
      </c>
      <c r="Z157" s="146"/>
      <c r="AA157" s="146"/>
      <c r="AB157" s="146"/>
      <c r="AC157" s="146"/>
      <c r="AD157" s="146"/>
      <c r="AE157" s="146"/>
      <c r="AF157" s="146"/>
      <c r="AG157" s="146" t="s">
        <v>229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183" t="s">
        <v>439</v>
      </c>
      <c r="D158" s="158"/>
      <c r="E158" s="159">
        <v>44.71</v>
      </c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231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">
      <c r="A159" s="153"/>
      <c r="B159" s="154"/>
      <c r="C159" s="183" t="s">
        <v>440</v>
      </c>
      <c r="D159" s="158"/>
      <c r="E159" s="159">
        <v>27.89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231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83" t="s">
        <v>441</v>
      </c>
      <c r="D160" s="158"/>
      <c r="E160" s="159">
        <v>35.090000000000003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231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3" x14ac:dyDescent="0.2">
      <c r="A161" s="153"/>
      <c r="B161" s="154"/>
      <c r="C161" s="183" t="s">
        <v>442</v>
      </c>
      <c r="D161" s="158"/>
      <c r="E161" s="159">
        <v>15.57</v>
      </c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231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69">
        <v>57</v>
      </c>
      <c r="B162" s="170" t="s">
        <v>443</v>
      </c>
      <c r="C162" s="182" t="s">
        <v>444</v>
      </c>
      <c r="D162" s="171" t="s">
        <v>268</v>
      </c>
      <c r="E162" s="172">
        <v>123.26300000000001</v>
      </c>
      <c r="F162" s="173"/>
      <c r="G162" s="174">
        <f>ROUND(E162*F162,2)</f>
        <v>0</v>
      </c>
      <c r="H162" s="157"/>
      <c r="I162" s="156">
        <f>ROUND(E162*H162,2)</f>
        <v>0</v>
      </c>
      <c r="J162" s="157"/>
      <c r="K162" s="156">
        <f>ROUND(E162*J162,2)</f>
        <v>0</v>
      </c>
      <c r="L162" s="156">
        <v>21</v>
      </c>
      <c r="M162" s="156">
        <f>G162*(1+L162/100)</f>
        <v>0</v>
      </c>
      <c r="N162" s="155">
        <v>0</v>
      </c>
      <c r="O162" s="155">
        <f>ROUND(E162*N162,2)</f>
        <v>0</v>
      </c>
      <c r="P162" s="155">
        <v>0</v>
      </c>
      <c r="Q162" s="155">
        <f>ROUND(E162*P162,2)</f>
        <v>0</v>
      </c>
      <c r="R162" s="156"/>
      <c r="S162" s="156" t="s">
        <v>226</v>
      </c>
      <c r="T162" s="156" t="s">
        <v>226</v>
      </c>
      <c r="U162" s="156">
        <v>0.24</v>
      </c>
      <c r="V162" s="156">
        <f>ROUND(E162*U162,2)</f>
        <v>29.58</v>
      </c>
      <c r="W162" s="156"/>
      <c r="X162" s="156" t="s">
        <v>227</v>
      </c>
      <c r="Y162" s="156" t="s">
        <v>228</v>
      </c>
      <c r="Z162" s="146"/>
      <c r="AA162" s="146"/>
      <c r="AB162" s="146"/>
      <c r="AC162" s="146"/>
      <c r="AD162" s="146"/>
      <c r="AE162" s="146"/>
      <c r="AF162" s="146"/>
      <c r="AG162" s="146" t="s">
        <v>229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183" t="s">
        <v>439</v>
      </c>
      <c r="D163" s="158"/>
      <c r="E163" s="159">
        <v>44.71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231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83" t="s">
        <v>440</v>
      </c>
      <c r="D164" s="158"/>
      <c r="E164" s="159">
        <v>27.89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231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3" x14ac:dyDescent="0.2">
      <c r="A165" s="153"/>
      <c r="B165" s="154"/>
      <c r="C165" s="183" t="s">
        <v>441</v>
      </c>
      <c r="D165" s="158"/>
      <c r="E165" s="159">
        <v>35.090000000000003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231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3" x14ac:dyDescent="0.2">
      <c r="A166" s="153"/>
      <c r="B166" s="154"/>
      <c r="C166" s="183" t="s">
        <v>442</v>
      </c>
      <c r="D166" s="158"/>
      <c r="E166" s="159">
        <v>15.57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231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69">
        <v>58</v>
      </c>
      <c r="B167" s="170" t="s">
        <v>445</v>
      </c>
      <c r="C167" s="182" t="s">
        <v>446</v>
      </c>
      <c r="D167" s="171" t="s">
        <v>328</v>
      </c>
      <c r="E167" s="172">
        <v>1.2383999999999999</v>
      </c>
      <c r="F167" s="173"/>
      <c r="G167" s="174">
        <f>ROUND(E167*F167,2)</f>
        <v>0</v>
      </c>
      <c r="H167" s="157"/>
      <c r="I167" s="156">
        <f>ROUND(E167*H167,2)</f>
        <v>0</v>
      </c>
      <c r="J167" s="157"/>
      <c r="K167" s="156">
        <f>ROUND(E167*J167,2)</f>
        <v>0</v>
      </c>
      <c r="L167" s="156">
        <v>21</v>
      </c>
      <c r="M167" s="156">
        <f>G167*(1+L167/100)</f>
        <v>0</v>
      </c>
      <c r="N167" s="155">
        <v>1.0166500000000001</v>
      </c>
      <c r="O167" s="155">
        <f>ROUND(E167*N167,2)</f>
        <v>1.26</v>
      </c>
      <c r="P167" s="155">
        <v>0</v>
      </c>
      <c r="Q167" s="155">
        <f>ROUND(E167*P167,2)</f>
        <v>0</v>
      </c>
      <c r="R167" s="156"/>
      <c r="S167" s="156" t="s">
        <v>226</v>
      </c>
      <c r="T167" s="156" t="s">
        <v>226</v>
      </c>
      <c r="U167" s="156">
        <v>27.672999999999998</v>
      </c>
      <c r="V167" s="156">
        <f>ROUND(E167*U167,2)</f>
        <v>34.270000000000003</v>
      </c>
      <c r="W167" s="156"/>
      <c r="X167" s="156" t="s">
        <v>227</v>
      </c>
      <c r="Y167" s="156" t="s">
        <v>228</v>
      </c>
      <c r="Z167" s="146"/>
      <c r="AA167" s="146"/>
      <c r="AB167" s="146"/>
      <c r="AC167" s="146"/>
      <c r="AD167" s="146"/>
      <c r="AE167" s="146"/>
      <c r="AF167" s="146"/>
      <c r="AG167" s="146" t="s">
        <v>229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83" t="s">
        <v>447</v>
      </c>
      <c r="D168" s="158"/>
      <c r="E168" s="159">
        <v>1.24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231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5" outlineLevel="1" x14ac:dyDescent="0.2">
      <c r="A169" s="169">
        <v>59</v>
      </c>
      <c r="B169" s="170" t="s">
        <v>448</v>
      </c>
      <c r="C169" s="182" t="s">
        <v>449</v>
      </c>
      <c r="D169" s="171" t="s">
        <v>268</v>
      </c>
      <c r="E169" s="172">
        <v>2.3820000000000001</v>
      </c>
      <c r="F169" s="173"/>
      <c r="G169" s="174">
        <f>ROUND(E169*F169,2)</f>
        <v>0</v>
      </c>
      <c r="H169" s="157"/>
      <c r="I169" s="156">
        <f>ROUND(E169*H169,2)</f>
        <v>0</v>
      </c>
      <c r="J169" s="157"/>
      <c r="K169" s="156">
        <f>ROUND(E169*J169,2)</f>
        <v>0</v>
      </c>
      <c r="L169" s="156">
        <v>21</v>
      </c>
      <c r="M169" s="156">
        <f>G169*(1+L169/100)</f>
        <v>0</v>
      </c>
      <c r="N169" s="155">
        <v>1.1900000000000001E-2</v>
      </c>
      <c r="O169" s="155">
        <f>ROUND(E169*N169,2)</f>
        <v>0.03</v>
      </c>
      <c r="P169" s="155">
        <v>0</v>
      </c>
      <c r="Q169" s="155">
        <f>ROUND(E169*P169,2)</f>
        <v>0</v>
      </c>
      <c r="R169" s="156"/>
      <c r="S169" s="156" t="s">
        <v>226</v>
      </c>
      <c r="T169" s="156" t="s">
        <v>226</v>
      </c>
      <c r="U169" s="156">
        <v>0.95</v>
      </c>
      <c r="V169" s="156">
        <f>ROUND(E169*U169,2)</f>
        <v>2.2599999999999998</v>
      </c>
      <c r="W169" s="156"/>
      <c r="X169" s="156" t="s">
        <v>227</v>
      </c>
      <c r="Y169" s="156" t="s">
        <v>228</v>
      </c>
      <c r="Z169" s="146"/>
      <c r="AA169" s="146"/>
      <c r="AB169" s="146"/>
      <c r="AC169" s="146"/>
      <c r="AD169" s="146"/>
      <c r="AE169" s="146"/>
      <c r="AF169" s="146"/>
      <c r="AG169" s="146" t="s">
        <v>235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183" t="s">
        <v>450</v>
      </c>
      <c r="D170" s="158"/>
      <c r="E170" s="159">
        <v>2.38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231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69">
        <v>60</v>
      </c>
      <c r="B171" s="170" t="s">
        <v>451</v>
      </c>
      <c r="C171" s="182" t="s">
        <v>452</v>
      </c>
      <c r="D171" s="171" t="s">
        <v>268</v>
      </c>
      <c r="E171" s="172">
        <v>10.58</v>
      </c>
      <c r="F171" s="173"/>
      <c r="G171" s="174">
        <f>ROUND(E171*F171,2)</f>
        <v>0</v>
      </c>
      <c r="H171" s="157"/>
      <c r="I171" s="156">
        <f>ROUND(E171*H171,2)</f>
        <v>0</v>
      </c>
      <c r="J171" s="157"/>
      <c r="K171" s="156">
        <f>ROUND(E171*J171,2)</f>
        <v>0</v>
      </c>
      <c r="L171" s="156">
        <v>21</v>
      </c>
      <c r="M171" s="156">
        <f>G171*(1+L171/100)</f>
        <v>0</v>
      </c>
      <c r="N171" s="155">
        <v>1.3270000000000001E-2</v>
      </c>
      <c r="O171" s="155">
        <f>ROUND(E171*N171,2)</f>
        <v>0.14000000000000001</v>
      </c>
      <c r="P171" s="155">
        <v>0</v>
      </c>
      <c r="Q171" s="155">
        <f>ROUND(E171*P171,2)</f>
        <v>0</v>
      </c>
      <c r="R171" s="156"/>
      <c r="S171" s="156" t="s">
        <v>226</v>
      </c>
      <c r="T171" s="156" t="s">
        <v>226</v>
      </c>
      <c r="U171" s="156">
        <v>0.95</v>
      </c>
      <c r="V171" s="156">
        <f>ROUND(E171*U171,2)</f>
        <v>10.050000000000001</v>
      </c>
      <c r="W171" s="156"/>
      <c r="X171" s="156" t="s">
        <v>227</v>
      </c>
      <c r="Y171" s="156" t="s">
        <v>228</v>
      </c>
      <c r="Z171" s="146"/>
      <c r="AA171" s="146"/>
      <c r="AB171" s="146"/>
      <c r="AC171" s="146"/>
      <c r="AD171" s="146"/>
      <c r="AE171" s="146"/>
      <c r="AF171" s="146"/>
      <c r="AG171" s="146" t="s">
        <v>235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3" t="s">
        <v>453</v>
      </c>
      <c r="D172" s="158"/>
      <c r="E172" s="159">
        <v>10.58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231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69">
        <v>61</v>
      </c>
      <c r="B173" s="170" t="s">
        <v>454</v>
      </c>
      <c r="C173" s="182" t="s">
        <v>455</v>
      </c>
      <c r="D173" s="171" t="s">
        <v>268</v>
      </c>
      <c r="E173" s="172">
        <v>2.3820000000000001</v>
      </c>
      <c r="F173" s="173"/>
      <c r="G173" s="174">
        <f>ROUND(E173*F173,2)</f>
        <v>0</v>
      </c>
      <c r="H173" s="157"/>
      <c r="I173" s="156">
        <f>ROUND(E173*H173,2)</f>
        <v>0</v>
      </c>
      <c r="J173" s="157"/>
      <c r="K173" s="156">
        <f>ROUND(E173*J173,2)</f>
        <v>0</v>
      </c>
      <c r="L173" s="156">
        <v>21</v>
      </c>
      <c r="M173" s="156">
        <f>G173*(1+L173/100)</f>
        <v>0</v>
      </c>
      <c r="N173" s="155">
        <v>1.2019999999999999E-2</v>
      </c>
      <c r="O173" s="155">
        <f>ROUND(E173*N173,2)</f>
        <v>0.03</v>
      </c>
      <c r="P173" s="155">
        <v>0</v>
      </c>
      <c r="Q173" s="155">
        <f>ROUND(E173*P173,2)</f>
        <v>0</v>
      </c>
      <c r="R173" s="156"/>
      <c r="S173" s="156" t="s">
        <v>226</v>
      </c>
      <c r="T173" s="156" t="s">
        <v>226</v>
      </c>
      <c r="U173" s="156">
        <v>0.85</v>
      </c>
      <c r="V173" s="156">
        <f>ROUND(E173*U173,2)</f>
        <v>2.02</v>
      </c>
      <c r="W173" s="156"/>
      <c r="X173" s="156" t="s">
        <v>227</v>
      </c>
      <c r="Y173" s="156" t="s">
        <v>228</v>
      </c>
      <c r="Z173" s="146"/>
      <c r="AA173" s="146"/>
      <c r="AB173" s="146"/>
      <c r="AC173" s="146"/>
      <c r="AD173" s="146"/>
      <c r="AE173" s="146"/>
      <c r="AF173" s="146"/>
      <c r="AG173" s="146" t="s">
        <v>235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183" t="s">
        <v>456</v>
      </c>
      <c r="D174" s="158"/>
      <c r="E174" s="159">
        <v>2.38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231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22.5" outlineLevel="1" x14ac:dyDescent="0.2">
      <c r="A175" s="169">
        <v>62</v>
      </c>
      <c r="B175" s="170" t="s">
        <v>457</v>
      </c>
      <c r="C175" s="182" t="s">
        <v>458</v>
      </c>
      <c r="D175" s="171" t="s">
        <v>268</v>
      </c>
      <c r="E175" s="172">
        <v>145.63</v>
      </c>
      <c r="F175" s="173"/>
      <c r="G175" s="174">
        <f>ROUND(E175*F175,2)</f>
        <v>0</v>
      </c>
      <c r="H175" s="157"/>
      <c r="I175" s="156">
        <f>ROUND(E175*H175,2)</f>
        <v>0</v>
      </c>
      <c r="J175" s="157"/>
      <c r="K175" s="156">
        <f>ROUND(E175*J175,2)</f>
        <v>0</v>
      </c>
      <c r="L175" s="156">
        <v>21</v>
      </c>
      <c r="M175" s="156">
        <f>G175*(1+L175/100)</f>
        <v>0</v>
      </c>
      <c r="N175" s="155">
        <v>0.31941000000000003</v>
      </c>
      <c r="O175" s="155">
        <f>ROUND(E175*N175,2)</f>
        <v>46.52</v>
      </c>
      <c r="P175" s="155">
        <v>0</v>
      </c>
      <c r="Q175" s="155">
        <f>ROUND(E175*P175,2)</f>
        <v>0</v>
      </c>
      <c r="R175" s="156"/>
      <c r="S175" s="156" t="s">
        <v>226</v>
      </c>
      <c r="T175" s="156" t="s">
        <v>226</v>
      </c>
      <c r="U175" s="156">
        <v>0.38858999999999999</v>
      </c>
      <c r="V175" s="156">
        <f>ROUND(E175*U175,2)</f>
        <v>56.59</v>
      </c>
      <c r="W175" s="156"/>
      <c r="X175" s="156" t="s">
        <v>300</v>
      </c>
      <c r="Y175" s="156" t="s">
        <v>228</v>
      </c>
      <c r="Z175" s="146"/>
      <c r="AA175" s="146"/>
      <c r="AB175" s="146"/>
      <c r="AC175" s="146"/>
      <c r="AD175" s="146"/>
      <c r="AE175" s="146"/>
      <c r="AF175" s="146"/>
      <c r="AG175" s="146" t="s">
        <v>301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3" t="s">
        <v>459</v>
      </c>
      <c r="D176" s="158"/>
      <c r="E176" s="159">
        <v>99.4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231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83" t="s">
        <v>460</v>
      </c>
      <c r="D177" s="158"/>
      <c r="E177" s="159">
        <v>46.23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231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69">
        <v>63</v>
      </c>
      <c r="B178" s="170" t="s">
        <v>461</v>
      </c>
      <c r="C178" s="182" t="s">
        <v>462</v>
      </c>
      <c r="D178" s="171" t="s">
        <v>268</v>
      </c>
      <c r="E178" s="172">
        <v>0.52900000000000003</v>
      </c>
      <c r="F178" s="173"/>
      <c r="G178" s="174">
        <f>ROUND(E178*F178,2)</f>
        <v>0</v>
      </c>
      <c r="H178" s="157"/>
      <c r="I178" s="156">
        <f>ROUND(E178*H178,2)</f>
        <v>0</v>
      </c>
      <c r="J178" s="157"/>
      <c r="K178" s="156">
        <f>ROUND(E178*J178,2)</f>
        <v>0</v>
      </c>
      <c r="L178" s="156">
        <v>21</v>
      </c>
      <c r="M178" s="156">
        <f>G178*(1+L178/100)</f>
        <v>0</v>
      </c>
      <c r="N178" s="155">
        <v>0.28547</v>
      </c>
      <c r="O178" s="155">
        <f>ROUND(E178*N178,2)</f>
        <v>0.15</v>
      </c>
      <c r="P178" s="155">
        <v>0</v>
      </c>
      <c r="Q178" s="155">
        <f>ROUND(E178*P178,2)</f>
        <v>0</v>
      </c>
      <c r="R178" s="156"/>
      <c r="S178" s="156" t="s">
        <v>226</v>
      </c>
      <c r="T178" s="156" t="s">
        <v>226</v>
      </c>
      <c r="U178" s="156">
        <v>0</v>
      </c>
      <c r="V178" s="156">
        <f>ROUND(E178*U178,2)</f>
        <v>0</v>
      </c>
      <c r="W178" s="156"/>
      <c r="X178" s="156" t="s">
        <v>300</v>
      </c>
      <c r="Y178" s="156" t="s">
        <v>228</v>
      </c>
      <c r="Z178" s="146"/>
      <c r="AA178" s="146"/>
      <c r="AB178" s="146"/>
      <c r="AC178" s="146"/>
      <c r="AD178" s="146"/>
      <c r="AE178" s="146"/>
      <c r="AF178" s="146"/>
      <c r="AG178" s="146" t="s">
        <v>463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3" t="s">
        <v>464</v>
      </c>
      <c r="D179" s="158"/>
      <c r="E179" s="159">
        <v>0.52900000000000003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231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62" t="s">
        <v>221</v>
      </c>
      <c r="B180" s="163" t="s">
        <v>88</v>
      </c>
      <c r="C180" s="181" t="s">
        <v>89</v>
      </c>
      <c r="D180" s="164"/>
      <c r="E180" s="165"/>
      <c r="F180" s="166"/>
      <c r="G180" s="167">
        <f>SUMIF(AG181:AG192,"&lt;&gt;NOR",G181:G192)</f>
        <v>0</v>
      </c>
      <c r="H180" s="161"/>
      <c r="I180" s="161">
        <f>SUM(I181:I192)</f>
        <v>0</v>
      </c>
      <c r="J180" s="161"/>
      <c r="K180" s="161">
        <f>SUM(K181:K192)</f>
        <v>0</v>
      </c>
      <c r="L180" s="161"/>
      <c r="M180" s="161">
        <f>SUM(M181:M192)</f>
        <v>0</v>
      </c>
      <c r="N180" s="160"/>
      <c r="O180" s="160">
        <f>SUM(O181:O192)</f>
        <v>19.770000000000003</v>
      </c>
      <c r="P180" s="160"/>
      <c r="Q180" s="160">
        <f>SUM(Q181:Q192)</f>
        <v>0</v>
      </c>
      <c r="R180" s="161"/>
      <c r="S180" s="161"/>
      <c r="T180" s="161"/>
      <c r="U180" s="161"/>
      <c r="V180" s="161">
        <f>SUM(V181:V192)</f>
        <v>327.27000000000004</v>
      </c>
      <c r="W180" s="161"/>
      <c r="X180" s="161"/>
      <c r="Y180" s="161"/>
      <c r="AG180" t="s">
        <v>222</v>
      </c>
    </row>
    <row r="181" spans="1:60" outlineLevel="1" x14ac:dyDescent="0.2">
      <c r="A181" s="175">
        <v>64</v>
      </c>
      <c r="B181" s="176" t="s">
        <v>465</v>
      </c>
      <c r="C181" s="184" t="s">
        <v>466</v>
      </c>
      <c r="D181" s="177" t="s">
        <v>268</v>
      </c>
      <c r="E181" s="178">
        <v>43.74</v>
      </c>
      <c r="F181" s="179"/>
      <c r="G181" s="180">
        <f>ROUND(E181*F181,2)</f>
        <v>0</v>
      </c>
      <c r="H181" s="157"/>
      <c r="I181" s="156">
        <f>ROUND(E181*H181,2)</f>
        <v>0</v>
      </c>
      <c r="J181" s="157"/>
      <c r="K181" s="156">
        <f>ROUND(E181*J181,2)</f>
        <v>0</v>
      </c>
      <c r="L181" s="156">
        <v>21</v>
      </c>
      <c r="M181" s="156">
        <f>G181*(1+L181/100)</f>
        <v>0</v>
      </c>
      <c r="N181" s="155">
        <v>4.0000000000000003E-5</v>
      </c>
      <c r="O181" s="155">
        <f>ROUND(E181*N181,2)</f>
        <v>0</v>
      </c>
      <c r="P181" s="155">
        <v>0</v>
      </c>
      <c r="Q181" s="155">
        <f>ROUND(E181*P181,2)</f>
        <v>0</v>
      </c>
      <c r="R181" s="156"/>
      <c r="S181" s="156" t="s">
        <v>226</v>
      </c>
      <c r="T181" s="156" t="s">
        <v>226</v>
      </c>
      <c r="U181" s="156">
        <v>7.8E-2</v>
      </c>
      <c r="V181" s="156">
        <f>ROUND(E181*U181,2)</f>
        <v>3.41</v>
      </c>
      <c r="W181" s="156"/>
      <c r="X181" s="156" t="s">
        <v>227</v>
      </c>
      <c r="Y181" s="156" t="s">
        <v>228</v>
      </c>
      <c r="Z181" s="146"/>
      <c r="AA181" s="146"/>
      <c r="AB181" s="146"/>
      <c r="AC181" s="146"/>
      <c r="AD181" s="146"/>
      <c r="AE181" s="146"/>
      <c r="AF181" s="146"/>
      <c r="AG181" s="146" t="s">
        <v>229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69">
        <v>65</v>
      </c>
      <c r="B182" s="170" t="s">
        <v>467</v>
      </c>
      <c r="C182" s="182" t="s">
        <v>468</v>
      </c>
      <c r="D182" s="171" t="s">
        <v>268</v>
      </c>
      <c r="E182" s="172">
        <v>44.58</v>
      </c>
      <c r="F182" s="173"/>
      <c r="G182" s="174">
        <f>ROUND(E182*F182,2)</f>
        <v>0</v>
      </c>
      <c r="H182" s="157"/>
      <c r="I182" s="156">
        <f>ROUND(E182*H182,2)</f>
        <v>0</v>
      </c>
      <c r="J182" s="157"/>
      <c r="K182" s="156">
        <f>ROUND(E182*J182,2)</f>
        <v>0</v>
      </c>
      <c r="L182" s="156">
        <v>21</v>
      </c>
      <c r="M182" s="156">
        <f>G182*(1+L182/100)</f>
        <v>0</v>
      </c>
      <c r="N182" s="155">
        <v>3.3E-4</v>
      </c>
      <c r="O182" s="155">
        <f>ROUND(E182*N182,2)</f>
        <v>0.01</v>
      </c>
      <c r="P182" s="155">
        <v>0</v>
      </c>
      <c r="Q182" s="155">
        <f>ROUND(E182*P182,2)</f>
        <v>0</v>
      </c>
      <c r="R182" s="156"/>
      <c r="S182" s="156" t="s">
        <v>226</v>
      </c>
      <c r="T182" s="156" t="s">
        <v>226</v>
      </c>
      <c r="U182" s="156">
        <v>8.8999999999999996E-2</v>
      </c>
      <c r="V182" s="156">
        <f>ROUND(E182*U182,2)</f>
        <v>3.97</v>
      </c>
      <c r="W182" s="156"/>
      <c r="X182" s="156" t="s">
        <v>227</v>
      </c>
      <c r="Y182" s="156" t="s">
        <v>228</v>
      </c>
      <c r="Z182" s="146"/>
      <c r="AA182" s="146"/>
      <c r="AB182" s="146"/>
      <c r="AC182" s="146"/>
      <c r="AD182" s="146"/>
      <c r="AE182" s="146"/>
      <c r="AF182" s="146"/>
      <c r="AG182" s="146" t="s">
        <v>229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53"/>
      <c r="B183" s="154"/>
      <c r="C183" s="183" t="s">
        <v>469</v>
      </c>
      <c r="D183" s="158"/>
      <c r="E183" s="159">
        <v>44.58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231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69">
        <v>66</v>
      </c>
      <c r="B184" s="170" t="s">
        <v>470</v>
      </c>
      <c r="C184" s="182" t="s">
        <v>471</v>
      </c>
      <c r="D184" s="171" t="s">
        <v>268</v>
      </c>
      <c r="E184" s="172">
        <v>44.58</v>
      </c>
      <c r="F184" s="173"/>
      <c r="G184" s="174">
        <f>ROUND(E184*F184,2)</f>
        <v>0</v>
      </c>
      <c r="H184" s="157"/>
      <c r="I184" s="156">
        <f>ROUND(E184*H184,2)</f>
        <v>0</v>
      </c>
      <c r="J184" s="157"/>
      <c r="K184" s="156">
        <f>ROUND(E184*J184,2)</f>
        <v>0</v>
      </c>
      <c r="L184" s="156">
        <v>21</v>
      </c>
      <c r="M184" s="156">
        <f>G184*(1+L184/100)</f>
        <v>0</v>
      </c>
      <c r="N184" s="155">
        <v>4.0500000000000001E-2</v>
      </c>
      <c r="O184" s="155">
        <f>ROUND(E184*N184,2)</f>
        <v>1.81</v>
      </c>
      <c r="P184" s="155">
        <v>0</v>
      </c>
      <c r="Q184" s="155">
        <f>ROUND(E184*P184,2)</f>
        <v>0</v>
      </c>
      <c r="R184" s="156"/>
      <c r="S184" s="156" t="s">
        <v>226</v>
      </c>
      <c r="T184" s="156" t="s">
        <v>226</v>
      </c>
      <c r="U184" s="156">
        <v>1.0973999999999999</v>
      </c>
      <c r="V184" s="156">
        <f>ROUND(E184*U184,2)</f>
        <v>48.92</v>
      </c>
      <c r="W184" s="156"/>
      <c r="X184" s="156" t="s">
        <v>227</v>
      </c>
      <c r="Y184" s="156" t="s">
        <v>228</v>
      </c>
      <c r="Z184" s="146"/>
      <c r="AA184" s="146"/>
      <c r="AB184" s="146"/>
      <c r="AC184" s="146"/>
      <c r="AD184" s="146"/>
      <c r="AE184" s="146"/>
      <c r="AF184" s="146"/>
      <c r="AG184" s="146" t="s">
        <v>235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183" t="s">
        <v>469</v>
      </c>
      <c r="D185" s="158"/>
      <c r="E185" s="159">
        <v>44.58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231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69">
        <v>67</v>
      </c>
      <c r="B186" s="170" t="s">
        <v>472</v>
      </c>
      <c r="C186" s="182" t="s">
        <v>473</v>
      </c>
      <c r="D186" s="171" t="s">
        <v>297</v>
      </c>
      <c r="E186" s="172">
        <v>19.68</v>
      </c>
      <c r="F186" s="173"/>
      <c r="G186" s="174">
        <f>ROUND(E186*F186,2)</f>
        <v>0</v>
      </c>
      <c r="H186" s="157"/>
      <c r="I186" s="156">
        <f>ROUND(E186*H186,2)</f>
        <v>0</v>
      </c>
      <c r="J186" s="157"/>
      <c r="K186" s="156">
        <f>ROUND(E186*J186,2)</f>
        <v>0</v>
      </c>
      <c r="L186" s="156">
        <v>21</v>
      </c>
      <c r="M186" s="156">
        <f>G186*(1+L186/100)</f>
        <v>0</v>
      </c>
      <c r="N186" s="155">
        <v>1.4999999999999999E-4</v>
      </c>
      <c r="O186" s="155">
        <f>ROUND(E186*N186,2)</f>
        <v>0</v>
      </c>
      <c r="P186" s="155">
        <v>0</v>
      </c>
      <c r="Q186" s="155">
        <f>ROUND(E186*P186,2)</f>
        <v>0</v>
      </c>
      <c r="R186" s="156"/>
      <c r="S186" s="156" t="s">
        <v>226</v>
      </c>
      <c r="T186" s="156" t="s">
        <v>226</v>
      </c>
      <c r="U186" s="156">
        <v>0.05</v>
      </c>
      <c r="V186" s="156">
        <f>ROUND(E186*U186,2)</f>
        <v>0.98</v>
      </c>
      <c r="W186" s="156"/>
      <c r="X186" s="156" t="s">
        <v>227</v>
      </c>
      <c r="Y186" s="156" t="s">
        <v>228</v>
      </c>
      <c r="Z186" s="146"/>
      <c r="AA186" s="146"/>
      <c r="AB186" s="146"/>
      <c r="AC186" s="146"/>
      <c r="AD186" s="146"/>
      <c r="AE186" s="146"/>
      <c r="AF186" s="146"/>
      <c r="AG186" s="146" t="s">
        <v>229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2" x14ac:dyDescent="0.2">
      <c r="A187" s="153"/>
      <c r="B187" s="154"/>
      <c r="C187" s="183" t="s">
        <v>474</v>
      </c>
      <c r="D187" s="158"/>
      <c r="E187" s="159">
        <v>19.68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231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75">
        <v>68</v>
      </c>
      <c r="B188" s="176" t="s">
        <v>475</v>
      </c>
      <c r="C188" s="184" t="s">
        <v>476</v>
      </c>
      <c r="D188" s="177" t="s">
        <v>268</v>
      </c>
      <c r="E188" s="178">
        <v>415</v>
      </c>
      <c r="F188" s="179"/>
      <c r="G188" s="180">
        <f>ROUND(E188*F188,2)</f>
        <v>0</v>
      </c>
      <c r="H188" s="157"/>
      <c r="I188" s="156">
        <f>ROUND(E188*H188,2)</f>
        <v>0</v>
      </c>
      <c r="J188" s="157"/>
      <c r="K188" s="156">
        <f>ROUND(E188*J188,2)</f>
        <v>0</v>
      </c>
      <c r="L188" s="156">
        <v>21</v>
      </c>
      <c r="M188" s="156">
        <f>G188*(1+L188/100)</f>
        <v>0</v>
      </c>
      <c r="N188" s="155">
        <v>3.9210000000000002E-2</v>
      </c>
      <c r="O188" s="155">
        <f>ROUND(E188*N188,2)</f>
        <v>16.27</v>
      </c>
      <c r="P188" s="155">
        <v>0</v>
      </c>
      <c r="Q188" s="155">
        <f>ROUND(E188*P188,2)</f>
        <v>0</v>
      </c>
      <c r="R188" s="156"/>
      <c r="S188" s="156" t="s">
        <v>226</v>
      </c>
      <c r="T188" s="156" t="s">
        <v>226</v>
      </c>
      <c r="U188" s="156">
        <v>0.39600000000000002</v>
      </c>
      <c r="V188" s="156">
        <f>ROUND(E188*U188,2)</f>
        <v>164.34</v>
      </c>
      <c r="W188" s="156"/>
      <c r="X188" s="156" t="s">
        <v>227</v>
      </c>
      <c r="Y188" s="156" t="s">
        <v>228</v>
      </c>
      <c r="Z188" s="146"/>
      <c r="AA188" s="146"/>
      <c r="AB188" s="146"/>
      <c r="AC188" s="146"/>
      <c r="AD188" s="146"/>
      <c r="AE188" s="146"/>
      <c r="AF188" s="146"/>
      <c r="AG188" s="146" t="s">
        <v>229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75">
        <v>69</v>
      </c>
      <c r="B189" s="176" t="s">
        <v>477</v>
      </c>
      <c r="C189" s="184" t="s">
        <v>478</v>
      </c>
      <c r="D189" s="177" t="s">
        <v>268</v>
      </c>
      <c r="E189" s="178">
        <v>302</v>
      </c>
      <c r="F189" s="179"/>
      <c r="G189" s="180">
        <f>ROUND(E189*F189,2)</f>
        <v>0</v>
      </c>
      <c r="H189" s="157"/>
      <c r="I189" s="156">
        <f>ROUND(E189*H189,2)</f>
        <v>0</v>
      </c>
      <c r="J189" s="157"/>
      <c r="K189" s="156">
        <f>ROUND(E189*J189,2)</f>
        <v>0</v>
      </c>
      <c r="L189" s="156">
        <v>21</v>
      </c>
      <c r="M189" s="156">
        <f>G189*(1+L189/100)</f>
        <v>0</v>
      </c>
      <c r="N189" s="155">
        <v>4.4600000000000004E-3</v>
      </c>
      <c r="O189" s="155">
        <f>ROUND(E189*N189,2)</f>
        <v>1.35</v>
      </c>
      <c r="P189" s="155">
        <v>0</v>
      </c>
      <c r="Q189" s="155">
        <f>ROUND(E189*P189,2)</f>
        <v>0</v>
      </c>
      <c r="R189" s="156"/>
      <c r="S189" s="156" t="s">
        <v>226</v>
      </c>
      <c r="T189" s="156" t="s">
        <v>226</v>
      </c>
      <c r="U189" s="156">
        <v>0.25115999999999999</v>
      </c>
      <c r="V189" s="156">
        <f>ROUND(E189*U189,2)</f>
        <v>75.849999999999994</v>
      </c>
      <c r="W189" s="156"/>
      <c r="X189" s="156" t="s">
        <v>227</v>
      </c>
      <c r="Y189" s="156" t="s">
        <v>228</v>
      </c>
      <c r="Z189" s="146"/>
      <c r="AA189" s="146"/>
      <c r="AB189" s="146"/>
      <c r="AC189" s="146"/>
      <c r="AD189" s="146"/>
      <c r="AE189" s="146"/>
      <c r="AF189" s="146"/>
      <c r="AG189" s="146" t="s">
        <v>229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22.5" outlineLevel="1" x14ac:dyDescent="0.2">
      <c r="A190" s="175">
        <v>70</v>
      </c>
      <c r="B190" s="176" t="s">
        <v>479</v>
      </c>
      <c r="C190" s="184" t="s">
        <v>480</v>
      </c>
      <c r="D190" s="177" t="s">
        <v>297</v>
      </c>
      <c r="E190" s="178">
        <v>56</v>
      </c>
      <c r="F190" s="179"/>
      <c r="G190" s="180">
        <f>ROUND(E190*F190,2)</f>
        <v>0</v>
      </c>
      <c r="H190" s="157"/>
      <c r="I190" s="156">
        <f>ROUND(E190*H190,2)</f>
        <v>0</v>
      </c>
      <c r="J190" s="157"/>
      <c r="K190" s="156">
        <f>ROUND(E190*J190,2)</f>
        <v>0</v>
      </c>
      <c r="L190" s="156">
        <v>21</v>
      </c>
      <c r="M190" s="156">
        <f>G190*(1+L190/100)</f>
        <v>0</v>
      </c>
      <c r="N190" s="155">
        <v>4.6000000000000001E-4</v>
      </c>
      <c r="O190" s="155">
        <f>ROUND(E190*N190,2)</f>
        <v>0.03</v>
      </c>
      <c r="P190" s="155">
        <v>0</v>
      </c>
      <c r="Q190" s="155">
        <f>ROUND(E190*P190,2)</f>
        <v>0</v>
      </c>
      <c r="R190" s="156"/>
      <c r="S190" s="156" t="s">
        <v>226</v>
      </c>
      <c r="T190" s="156" t="s">
        <v>226</v>
      </c>
      <c r="U190" s="156">
        <v>0</v>
      </c>
      <c r="V190" s="156">
        <f>ROUND(E190*U190,2)</f>
        <v>0</v>
      </c>
      <c r="W190" s="156"/>
      <c r="X190" s="156" t="s">
        <v>227</v>
      </c>
      <c r="Y190" s="156" t="s">
        <v>228</v>
      </c>
      <c r="Z190" s="146"/>
      <c r="AA190" s="146"/>
      <c r="AB190" s="146"/>
      <c r="AC190" s="146"/>
      <c r="AD190" s="146"/>
      <c r="AE190" s="146"/>
      <c r="AF190" s="146"/>
      <c r="AG190" s="146" t="s">
        <v>229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ht="22.5" outlineLevel="1" x14ac:dyDescent="0.2">
      <c r="A191" s="169">
        <v>71</v>
      </c>
      <c r="B191" s="170" t="s">
        <v>481</v>
      </c>
      <c r="C191" s="182" t="s">
        <v>482</v>
      </c>
      <c r="D191" s="171" t="s">
        <v>268</v>
      </c>
      <c r="E191" s="172">
        <v>82.32</v>
      </c>
      <c r="F191" s="173"/>
      <c r="G191" s="174">
        <f>ROUND(E191*F191,2)</f>
        <v>0</v>
      </c>
      <c r="H191" s="157"/>
      <c r="I191" s="156">
        <f>ROUND(E191*H191,2)</f>
        <v>0</v>
      </c>
      <c r="J191" s="157"/>
      <c r="K191" s="156">
        <f>ROUND(E191*J191,2)</f>
        <v>0</v>
      </c>
      <c r="L191" s="156">
        <v>21</v>
      </c>
      <c r="M191" s="156">
        <f>G191*(1+L191/100)</f>
        <v>0</v>
      </c>
      <c r="N191" s="155">
        <v>3.6700000000000001E-3</v>
      </c>
      <c r="O191" s="155">
        <f>ROUND(E191*N191,2)</f>
        <v>0.3</v>
      </c>
      <c r="P191" s="155">
        <v>0</v>
      </c>
      <c r="Q191" s="155">
        <f>ROUND(E191*P191,2)</f>
        <v>0</v>
      </c>
      <c r="R191" s="156"/>
      <c r="S191" s="156" t="s">
        <v>226</v>
      </c>
      <c r="T191" s="156" t="s">
        <v>226</v>
      </c>
      <c r="U191" s="156">
        <v>0.36199999999999999</v>
      </c>
      <c r="V191" s="156">
        <f>ROUND(E191*U191,2)</f>
        <v>29.8</v>
      </c>
      <c r="W191" s="156"/>
      <c r="X191" s="156" t="s">
        <v>227</v>
      </c>
      <c r="Y191" s="156" t="s">
        <v>228</v>
      </c>
      <c r="Z191" s="146"/>
      <c r="AA191" s="146"/>
      <c r="AB191" s="146"/>
      <c r="AC191" s="146"/>
      <c r="AD191" s="146"/>
      <c r="AE191" s="146"/>
      <c r="AF191" s="146"/>
      <c r="AG191" s="146" t="s">
        <v>229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183" t="s">
        <v>483</v>
      </c>
      <c r="D192" s="158"/>
      <c r="E192" s="159">
        <v>82.32</v>
      </c>
      <c r="F192" s="156"/>
      <c r="G192" s="156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231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x14ac:dyDescent="0.2">
      <c r="A193" s="162" t="s">
        <v>221</v>
      </c>
      <c r="B193" s="163" t="s">
        <v>90</v>
      </c>
      <c r="C193" s="181" t="s">
        <v>91</v>
      </c>
      <c r="D193" s="164"/>
      <c r="E193" s="165"/>
      <c r="F193" s="166"/>
      <c r="G193" s="167">
        <f>SUMIF(AG194:AG207,"&lt;&gt;NOR",G194:G207)</f>
        <v>0</v>
      </c>
      <c r="H193" s="161"/>
      <c r="I193" s="161">
        <f>SUM(I194:I207)</f>
        <v>0</v>
      </c>
      <c r="J193" s="161"/>
      <c r="K193" s="161">
        <f>SUM(K194:K207)</f>
        <v>0</v>
      </c>
      <c r="L193" s="161"/>
      <c r="M193" s="161">
        <f>SUM(M194:M207)</f>
        <v>0</v>
      </c>
      <c r="N193" s="160"/>
      <c r="O193" s="160">
        <f>SUM(O194:O207)</f>
        <v>5.72</v>
      </c>
      <c r="P193" s="160"/>
      <c r="Q193" s="160">
        <f>SUM(Q194:Q207)</f>
        <v>0</v>
      </c>
      <c r="R193" s="161"/>
      <c r="S193" s="161"/>
      <c r="T193" s="161"/>
      <c r="U193" s="161"/>
      <c r="V193" s="161">
        <f>SUM(V194:V207)</f>
        <v>353.69000000000005</v>
      </c>
      <c r="W193" s="161"/>
      <c r="X193" s="161"/>
      <c r="Y193" s="161"/>
      <c r="AG193" t="s">
        <v>222</v>
      </c>
    </row>
    <row r="194" spans="1:60" outlineLevel="1" x14ac:dyDescent="0.2">
      <c r="A194" s="175">
        <v>72</v>
      </c>
      <c r="B194" s="176" t="s">
        <v>484</v>
      </c>
      <c r="C194" s="184" t="s">
        <v>485</v>
      </c>
      <c r="D194" s="177" t="s">
        <v>268</v>
      </c>
      <c r="E194" s="178">
        <v>43.74</v>
      </c>
      <c r="F194" s="179"/>
      <c r="G194" s="180">
        <f>ROUND(E194*F194,2)</f>
        <v>0</v>
      </c>
      <c r="H194" s="157"/>
      <c r="I194" s="156">
        <f>ROUND(E194*H194,2)</f>
        <v>0</v>
      </c>
      <c r="J194" s="157"/>
      <c r="K194" s="156">
        <f>ROUND(E194*J194,2)</f>
        <v>0</v>
      </c>
      <c r="L194" s="156">
        <v>21</v>
      </c>
      <c r="M194" s="156">
        <f>G194*(1+L194/100)</f>
        <v>0</v>
      </c>
      <c r="N194" s="155">
        <v>4.0000000000000003E-5</v>
      </c>
      <c r="O194" s="155">
        <f>ROUND(E194*N194,2)</f>
        <v>0</v>
      </c>
      <c r="P194" s="155">
        <v>0</v>
      </c>
      <c r="Q194" s="155">
        <f>ROUND(E194*P194,2)</f>
        <v>0</v>
      </c>
      <c r="R194" s="156"/>
      <c r="S194" s="156" t="s">
        <v>226</v>
      </c>
      <c r="T194" s="156" t="s">
        <v>226</v>
      </c>
      <c r="U194" s="156">
        <v>7.8E-2</v>
      </c>
      <c r="V194" s="156">
        <f>ROUND(E194*U194,2)</f>
        <v>3.41</v>
      </c>
      <c r="W194" s="156"/>
      <c r="X194" s="156" t="s">
        <v>227</v>
      </c>
      <c r="Y194" s="156" t="s">
        <v>228</v>
      </c>
      <c r="Z194" s="146"/>
      <c r="AA194" s="146"/>
      <c r="AB194" s="146"/>
      <c r="AC194" s="146"/>
      <c r="AD194" s="146"/>
      <c r="AE194" s="146"/>
      <c r="AF194" s="146"/>
      <c r="AG194" s="146" t="s">
        <v>229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75">
        <v>73</v>
      </c>
      <c r="B195" s="176" t="s">
        <v>486</v>
      </c>
      <c r="C195" s="184" t="s">
        <v>487</v>
      </c>
      <c r="D195" s="177" t="s">
        <v>268</v>
      </c>
      <c r="E195" s="178">
        <v>254</v>
      </c>
      <c r="F195" s="179"/>
      <c r="G195" s="180">
        <f>ROUND(E195*F195,2)</f>
        <v>0</v>
      </c>
      <c r="H195" s="157"/>
      <c r="I195" s="156">
        <f>ROUND(E195*H195,2)</f>
        <v>0</v>
      </c>
      <c r="J195" s="157"/>
      <c r="K195" s="156">
        <f>ROUND(E195*J195,2)</f>
        <v>0</v>
      </c>
      <c r="L195" s="156">
        <v>21</v>
      </c>
      <c r="M195" s="156">
        <f>G195*(1+L195/100)</f>
        <v>0</v>
      </c>
      <c r="N195" s="155">
        <v>2.087E-2</v>
      </c>
      <c r="O195" s="155">
        <f>ROUND(E195*N195,2)</f>
        <v>5.3</v>
      </c>
      <c r="P195" s="155">
        <v>0</v>
      </c>
      <c r="Q195" s="155">
        <f>ROUND(E195*P195,2)</f>
        <v>0</v>
      </c>
      <c r="R195" s="156"/>
      <c r="S195" s="156" t="s">
        <v>226</v>
      </c>
      <c r="T195" s="156" t="s">
        <v>226</v>
      </c>
      <c r="U195" s="156">
        <v>1.25434</v>
      </c>
      <c r="V195" s="156">
        <f>ROUND(E195*U195,2)</f>
        <v>318.60000000000002</v>
      </c>
      <c r="W195" s="156"/>
      <c r="X195" s="156" t="s">
        <v>227</v>
      </c>
      <c r="Y195" s="156" t="s">
        <v>228</v>
      </c>
      <c r="Z195" s="146"/>
      <c r="AA195" s="146"/>
      <c r="AB195" s="146"/>
      <c r="AC195" s="146"/>
      <c r="AD195" s="146"/>
      <c r="AE195" s="146"/>
      <c r="AF195" s="146"/>
      <c r="AG195" s="146" t="s">
        <v>229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69">
        <v>74</v>
      </c>
      <c r="B196" s="170" t="s">
        <v>488</v>
      </c>
      <c r="C196" s="182" t="s">
        <v>489</v>
      </c>
      <c r="D196" s="171" t="s">
        <v>297</v>
      </c>
      <c r="E196" s="172">
        <v>25.56</v>
      </c>
      <c r="F196" s="173"/>
      <c r="G196" s="174">
        <f>ROUND(E196*F196,2)</f>
        <v>0</v>
      </c>
      <c r="H196" s="157"/>
      <c r="I196" s="156">
        <f>ROUND(E196*H196,2)</f>
        <v>0</v>
      </c>
      <c r="J196" s="157"/>
      <c r="K196" s="156">
        <f>ROUND(E196*J196,2)</f>
        <v>0</v>
      </c>
      <c r="L196" s="156">
        <v>21</v>
      </c>
      <c r="M196" s="156">
        <f>G196*(1+L196/100)</f>
        <v>0</v>
      </c>
      <c r="N196" s="155">
        <v>0</v>
      </c>
      <c r="O196" s="155">
        <f>ROUND(E196*N196,2)</f>
        <v>0</v>
      </c>
      <c r="P196" s="155">
        <v>0</v>
      </c>
      <c r="Q196" s="155">
        <f>ROUND(E196*P196,2)</f>
        <v>0</v>
      </c>
      <c r="R196" s="156"/>
      <c r="S196" s="156" t="s">
        <v>226</v>
      </c>
      <c r="T196" s="156" t="s">
        <v>226</v>
      </c>
      <c r="U196" s="156">
        <v>0.1</v>
      </c>
      <c r="V196" s="156">
        <f>ROUND(E196*U196,2)</f>
        <v>2.56</v>
      </c>
      <c r="W196" s="156"/>
      <c r="X196" s="156" t="s">
        <v>227</v>
      </c>
      <c r="Y196" s="156" t="s">
        <v>228</v>
      </c>
      <c r="Z196" s="146"/>
      <c r="AA196" s="146"/>
      <c r="AB196" s="146"/>
      <c r="AC196" s="146"/>
      <c r="AD196" s="146"/>
      <c r="AE196" s="146"/>
      <c r="AF196" s="146"/>
      <c r="AG196" s="146" t="s">
        <v>229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3" t="s">
        <v>490</v>
      </c>
      <c r="D197" s="158"/>
      <c r="E197" s="159">
        <v>25.56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231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ht="22.5" outlineLevel="1" x14ac:dyDescent="0.2">
      <c r="A198" s="169">
        <v>75</v>
      </c>
      <c r="B198" s="170" t="s">
        <v>491</v>
      </c>
      <c r="C198" s="182" t="s">
        <v>492</v>
      </c>
      <c r="D198" s="171" t="s">
        <v>314</v>
      </c>
      <c r="E198" s="172">
        <v>10.735200000000001</v>
      </c>
      <c r="F198" s="173"/>
      <c r="G198" s="174">
        <f>ROUND(E198*F198,2)</f>
        <v>0</v>
      </c>
      <c r="H198" s="157"/>
      <c r="I198" s="156">
        <f>ROUND(E198*H198,2)</f>
        <v>0</v>
      </c>
      <c r="J198" s="157"/>
      <c r="K198" s="156">
        <f>ROUND(E198*J198,2)</f>
        <v>0</v>
      </c>
      <c r="L198" s="156">
        <v>21</v>
      </c>
      <c r="M198" s="156">
        <f>G198*(1+L198/100)</f>
        <v>0</v>
      </c>
      <c r="N198" s="155">
        <v>2.5000000000000001E-4</v>
      </c>
      <c r="O198" s="155">
        <f>ROUND(E198*N198,2)</f>
        <v>0</v>
      </c>
      <c r="P198" s="155">
        <v>0</v>
      </c>
      <c r="Q198" s="155">
        <f>ROUND(E198*P198,2)</f>
        <v>0</v>
      </c>
      <c r="R198" s="156" t="s">
        <v>493</v>
      </c>
      <c r="S198" s="156" t="s">
        <v>226</v>
      </c>
      <c r="T198" s="156" t="s">
        <v>226</v>
      </c>
      <c r="U198" s="156">
        <v>0</v>
      </c>
      <c r="V198" s="156">
        <f>ROUND(E198*U198,2)</f>
        <v>0</v>
      </c>
      <c r="W198" s="156"/>
      <c r="X198" s="156" t="s">
        <v>494</v>
      </c>
      <c r="Y198" s="156" t="s">
        <v>228</v>
      </c>
      <c r="Z198" s="146"/>
      <c r="AA198" s="146"/>
      <c r="AB198" s="146"/>
      <c r="AC198" s="146"/>
      <c r="AD198" s="146"/>
      <c r="AE198" s="146"/>
      <c r="AF198" s="146"/>
      <c r="AG198" s="146" t="s">
        <v>495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83" t="s">
        <v>496</v>
      </c>
      <c r="D199" s="158"/>
      <c r="E199" s="159">
        <v>10.74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231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69">
        <v>76</v>
      </c>
      <c r="B200" s="170" t="s">
        <v>497</v>
      </c>
      <c r="C200" s="182" t="s">
        <v>498</v>
      </c>
      <c r="D200" s="171" t="s">
        <v>297</v>
      </c>
      <c r="E200" s="172">
        <v>19.829999999999998</v>
      </c>
      <c r="F200" s="173"/>
      <c r="G200" s="174">
        <f>ROUND(E200*F200,2)</f>
        <v>0</v>
      </c>
      <c r="H200" s="157"/>
      <c r="I200" s="156">
        <f>ROUND(E200*H200,2)</f>
        <v>0</v>
      </c>
      <c r="J200" s="157"/>
      <c r="K200" s="156">
        <f>ROUND(E200*J200,2)</f>
        <v>0</v>
      </c>
      <c r="L200" s="156">
        <v>21</v>
      </c>
      <c r="M200" s="156">
        <f>G200*(1+L200/100)</f>
        <v>0</v>
      </c>
      <c r="N200" s="155">
        <v>0</v>
      </c>
      <c r="O200" s="155">
        <f>ROUND(E200*N200,2)</f>
        <v>0</v>
      </c>
      <c r="P200" s="155">
        <v>0</v>
      </c>
      <c r="Q200" s="155">
        <f>ROUND(E200*P200,2)</f>
        <v>0</v>
      </c>
      <c r="R200" s="156"/>
      <c r="S200" s="156" t="s">
        <v>226</v>
      </c>
      <c r="T200" s="156" t="s">
        <v>226</v>
      </c>
      <c r="U200" s="156">
        <v>0.1</v>
      </c>
      <c r="V200" s="156">
        <f>ROUND(E200*U200,2)</f>
        <v>1.98</v>
      </c>
      <c r="W200" s="156"/>
      <c r="X200" s="156" t="s">
        <v>227</v>
      </c>
      <c r="Y200" s="156" t="s">
        <v>228</v>
      </c>
      <c r="Z200" s="146"/>
      <c r="AA200" s="146"/>
      <c r="AB200" s="146"/>
      <c r="AC200" s="146"/>
      <c r="AD200" s="146"/>
      <c r="AE200" s="146"/>
      <c r="AF200" s="146"/>
      <c r="AG200" s="146" t="s">
        <v>229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3" t="s">
        <v>499</v>
      </c>
      <c r="D201" s="158"/>
      <c r="E201" s="159">
        <v>19.829999999999998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231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69">
        <v>77</v>
      </c>
      <c r="B202" s="170" t="s">
        <v>500</v>
      </c>
      <c r="C202" s="182" t="s">
        <v>501</v>
      </c>
      <c r="D202" s="171" t="s">
        <v>297</v>
      </c>
      <c r="E202" s="172">
        <v>7.4</v>
      </c>
      <c r="F202" s="173"/>
      <c r="G202" s="174">
        <f>ROUND(E202*F202,2)</f>
        <v>0</v>
      </c>
      <c r="H202" s="157"/>
      <c r="I202" s="156">
        <f>ROUND(E202*H202,2)</f>
        <v>0</v>
      </c>
      <c r="J202" s="157"/>
      <c r="K202" s="156">
        <f>ROUND(E202*J202,2)</f>
        <v>0</v>
      </c>
      <c r="L202" s="156">
        <v>21</v>
      </c>
      <c r="M202" s="156">
        <f>G202*(1+L202/100)</f>
        <v>0</v>
      </c>
      <c r="N202" s="155">
        <v>1E-4</v>
      </c>
      <c r="O202" s="155">
        <f>ROUND(E202*N202,2)</f>
        <v>0</v>
      </c>
      <c r="P202" s="155">
        <v>0</v>
      </c>
      <c r="Q202" s="155">
        <f>ROUND(E202*P202,2)</f>
        <v>0</v>
      </c>
      <c r="R202" s="156" t="s">
        <v>493</v>
      </c>
      <c r="S202" s="156" t="s">
        <v>226</v>
      </c>
      <c r="T202" s="156" t="s">
        <v>226</v>
      </c>
      <c r="U202" s="156">
        <v>0</v>
      </c>
      <c r="V202" s="156">
        <f>ROUND(E202*U202,2)</f>
        <v>0</v>
      </c>
      <c r="W202" s="156"/>
      <c r="X202" s="156" t="s">
        <v>494</v>
      </c>
      <c r="Y202" s="156" t="s">
        <v>228</v>
      </c>
      <c r="Z202" s="146"/>
      <c r="AA202" s="146"/>
      <c r="AB202" s="146"/>
      <c r="AC202" s="146"/>
      <c r="AD202" s="146"/>
      <c r="AE202" s="146"/>
      <c r="AF202" s="146"/>
      <c r="AG202" s="146" t="s">
        <v>495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183" t="s">
        <v>502</v>
      </c>
      <c r="D203" s="158"/>
      <c r="E203" s="159">
        <v>7.4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231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69">
        <v>78</v>
      </c>
      <c r="B204" s="170" t="s">
        <v>503</v>
      </c>
      <c r="C204" s="182" t="s">
        <v>504</v>
      </c>
      <c r="D204" s="171" t="s">
        <v>314</v>
      </c>
      <c r="E204" s="172">
        <v>12.43</v>
      </c>
      <c r="F204" s="173"/>
      <c r="G204" s="174">
        <f>ROUND(E204*F204,2)</f>
        <v>0</v>
      </c>
      <c r="H204" s="157"/>
      <c r="I204" s="156">
        <f>ROUND(E204*H204,2)</f>
        <v>0</v>
      </c>
      <c r="J204" s="157"/>
      <c r="K204" s="156">
        <f>ROUND(E204*J204,2)</f>
        <v>0</v>
      </c>
      <c r="L204" s="156">
        <v>21</v>
      </c>
      <c r="M204" s="156">
        <f>G204*(1+L204/100)</f>
        <v>0</v>
      </c>
      <c r="N204" s="155">
        <v>3.3E-4</v>
      </c>
      <c r="O204" s="155">
        <f>ROUND(E204*N204,2)</f>
        <v>0</v>
      </c>
      <c r="P204" s="155">
        <v>0</v>
      </c>
      <c r="Q204" s="155">
        <f>ROUND(E204*P204,2)</f>
        <v>0</v>
      </c>
      <c r="R204" s="156" t="s">
        <v>493</v>
      </c>
      <c r="S204" s="156" t="s">
        <v>226</v>
      </c>
      <c r="T204" s="156" t="s">
        <v>226</v>
      </c>
      <c r="U204" s="156">
        <v>0</v>
      </c>
      <c r="V204" s="156">
        <f>ROUND(E204*U204,2)</f>
        <v>0</v>
      </c>
      <c r="W204" s="156"/>
      <c r="X204" s="156" t="s">
        <v>494</v>
      </c>
      <c r="Y204" s="156" t="s">
        <v>228</v>
      </c>
      <c r="Z204" s="146"/>
      <c r="AA204" s="146"/>
      <c r="AB204" s="146"/>
      <c r="AC204" s="146"/>
      <c r="AD204" s="146"/>
      <c r="AE204" s="146"/>
      <c r="AF204" s="146"/>
      <c r="AG204" s="146" t="s">
        <v>495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2" x14ac:dyDescent="0.2">
      <c r="A205" s="153"/>
      <c r="B205" s="154"/>
      <c r="C205" s="183" t="s">
        <v>505</v>
      </c>
      <c r="D205" s="158"/>
      <c r="E205" s="159">
        <v>12.43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231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69">
        <v>79</v>
      </c>
      <c r="B206" s="170" t="s">
        <v>506</v>
      </c>
      <c r="C206" s="182" t="s">
        <v>507</v>
      </c>
      <c r="D206" s="171" t="s">
        <v>268</v>
      </c>
      <c r="E206" s="172">
        <v>21.2</v>
      </c>
      <c r="F206" s="173"/>
      <c r="G206" s="174">
        <f>ROUND(E206*F206,2)</f>
        <v>0</v>
      </c>
      <c r="H206" s="157"/>
      <c r="I206" s="156">
        <f>ROUND(E206*H206,2)</f>
        <v>0</v>
      </c>
      <c r="J206" s="157"/>
      <c r="K206" s="156">
        <f>ROUND(E206*J206,2)</f>
        <v>0</v>
      </c>
      <c r="L206" s="156">
        <v>21</v>
      </c>
      <c r="M206" s="156">
        <f>G206*(1+L206/100)</f>
        <v>0</v>
      </c>
      <c r="N206" s="155">
        <v>1.9789999999999999E-2</v>
      </c>
      <c r="O206" s="155">
        <f>ROUND(E206*N206,2)</f>
        <v>0.42</v>
      </c>
      <c r="P206" s="155">
        <v>0</v>
      </c>
      <c r="Q206" s="155">
        <f>ROUND(E206*P206,2)</f>
        <v>0</v>
      </c>
      <c r="R206" s="156"/>
      <c r="S206" s="156" t="s">
        <v>226</v>
      </c>
      <c r="T206" s="156" t="s">
        <v>226</v>
      </c>
      <c r="U206" s="156">
        <v>1.28</v>
      </c>
      <c r="V206" s="156">
        <f>ROUND(E206*U206,2)</f>
        <v>27.14</v>
      </c>
      <c r="W206" s="156"/>
      <c r="X206" s="156" t="s">
        <v>227</v>
      </c>
      <c r="Y206" s="156" t="s">
        <v>228</v>
      </c>
      <c r="Z206" s="146"/>
      <c r="AA206" s="146"/>
      <c r="AB206" s="146"/>
      <c r="AC206" s="146"/>
      <c r="AD206" s="146"/>
      <c r="AE206" s="146"/>
      <c r="AF206" s="146"/>
      <c r="AG206" s="146" t="s">
        <v>235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2" x14ac:dyDescent="0.2">
      <c r="A207" s="153"/>
      <c r="B207" s="154"/>
      <c r="C207" s="183" t="s">
        <v>508</v>
      </c>
      <c r="D207" s="158"/>
      <c r="E207" s="159">
        <v>21.2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231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x14ac:dyDescent="0.2">
      <c r="A208" s="162" t="s">
        <v>221</v>
      </c>
      <c r="B208" s="163" t="s">
        <v>92</v>
      </c>
      <c r="C208" s="181" t="s">
        <v>93</v>
      </c>
      <c r="D208" s="164"/>
      <c r="E208" s="165"/>
      <c r="F208" s="166"/>
      <c r="G208" s="167">
        <f>SUMIF(AG209:AG216,"&lt;&gt;NOR",G209:G216)</f>
        <v>0</v>
      </c>
      <c r="H208" s="161"/>
      <c r="I208" s="161">
        <f>SUM(I209:I216)</f>
        <v>0</v>
      </c>
      <c r="J208" s="161"/>
      <c r="K208" s="161">
        <f>SUM(K209:K216)</f>
        <v>0</v>
      </c>
      <c r="L208" s="161"/>
      <c r="M208" s="161">
        <f>SUM(M209:M216)</f>
        <v>0</v>
      </c>
      <c r="N208" s="160"/>
      <c r="O208" s="160">
        <f>SUM(O209:O216)</f>
        <v>35.380000000000003</v>
      </c>
      <c r="P208" s="160"/>
      <c r="Q208" s="160">
        <f>SUM(Q209:Q216)</f>
        <v>0</v>
      </c>
      <c r="R208" s="161"/>
      <c r="S208" s="161"/>
      <c r="T208" s="161"/>
      <c r="U208" s="161"/>
      <c r="V208" s="161">
        <f>SUM(V209:V216)</f>
        <v>87.47</v>
      </c>
      <c r="W208" s="161"/>
      <c r="X208" s="161"/>
      <c r="Y208" s="161"/>
      <c r="AG208" t="s">
        <v>222</v>
      </c>
    </row>
    <row r="209" spans="1:60" ht="22.5" outlineLevel="1" x14ac:dyDescent="0.2">
      <c r="A209" s="169">
        <v>80</v>
      </c>
      <c r="B209" s="170" t="s">
        <v>509</v>
      </c>
      <c r="C209" s="182" t="s">
        <v>510</v>
      </c>
      <c r="D209" s="171" t="s">
        <v>297</v>
      </c>
      <c r="E209" s="172">
        <v>42.627000000000002</v>
      </c>
      <c r="F209" s="173"/>
      <c r="G209" s="174">
        <f>ROUND(E209*F209,2)</f>
        <v>0</v>
      </c>
      <c r="H209" s="157"/>
      <c r="I209" s="156">
        <f>ROUND(E209*H209,2)</f>
        <v>0</v>
      </c>
      <c r="J209" s="157"/>
      <c r="K209" s="156">
        <f>ROUND(E209*J209,2)</f>
        <v>0</v>
      </c>
      <c r="L209" s="156">
        <v>21</v>
      </c>
      <c r="M209" s="156">
        <f>G209*(1+L209/100)</f>
        <v>0</v>
      </c>
      <c r="N209" s="155">
        <v>0.34977000000000003</v>
      </c>
      <c r="O209" s="155">
        <f>ROUND(E209*N209,2)</f>
        <v>14.91</v>
      </c>
      <c r="P209" s="155">
        <v>0</v>
      </c>
      <c r="Q209" s="155">
        <f>ROUND(E209*P209,2)</f>
        <v>0</v>
      </c>
      <c r="R209" s="156"/>
      <c r="S209" s="156" t="s">
        <v>226</v>
      </c>
      <c r="T209" s="156" t="s">
        <v>226</v>
      </c>
      <c r="U209" s="156">
        <v>0.72050000000000003</v>
      </c>
      <c r="V209" s="156">
        <f>ROUND(E209*U209,2)</f>
        <v>30.71</v>
      </c>
      <c r="W209" s="156"/>
      <c r="X209" s="156" t="s">
        <v>300</v>
      </c>
      <c r="Y209" s="156" t="s">
        <v>228</v>
      </c>
      <c r="Z209" s="146"/>
      <c r="AA209" s="146"/>
      <c r="AB209" s="146"/>
      <c r="AC209" s="146"/>
      <c r="AD209" s="146"/>
      <c r="AE209" s="146"/>
      <c r="AF209" s="146"/>
      <c r="AG209" s="146" t="s">
        <v>463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2" x14ac:dyDescent="0.2">
      <c r="A210" s="153"/>
      <c r="B210" s="154"/>
      <c r="C210" s="183" t="s">
        <v>511</v>
      </c>
      <c r="D210" s="158"/>
      <c r="E210" s="159">
        <v>42.63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231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69">
        <v>81</v>
      </c>
      <c r="B211" s="170" t="s">
        <v>512</v>
      </c>
      <c r="C211" s="182" t="s">
        <v>513</v>
      </c>
      <c r="D211" s="171" t="s">
        <v>225</v>
      </c>
      <c r="E211" s="172">
        <v>8.0148299999999999</v>
      </c>
      <c r="F211" s="173"/>
      <c r="G211" s="174">
        <f>ROUND(E211*F211,2)</f>
        <v>0</v>
      </c>
      <c r="H211" s="157"/>
      <c r="I211" s="156">
        <f>ROUND(E211*H211,2)</f>
        <v>0</v>
      </c>
      <c r="J211" s="157"/>
      <c r="K211" s="156">
        <f>ROUND(E211*J211,2)</f>
        <v>0</v>
      </c>
      <c r="L211" s="156">
        <v>21</v>
      </c>
      <c r="M211" s="156">
        <f>G211*(1+L211/100)</f>
        <v>0</v>
      </c>
      <c r="N211" s="155">
        <v>2.5249999999999999</v>
      </c>
      <c r="O211" s="155">
        <f>ROUND(E211*N211,2)</f>
        <v>20.239999999999998</v>
      </c>
      <c r="P211" s="155">
        <v>0</v>
      </c>
      <c r="Q211" s="155">
        <f>ROUND(E211*P211,2)</f>
        <v>0</v>
      </c>
      <c r="R211" s="156"/>
      <c r="S211" s="156" t="s">
        <v>226</v>
      </c>
      <c r="T211" s="156" t="s">
        <v>226</v>
      </c>
      <c r="U211" s="156">
        <v>3.2130000000000001</v>
      </c>
      <c r="V211" s="156">
        <f>ROUND(E211*U211,2)</f>
        <v>25.75</v>
      </c>
      <c r="W211" s="156"/>
      <c r="X211" s="156" t="s">
        <v>227</v>
      </c>
      <c r="Y211" s="156" t="s">
        <v>228</v>
      </c>
      <c r="Z211" s="146"/>
      <c r="AA211" s="146"/>
      <c r="AB211" s="146"/>
      <c r="AC211" s="146"/>
      <c r="AD211" s="146"/>
      <c r="AE211" s="146"/>
      <c r="AF211" s="146"/>
      <c r="AG211" s="146" t="s">
        <v>229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2" x14ac:dyDescent="0.2">
      <c r="A212" s="153"/>
      <c r="B212" s="154"/>
      <c r="C212" s="183" t="s">
        <v>514</v>
      </c>
      <c r="D212" s="158"/>
      <c r="E212" s="159">
        <v>3.5785800000000001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231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183" t="s">
        <v>515</v>
      </c>
      <c r="D213" s="158"/>
      <c r="E213" s="159">
        <v>4.4362500000000002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231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69">
        <v>82</v>
      </c>
      <c r="B214" s="170" t="s">
        <v>516</v>
      </c>
      <c r="C214" s="182" t="s">
        <v>517</v>
      </c>
      <c r="D214" s="171" t="s">
        <v>268</v>
      </c>
      <c r="E214" s="172">
        <v>68.25</v>
      </c>
      <c r="F214" s="173"/>
      <c r="G214" s="174">
        <f>ROUND(E214*F214,2)</f>
        <v>0</v>
      </c>
      <c r="H214" s="157"/>
      <c r="I214" s="156">
        <f>ROUND(E214*H214,2)</f>
        <v>0</v>
      </c>
      <c r="J214" s="157"/>
      <c r="K214" s="156">
        <f>ROUND(E214*J214,2)</f>
        <v>0</v>
      </c>
      <c r="L214" s="156">
        <v>21</v>
      </c>
      <c r="M214" s="156">
        <f>G214*(1+L214/100)</f>
        <v>0</v>
      </c>
      <c r="N214" s="155">
        <v>3.15E-3</v>
      </c>
      <c r="O214" s="155">
        <f>ROUND(E214*N214,2)</f>
        <v>0.21</v>
      </c>
      <c r="P214" s="155">
        <v>0</v>
      </c>
      <c r="Q214" s="155">
        <f>ROUND(E214*P214,2)</f>
        <v>0</v>
      </c>
      <c r="R214" s="156"/>
      <c r="S214" s="156" t="s">
        <v>226</v>
      </c>
      <c r="T214" s="156" t="s">
        <v>226</v>
      </c>
      <c r="U214" s="156">
        <v>0.34200000000000003</v>
      </c>
      <c r="V214" s="156">
        <f>ROUND(E214*U214,2)</f>
        <v>23.34</v>
      </c>
      <c r="W214" s="156"/>
      <c r="X214" s="156" t="s">
        <v>227</v>
      </c>
      <c r="Y214" s="156" t="s">
        <v>228</v>
      </c>
      <c r="Z214" s="146"/>
      <c r="AA214" s="146"/>
      <c r="AB214" s="146"/>
      <c r="AC214" s="146"/>
      <c r="AD214" s="146"/>
      <c r="AE214" s="146"/>
      <c r="AF214" s="146"/>
      <c r="AG214" s="146" t="s">
        <v>229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3" t="s">
        <v>1641</v>
      </c>
      <c r="D215" s="158"/>
      <c r="E215" s="159">
        <v>68.25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231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75">
        <v>83</v>
      </c>
      <c r="B216" s="176" t="s">
        <v>518</v>
      </c>
      <c r="C216" s="184" t="s">
        <v>519</v>
      </c>
      <c r="D216" s="177" t="s">
        <v>268</v>
      </c>
      <c r="E216" s="178">
        <v>85.17</v>
      </c>
      <c r="F216" s="179"/>
      <c r="G216" s="180">
        <f>ROUND(E216*F216,2)</f>
        <v>0</v>
      </c>
      <c r="H216" s="157"/>
      <c r="I216" s="156">
        <f>ROUND(E216*H216,2)</f>
        <v>0</v>
      </c>
      <c r="J216" s="157"/>
      <c r="K216" s="156">
        <f>ROUND(E216*J216,2)</f>
        <v>0</v>
      </c>
      <c r="L216" s="156">
        <v>21</v>
      </c>
      <c r="M216" s="156">
        <f>G216*(1+L216/100)</f>
        <v>0</v>
      </c>
      <c r="N216" s="155">
        <v>2.5999999999999998E-4</v>
      </c>
      <c r="O216" s="155">
        <f>ROUND(E216*N216,2)</f>
        <v>0.02</v>
      </c>
      <c r="P216" s="155">
        <v>0</v>
      </c>
      <c r="Q216" s="155">
        <f>ROUND(E216*P216,2)</f>
        <v>0</v>
      </c>
      <c r="R216" s="156"/>
      <c r="S216" s="156" t="s">
        <v>226</v>
      </c>
      <c r="T216" s="156" t="s">
        <v>226</v>
      </c>
      <c r="U216" s="156">
        <v>0.09</v>
      </c>
      <c r="V216" s="156">
        <f>ROUND(E216*U216,2)</f>
        <v>7.67</v>
      </c>
      <c r="W216" s="156"/>
      <c r="X216" s="156" t="s">
        <v>227</v>
      </c>
      <c r="Y216" s="156" t="s">
        <v>228</v>
      </c>
      <c r="Z216" s="146"/>
      <c r="AA216" s="146"/>
      <c r="AB216" s="146"/>
      <c r="AC216" s="146"/>
      <c r="AD216" s="146"/>
      <c r="AE216" s="146"/>
      <c r="AF216" s="146"/>
      <c r="AG216" s="146" t="s">
        <v>229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x14ac:dyDescent="0.2">
      <c r="A217" s="162" t="s">
        <v>221</v>
      </c>
      <c r="B217" s="163" t="s">
        <v>94</v>
      </c>
      <c r="C217" s="181" t="s">
        <v>95</v>
      </c>
      <c r="D217" s="164"/>
      <c r="E217" s="165"/>
      <c r="F217" s="166"/>
      <c r="G217" s="167">
        <f>SUMIF(AG218:AG219,"&lt;&gt;NOR",G218:G219)</f>
        <v>0</v>
      </c>
      <c r="H217" s="161"/>
      <c r="I217" s="161">
        <f>SUM(I218:I219)</f>
        <v>0</v>
      </c>
      <c r="J217" s="161"/>
      <c r="K217" s="161">
        <f>SUM(K218:K219)</f>
        <v>0</v>
      </c>
      <c r="L217" s="161"/>
      <c r="M217" s="161">
        <f>SUM(M218:M219)</f>
        <v>0</v>
      </c>
      <c r="N217" s="160"/>
      <c r="O217" s="160">
        <f>SUM(O218:O219)</f>
        <v>0</v>
      </c>
      <c r="P217" s="160"/>
      <c r="Q217" s="160">
        <f>SUM(Q218:Q219)</f>
        <v>0</v>
      </c>
      <c r="R217" s="161"/>
      <c r="S217" s="161"/>
      <c r="T217" s="161"/>
      <c r="U217" s="161"/>
      <c r="V217" s="161">
        <f>SUM(V218:V219)</f>
        <v>0</v>
      </c>
      <c r="W217" s="161"/>
      <c r="X217" s="161"/>
      <c r="Y217" s="161"/>
      <c r="AG217" t="s">
        <v>222</v>
      </c>
    </row>
    <row r="218" spans="1:60" outlineLevel="1" x14ac:dyDescent="0.2">
      <c r="A218" s="175">
        <v>84</v>
      </c>
      <c r="B218" s="176" t="s">
        <v>520</v>
      </c>
      <c r="C218" s="184" t="s">
        <v>521</v>
      </c>
      <c r="D218" s="177" t="s">
        <v>314</v>
      </c>
      <c r="E218" s="178">
        <v>1</v>
      </c>
      <c r="F218" s="179"/>
      <c r="G218" s="180">
        <f>ROUND(E218*F218,2)</f>
        <v>0</v>
      </c>
      <c r="H218" s="157"/>
      <c r="I218" s="156">
        <f>ROUND(E218*H218,2)</f>
        <v>0</v>
      </c>
      <c r="J218" s="157"/>
      <c r="K218" s="156">
        <f>ROUND(E218*J218,2)</f>
        <v>0</v>
      </c>
      <c r="L218" s="156">
        <v>21</v>
      </c>
      <c r="M218" s="156">
        <f>G218*(1+L218/100)</f>
        <v>0</v>
      </c>
      <c r="N218" s="155">
        <v>4.5199999999999997E-3</v>
      </c>
      <c r="O218" s="155">
        <f>ROUND(E218*N218,2)</f>
        <v>0</v>
      </c>
      <c r="P218" s="155">
        <v>0</v>
      </c>
      <c r="Q218" s="155">
        <f>ROUND(E218*P218,2)</f>
        <v>0</v>
      </c>
      <c r="R218" s="156"/>
      <c r="S218" s="156" t="s">
        <v>334</v>
      </c>
      <c r="T218" s="156" t="s">
        <v>335</v>
      </c>
      <c r="U218" s="156">
        <v>0</v>
      </c>
      <c r="V218" s="156">
        <f>ROUND(E218*U218,2)</f>
        <v>0</v>
      </c>
      <c r="W218" s="156"/>
      <c r="X218" s="156" t="s">
        <v>227</v>
      </c>
      <c r="Y218" s="156" t="s">
        <v>228</v>
      </c>
      <c r="Z218" s="146"/>
      <c r="AA218" s="146"/>
      <c r="AB218" s="146"/>
      <c r="AC218" s="146"/>
      <c r="AD218" s="146"/>
      <c r="AE218" s="146"/>
      <c r="AF218" s="146"/>
      <c r="AG218" s="146" t="s">
        <v>235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22.5" outlineLevel="1" x14ac:dyDescent="0.2">
      <c r="A219" s="175">
        <v>85</v>
      </c>
      <c r="B219" s="176" t="s">
        <v>522</v>
      </c>
      <c r="C219" s="184" t="s">
        <v>523</v>
      </c>
      <c r="D219" s="177" t="s">
        <v>333</v>
      </c>
      <c r="E219" s="178">
        <v>1</v>
      </c>
      <c r="F219" s="179"/>
      <c r="G219" s="180">
        <f>ROUND(E219*F219,2)</f>
        <v>0</v>
      </c>
      <c r="H219" s="157"/>
      <c r="I219" s="156">
        <f>ROUND(E219*H219,2)</f>
        <v>0</v>
      </c>
      <c r="J219" s="157"/>
      <c r="K219" s="156">
        <f>ROUND(E219*J219,2)</f>
        <v>0</v>
      </c>
      <c r="L219" s="156">
        <v>21</v>
      </c>
      <c r="M219" s="156">
        <f>G219*(1+L219/100)</f>
        <v>0</v>
      </c>
      <c r="N219" s="155">
        <v>2.7599999999999999E-3</v>
      </c>
      <c r="O219" s="155">
        <f>ROUND(E219*N219,2)</f>
        <v>0</v>
      </c>
      <c r="P219" s="155">
        <v>0</v>
      </c>
      <c r="Q219" s="155">
        <f>ROUND(E219*P219,2)</f>
        <v>0</v>
      </c>
      <c r="R219" s="156"/>
      <c r="S219" s="156" t="s">
        <v>334</v>
      </c>
      <c r="T219" s="156" t="s">
        <v>335</v>
      </c>
      <c r="U219" s="156">
        <v>0</v>
      </c>
      <c r="V219" s="156">
        <f>ROUND(E219*U219,2)</f>
        <v>0</v>
      </c>
      <c r="W219" s="156"/>
      <c r="X219" s="156" t="s">
        <v>227</v>
      </c>
      <c r="Y219" s="156" t="s">
        <v>228</v>
      </c>
      <c r="Z219" s="146"/>
      <c r="AA219" s="146"/>
      <c r="AB219" s="146"/>
      <c r="AC219" s="146"/>
      <c r="AD219" s="146"/>
      <c r="AE219" s="146"/>
      <c r="AF219" s="146"/>
      <c r="AG219" s="146" t="s">
        <v>229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x14ac:dyDescent="0.2">
      <c r="A220" s="162" t="s">
        <v>221</v>
      </c>
      <c r="B220" s="163" t="s">
        <v>100</v>
      </c>
      <c r="C220" s="181" t="s">
        <v>101</v>
      </c>
      <c r="D220" s="164"/>
      <c r="E220" s="165"/>
      <c r="F220" s="166"/>
      <c r="G220" s="167">
        <f>SUMIF(AG221:AG222,"&lt;&gt;NOR",G221:G222)</f>
        <v>0</v>
      </c>
      <c r="H220" s="161"/>
      <c r="I220" s="161">
        <f>SUM(I221:I222)</f>
        <v>0</v>
      </c>
      <c r="J220" s="161"/>
      <c r="K220" s="161">
        <f>SUM(K221:K222)</f>
        <v>0</v>
      </c>
      <c r="L220" s="161"/>
      <c r="M220" s="161">
        <f>SUM(M221:M222)</f>
        <v>0</v>
      </c>
      <c r="N220" s="160"/>
      <c r="O220" s="160">
        <f>SUM(O221:O222)</f>
        <v>0.12</v>
      </c>
      <c r="P220" s="160"/>
      <c r="Q220" s="160">
        <f>SUM(Q221:Q222)</f>
        <v>0</v>
      </c>
      <c r="R220" s="161"/>
      <c r="S220" s="161"/>
      <c r="T220" s="161"/>
      <c r="U220" s="161"/>
      <c r="V220" s="161">
        <f>SUM(V221:V222)</f>
        <v>16.32</v>
      </c>
      <c r="W220" s="161"/>
      <c r="X220" s="161"/>
      <c r="Y220" s="161"/>
      <c r="AG220" t="s">
        <v>222</v>
      </c>
    </row>
    <row r="221" spans="1:60" outlineLevel="1" x14ac:dyDescent="0.2">
      <c r="A221" s="169">
        <v>86</v>
      </c>
      <c r="B221" s="170" t="s">
        <v>524</v>
      </c>
      <c r="C221" s="182" t="s">
        <v>525</v>
      </c>
      <c r="D221" s="171" t="s">
        <v>268</v>
      </c>
      <c r="E221" s="172">
        <v>38.846400000000003</v>
      </c>
      <c r="F221" s="173"/>
      <c r="G221" s="174">
        <f>ROUND(E221*F221,2)</f>
        <v>0</v>
      </c>
      <c r="H221" s="157"/>
      <c r="I221" s="156">
        <f>ROUND(E221*H221,2)</f>
        <v>0</v>
      </c>
      <c r="J221" s="157"/>
      <c r="K221" s="156">
        <f>ROUND(E221*J221,2)</f>
        <v>0</v>
      </c>
      <c r="L221" s="156">
        <v>21</v>
      </c>
      <c r="M221" s="156">
        <f>G221*(1+L221/100)</f>
        <v>0</v>
      </c>
      <c r="N221" s="155">
        <v>3.1700000000000001E-3</v>
      </c>
      <c r="O221" s="155">
        <f>ROUND(E221*N221,2)</f>
        <v>0.12</v>
      </c>
      <c r="P221" s="155">
        <v>0</v>
      </c>
      <c r="Q221" s="155">
        <f>ROUND(E221*P221,2)</f>
        <v>0</v>
      </c>
      <c r="R221" s="156"/>
      <c r="S221" s="156" t="s">
        <v>226</v>
      </c>
      <c r="T221" s="156" t="s">
        <v>226</v>
      </c>
      <c r="U221" s="156">
        <v>0.42</v>
      </c>
      <c r="V221" s="156">
        <f>ROUND(E221*U221,2)</f>
        <v>16.32</v>
      </c>
      <c r="W221" s="156"/>
      <c r="X221" s="156" t="s">
        <v>227</v>
      </c>
      <c r="Y221" s="156" t="s">
        <v>228</v>
      </c>
      <c r="Z221" s="146"/>
      <c r="AA221" s="146"/>
      <c r="AB221" s="146"/>
      <c r="AC221" s="146"/>
      <c r="AD221" s="146"/>
      <c r="AE221" s="146"/>
      <c r="AF221" s="146"/>
      <c r="AG221" s="146" t="s">
        <v>229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2" x14ac:dyDescent="0.2">
      <c r="A222" s="153"/>
      <c r="B222" s="154"/>
      <c r="C222" s="183" t="s">
        <v>526</v>
      </c>
      <c r="D222" s="158"/>
      <c r="E222" s="159">
        <v>38.85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231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x14ac:dyDescent="0.2">
      <c r="A223" s="162" t="s">
        <v>221</v>
      </c>
      <c r="B223" s="163" t="s">
        <v>102</v>
      </c>
      <c r="C223" s="181" t="s">
        <v>103</v>
      </c>
      <c r="D223" s="164"/>
      <c r="E223" s="165"/>
      <c r="F223" s="166"/>
      <c r="G223" s="167">
        <f>SUMIF(AG224:AG229,"&lt;&gt;NOR",G224:G229)</f>
        <v>0</v>
      </c>
      <c r="H223" s="161"/>
      <c r="I223" s="161">
        <f>SUM(I224:I229)</f>
        <v>0</v>
      </c>
      <c r="J223" s="161"/>
      <c r="K223" s="161">
        <f>SUM(K224:K229)</f>
        <v>0</v>
      </c>
      <c r="L223" s="161"/>
      <c r="M223" s="161">
        <f>SUM(M224:M229)</f>
        <v>0</v>
      </c>
      <c r="N223" s="160"/>
      <c r="O223" s="160">
        <f>SUM(O224:O229)</f>
        <v>6.32</v>
      </c>
      <c r="P223" s="160"/>
      <c r="Q223" s="160">
        <f>SUM(Q224:Q229)</f>
        <v>0</v>
      </c>
      <c r="R223" s="161"/>
      <c r="S223" s="161"/>
      <c r="T223" s="161"/>
      <c r="U223" s="161"/>
      <c r="V223" s="161">
        <f>SUM(V224:V229)</f>
        <v>100.31999999999998</v>
      </c>
      <c r="W223" s="161"/>
      <c r="X223" s="161"/>
      <c r="Y223" s="161"/>
      <c r="AG223" t="s">
        <v>222</v>
      </c>
    </row>
    <row r="224" spans="1:60" outlineLevel="1" x14ac:dyDescent="0.2">
      <c r="A224" s="175">
        <v>87</v>
      </c>
      <c r="B224" s="176" t="s">
        <v>527</v>
      </c>
      <c r="C224" s="184" t="s">
        <v>528</v>
      </c>
      <c r="D224" s="177" t="s">
        <v>268</v>
      </c>
      <c r="E224" s="178">
        <v>282.5</v>
      </c>
      <c r="F224" s="179"/>
      <c r="G224" s="180">
        <f>ROUND(E224*F224,2)</f>
        <v>0</v>
      </c>
      <c r="H224" s="157"/>
      <c r="I224" s="156">
        <f>ROUND(E224*H224,2)</f>
        <v>0</v>
      </c>
      <c r="J224" s="157"/>
      <c r="K224" s="156">
        <f>ROUND(E224*J224,2)</f>
        <v>0</v>
      </c>
      <c r="L224" s="156">
        <v>21</v>
      </c>
      <c r="M224" s="156">
        <f>G224*(1+L224/100)</f>
        <v>0</v>
      </c>
      <c r="N224" s="155">
        <v>1.8380000000000001E-2</v>
      </c>
      <c r="O224" s="155">
        <f>ROUND(E224*N224,2)</f>
        <v>5.19</v>
      </c>
      <c r="P224" s="155">
        <v>0</v>
      </c>
      <c r="Q224" s="155">
        <f>ROUND(E224*P224,2)</f>
        <v>0</v>
      </c>
      <c r="R224" s="156"/>
      <c r="S224" s="156" t="s">
        <v>226</v>
      </c>
      <c r="T224" s="156" t="s">
        <v>226</v>
      </c>
      <c r="U224" s="156">
        <v>0.13</v>
      </c>
      <c r="V224" s="156">
        <f>ROUND(E224*U224,2)</f>
        <v>36.729999999999997</v>
      </c>
      <c r="W224" s="156"/>
      <c r="X224" s="156" t="s">
        <v>227</v>
      </c>
      <c r="Y224" s="156" t="s">
        <v>228</v>
      </c>
      <c r="Z224" s="146"/>
      <c r="AA224" s="146"/>
      <c r="AB224" s="146"/>
      <c r="AC224" s="146"/>
      <c r="AD224" s="146"/>
      <c r="AE224" s="146"/>
      <c r="AF224" s="146"/>
      <c r="AG224" s="146" t="s">
        <v>229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69">
        <v>88</v>
      </c>
      <c r="B225" s="170" t="s">
        <v>529</v>
      </c>
      <c r="C225" s="182" t="s">
        <v>530</v>
      </c>
      <c r="D225" s="171" t="s">
        <v>268</v>
      </c>
      <c r="E225" s="172">
        <v>847.5</v>
      </c>
      <c r="F225" s="173"/>
      <c r="G225" s="174">
        <f>ROUND(E225*F225,2)</f>
        <v>0</v>
      </c>
      <c r="H225" s="157"/>
      <c r="I225" s="156">
        <f>ROUND(E225*H225,2)</f>
        <v>0</v>
      </c>
      <c r="J225" s="157"/>
      <c r="K225" s="156">
        <f>ROUND(E225*J225,2)</f>
        <v>0</v>
      </c>
      <c r="L225" s="156">
        <v>21</v>
      </c>
      <c r="M225" s="156">
        <f>G225*(1+L225/100)</f>
        <v>0</v>
      </c>
      <c r="N225" s="155">
        <v>8.4999999999999995E-4</v>
      </c>
      <c r="O225" s="155">
        <f>ROUND(E225*N225,2)</f>
        <v>0.72</v>
      </c>
      <c r="P225" s="155">
        <v>0</v>
      </c>
      <c r="Q225" s="155">
        <f>ROUND(E225*P225,2)</f>
        <v>0</v>
      </c>
      <c r="R225" s="156"/>
      <c r="S225" s="156" t="s">
        <v>226</v>
      </c>
      <c r="T225" s="156" t="s">
        <v>226</v>
      </c>
      <c r="U225" s="156">
        <v>6.0000000000000001E-3</v>
      </c>
      <c r="V225" s="156">
        <f>ROUND(E225*U225,2)</f>
        <v>5.09</v>
      </c>
      <c r="W225" s="156"/>
      <c r="X225" s="156" t="s">
        <v>227</v>
      </c>
      <c r="Y225" s="156" t="s">
        <v>228</v>
      </c>
      <c r="Z225" s="146"/>
      <c r="AA225" s="146"/>
      <c r="AB225" s="146"/>
      <c r="AC225" s="146"/>
      <c r="AD225" s="146"/>
      <c r="AE225" s="146"/>
      <c r="AF225" s="146"/>
      <c r="AG225" s="146" t="s">
        <v>229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53"/>
      <c r="B226" s="154"/>
      <c r="C226" s="183" t="s">
        <v>531</v>
      </c>
      <c r="D226" s="158"/>
      <c r="E226" s="159">
        <v>847.5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231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75">
        <v>89</v>
      </c>
      <c r="B227" s="176" t="s">
        <v>532</v>
      </c>
      <c r="C227" s="184" t="s">
        <v>533</v>
      </c>
      <c r="D227" s="177" t="s">
        <v>268</v>
      </c>
      <c r="E227" s="178">
        <v>282.5</v>
      </c>
      <c r="F227" s="179"/>
      <c r="G227" s="180">
        <f>ROUND(E227*F227,2)</f>
        <v>0</v>
      </c>
      <c r="H227" s="157"/>
      <c r="I227" s="156">
        <f>ROUND(E227*H227,2)</f>
        <v>0</v>
      </c>
      <c r="J227" s="157"/>
      <c r="K227" s="156">
        <f>ROUND(E227*J227,2)</f>
        <v>0</v>
      </c>
      <c r="L227" s="156">
        <v>21</v>
      </c>
      <c r="M227" s="156">
        <f>G227*(1+L227/100)</f>
        <v>0</v>
      </c>
      <c r="N227" s="155">
        <v>0</v>
      </c>
      <c r="O227" s="155">
        <f>ROUND(E227*N227,2)</f>
        <v>0</v>
      </c>
      <c r="P227" s="155">
        <v>0</v>
      </c>
      <c r="Q227" s="155">
        <f>ROUND(E227*P227,2)</f>
        <v>0</v>
      </c>
      <c r="R227" s="156"/>
      <c r="S227" s="156" t="s">
        <v>226</v>
      </c>
      <c r="T227" s="156" t="s">
        <v>226</v>
      </c>
      <c r="U227" s="156">
        <v>0.10199999999999999</v>
      </c>
      <c r="V227" s="156">
        <f>ROUND(E227*U227,2)</f>
        <v>28.82</v>
      </c>
      <c r="W227" s="156"/>
      <c r="X227" s="156" t="s">
        <v>227</v>
      </c>
      <c r="Y227" s="156" t="s">
        <v>228</v>
      </c>
      <c r="Z227" s="146"/>
      <c r="AA227" s="146"/>
      <c r="AB227" s="146"/>
      <c r="AC227" s="146"/>
      <c r="AD227" s="146"/>
      <c r="AE227" s="146"/>
      <c r="AF227" s="146"/>
      <c r="AG227" s="146" t="s">
        <v>229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75">
        <v>90</v>
      </c>
      <c r="B228" s="176" t="s">
        <v>534</v>
      </c>
      <c r="C228" s="184" t="s">
        <v>535</v>
      </c>
      <c r="D228" s="177" t="s">
        <v>268</v>
      </c>
      <c r="E228" s="178">
        <v>87.86</v>
      </c>
      <c r="F228" s="179"/>
      <c r="G228" s="180">
        <f>ROUND(E228*F228,2)</f>
        <v>0</v>
      </c>
      <c r="H228" s="157"/>
      <c r="I228" s="156">
        <f>ROUND(E228*H228,2)</f>
        <v>0</v>
      </c>
      <c r="J228" s="157"/>
      <c r="K228" s="156">
        <f>ROUND(E228*J228,2)</f>
        <v>0</v>
      </c>
      <c r="L228" s="156">
        <v>21</v>
      </c>
      <c r="M228" s="156">
        <f>G228*(1+L228/100)</f>
        <v>0</v>
      </c>
      <c r="N228" s="155">
        <v>1.58E-3</v>
      </c>
      <c r="O228" s="155">
        <f>ROUND(E228*N228,2)</f>
        <v>0.14000000000000001</v>
      </c>
      <c r="P228" s="155">
        <v>0</v>
      </c>
      <c r="Q228" s="155">
        <f>ROUND(E228*P228,2)</f>
        <v>0</v>
      </c>
      <c r="R228" s="156"/>
      <c r="S228" s="156" t="s">
        <v>226</v>
      </c>
      <c r="T228" s="156" t="s">
        <v>226</v>
      </c>
      <c r="U228" s="156">
        <v>0.214</v>
      </c>
      <c r="V228" s="156">
        <f>ROUND(E228*U228,2)</f>
        <v>18.8</v>
      </c>
      <c r="W228" s="156"/>
      <c r="X228" s="156" t="s">
        <v>227</v>
      </c>
      <c r="Y228" s="156" t="s">
        <v>228</v>
      </c>
      <c r="Z228" s="146"/>
      <c r="AA228" s="146"/>
      <c r="AB228" s="146"/>
      <c r="AC228" s="146"/>
      <c r="AD228" s="146"/>
      <c r="AE228" s="146"/>
      <c r="AF228" s="146"/>
      <c r="AG228" s="146" t="s">
        <v>229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75">
        <v>91</v>
      </c>
      <c r="B229" s="176" t="s">
        <v>536</v>
      </c>
      <c r="C229" s="184" t="s">
        <v>537</v>
      </c>
      <c r="D229" s="177" t="s">
        <v>268</v>
      </c>
      <c r="E229" s="178">
        <v>41.86</v>
      </c>
      <c r="F229" s="179"/>
      <c r="G229" s="180">
        <f>ROUND(E229*F229,2)</f>
        <v>0</v>
      </c>
      <c r="H229" s="157"/>
      <c r="I229" s="156">
        <f>ROUND(E229*H229,2)</f>
        <v>0</v>
      </c>
      <c r="J229" s="157"/>
      <c r="K229" s="156">
        <f>ROUND(E229*J229,2)</f>
        <v>0</v>
      </c>
      <c r="L229" s="156">
        <v>21</v>
      </c>
      <c r="M229" s="156">
        <f>G229*(1+L229/100)</f>
        <v>0</v>
      </c>
      <c r="N229" s="155">
        <v>6.3499999999999997E-3</v>
      </c>
      <c r="O229" s="155">
        <f>ROUND(E229*N229,2)</f>
        <v>0.27</v>
      </c>
      <c r="P229" s="155">
        <v>0</v>
      </c>
      <c r="Q229" s="155">
        <f>ROUND(E229*P229,2)</f>
        <v>0</v>
      </c>
      <c r="R229" s="156"/>
      <c r="S229" s="156" t="s">
        <v>226</v>
      </c>
      <c r="T229" s="156" t="s">
        <v>226</v>
      </c>
      <c r="U229" s="156">
        <v>0.26</v>
      </c>
      <c r="V229" s="156">
        <f>ROUND(E229*U229,2)</f>
        <v>10.88</v>
      </c>
      <c r="W229" s="156"/>
      <c r="X229" s="156" t="s">
        <v>227</v>
      </c>
      <c r="Y229" s="156" t="s">
        <v>228</v>
      </c>
      <c r="Z229" s="146"/>
      <c r="AA229" s="146"/>
      <c r="AB229" s="146"/>
      <c r="AC229" s="146"/>
      <c r="AD229" s="146"/>
      <c r="AE229" s="146"/>
      <c r="AF229" s="146"/>
      <c r="AG229" s="146" t="s">
        <v>229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5.5" x14ac:dyDescent="0.2">
      <c r="A230" s="162" t="s">
        <v>221</v>
      </c>
      <c r="B230" s="163" t="s">
        <v>104</v>
      </c>
      <c r="C230" s="181" t="s">
        <v>105</v>
      </c>
      <c r="D230" s="164"/>
      <c r="E230" s="165"/>
      <c r="F230" s="166"/>
      <c r="G230" s="167">
        <f>SUMIF(AG231:AG234,"&lt;&gt;NOR",G231:G234)</f>
        <v>0</v>
      </c>
      <c r="H230" s="161"/>
      <c r="I230" s="161">
        <f>SUM(I231:I234)</f>
        <v>0</v>
      </c>
      <c r="J230" s="161"/>
      <c r="K230" s="161">
        <f>SUM(K231:K234)</f>
        <v>0</v>
      </c>
      <c r="L230" s="161"/>
      <c r="M230" s="161">
        <f>SUM(M231:M234)</f>
        <v>0</v>
      </c>
      <c r="N230" s="160"/>
      <c r="O230" s="160">
        <f>SUM(O231:O234)</f>
        <v>0.02</v>
      </c>
      <c r="P230" s="160"/>
      <c r="Q230" s="160">
        <f>SUM(Q231:Q234)</f>
        <v>0</v>
      </c>
      <c r="R230" s="161"/>
      <c r="S230" s="161"/>
      <c r="T230" s="161"/>
      <c r="U230" s="161"/>
      <c r="V230" s="161">
        <f>SUM(V231:V234)</f>
        <v>43.660000000000004</v>
      </c>
      <c r="W230" s="161"/>
      <c r="X230" s="161"/>
      <c r="Y230" s="161"/>
      <c r="AG230" t="s">
        <v>222</v>
      </c>
    </row>
    <row r="231" spans="1:60" outlineLevel="1" x14ac:dyDescent="0.2">
      <c r="A231" s="175">
        <v>92</v>
      </c>
      <c r="B231" s="176" t="s">
        <v>538</v>
      </c>
      <c r="C231" s="184" t="s">
        <v>539</v>
      </c>
      <c r="D231" s="177" t="s">
        <v>268</v>
      </c>
      <c r="E231" s="178">
        <v>139.88</v>
      </c>
      <c r="F231" s="179"/>
      <c r="G231" s="180">
        <f>ROUND(E231*F231,2)</f>
        <v>0</v>
      </c>
      <c r="H231" s="157"/>
      <c r="I231" s="156">
        <f>ROUND(E231*H231,2)</f>
        <v>0</v>
      </c>
      <c r="J231" s="157"/>
      <c r="K231" s="156">
        <f>ROUND(E231*J231,2)</f>
        <v>0</v>
      </c>
      <c r="L231" s="156">
        <v>21</v>
      </c>
      <c r="M231" s="156">
        <f>G231*(1+L231/100)</f>
        <v>0</v>
      </c>
      <c r="N231" s="155">
        <v>4.0000000000000003E-5</v>
      </c>
      <c r="O231" s="155">
        <f>ROUND(E231*N231,2)</f>
        <v>0.01</v>
      </c>
      <c r="P231" s="155">
        <v>0</v>
      </c>
      <c r="Q231" s="155">
        <f>ROUND(E231*P231,2)</f>
        <v>0</v>
      </c>
      <c r="R231" s="156"/>
      <c r="S231" s="156" t="s">
        <v>226</v>
      </c>
      <c r="T231" s="156" t="s">
        <v>226</v>
      </c>
      <c r="U231" s="156">
        <v>0.308</v>
      </c>
      <c r="V231" s="156">
        <f>ROUND(E231*U231,2)</f>
        <v>43.08</v>
      </c>
      <c r="W231" s="156"/>
      <c r="X231" s="156" t="s">
        <v>227</v>
      </c>
      <c r="Y231" s="156" t="s">
        <v>228</v>
      </c>
      <c r="Z231" s="146"/>
      <c r="AA231" s="146"/>
      <c r="AB231" s="146"/>
      <c r="AC231" s="146"/>
      <c r="AD231" s="146"/>
      <c r="AE231" s="146"/>
      <c r="AF231" s="146"/>
      <c r="AG231" s="146" t="s">
        <v>229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75">
        <v>93</v>
      </c>
      <c r="B232" s="176" t="s">
        <v>540</v>
      </c>
      <c r="C232" s="184" t="s">
        <v>541</v>
      </c>
      <c r="D232" s="177" t="s">
        <v>314</v>
      </c>
      <c r="E232" s="178">
        <v>2</v>
      </c>
      <c r="F232" s="179"/>
      <c r="G232" s="180">
        <f>ROUND(E232*F232,2)</f>
        <v>0</v>
      </c>
      <c r="H232" s="157"/>
      <c r="I232" s="156">
        <f>ROUND(E232*H232,2)</f>
        <v>0</v>
      </c>
      <c r="J232" s="157"/>
      <c r="K232" s="156">
        <f>ROUND(E232*J232,2)</f>
        <v>0</v>
      </c>
      <c r="L232" s="156">
        <v>21</v>
      </c>
      <c r="M232" s="156">
        <f>G232*(1+L232/100)</f>
        <v>0</v>
      </c>
      <c r="N232" s="155">
        <v>1.0000000000000001E-5</v>
      </c>
      <c r="O232" s="155">
        <f>ROUND(E232*N232,2)</f>
        <v>0</v>
      </c>
      <c r="P232" s="155">
        <v>0</v>
      </c>
      <c r="Q232" s="155">
        <f>ROUND(E232*P232,2)</f>
        <v>0</v>
      </c>
      <c r="R232" s="156"/>
      <c r="S232" s="156" t="s">
        <v>226</v>
      </c>
      <c r="T232" s="156" t="s">
        <v>226</v>
      </c>
      <c r="U232" s="156">
        <v>0.17</v>
      </c>
      <c r="V232" s="156">
        <f>ROUND(E232*U232,2)</f>
        <v>0.34</v>
      </c>
      <c r="W232" s="156"/>
      <c r="X232" s="156" t="s">
        <v>227</v>
      </c>
      <c r="Y232" s="156" t="s">
        <v>228</v>
      </c>
      <c r="Z232" s="146"/>
      <c r="AA232" s="146"/>
      <c r="AB232" s="146"/>
      <c r="AC232" s="146"/>
      <c r="AD232" s="146"/>
      <c r="AE232" s="146"/>
      <c r="AF232" s="146"/>
      <c r="AG232" s="146" t="s">
        <v>235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75">
        <v>94</v>
      </c>
      <c r="B233" s="176" t="s">
        <v>542</v>
      </c>
      <c r="C233" s="184" t="s">
        <v>543</v>
      </c>
      <c r="D233" s="177" t="s">
        <v>314</v>
      </c>
      <c r="E233" s="178">
        <v>2</v>
      </c>
      <c r="F233" s="179"/>
      <c r="G233" s="180">
        <f>ROUND(E233*F233,2)</f>
        <v>0</v>
      </c>
      <c r="H233" s="157"/>
      <c r="I233" s="156">
        <f>ROUND(E233*H233,2)</f>
        <v>0</v>
      </c>
      <c r="J233" s="157"/>
      <c r="K233" s="156">
        <f>ROUND(E233*J233,2)</f>
        <v>0</v>
      </c>
      <c r="L233" s="156">
        <v>21</v>
      </c>
      <c r="M233" s="156">
        <f>G233*(1+L233/100)</f>
        <v>0</v>
      </c>
      <c r="N233" s="155">
        <v>3.2000000000000002E-3</v>
      </c>
      <c r="O233" s="155">
        <f>ROUND(E233*N233,2)</f>
        <v>0.01</v>
      </c>
      <c r="P233" s="155">
        <v>0</v>
      </c>
      <c r="Q233" s="155">
        <f>ROUND(E233*P233,2)</f>
        <v>0</v>
      </c>
      <c r="R233" s="156" t="s">
        <v>493</v>
      </c>
      <c r="S233" s="156" t="s">
        <v>226</v>
      </c>
      <c r="T233" s="156" t="s">
        <v>226</v>
      </c>
      <c r="U233" s="156">
        <v>0</v>
      </c>
      <c r="V233" s="156">
        <f>ROUND(E233*U233,2)</f>
        <v>0</v>
      </c>
      <c r="W233" s="156"/>
      <c r="X233" s="156" t="s">
        <v>494</v>
      </c>
      <c r="Y233" s="156" t="s">
        <v>228</v>
      </c>
      <c r="Z233" s="146"/>
      <c r="AA233" s="146"/>
      <c r="AB233" s="146"/>
      <c r="AC233" s="146"/>
      <c r="AD233" s="146"/>
      <c r="AE233" s="146"/>
      <c r="AF233" s="146"/>
      <c r="AG233" s="146" t="s">
        <v>544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75">
        <v>95</v>
      </c>
      <c r="B234" s="176" t="s">
        <v>545</v>
      </c>
      <c r="C234" s="184" t="s">
        <v>546</v>
      </c>
      <c r="D234" s="177" t="s">
        <v>314</v>
      </c>
      <c r="E234" s="178">
        <v>2</v>
      </c>
      <c r="F234" s="179"/>
      <c r="G234" s="180">
        <f>ROUND(E234*F234,2)</f>
        <v>0</v>
      </c>
      <c r="H234" s="157"/>
      <c r="I234" s="156">
        <f>ROUND(E234*H234,2)</f>
        <v>0</v>
      </c>
      <c r="J234" s="157"/>
      <c r="K234" s="156">
        <f>ROUND(E234*J234,2)</f>
        <v>0</v>
      </c>
      <c r="L234" s="156">
        <v>21</v>
      </c>
      <c r="M234" s="156">
        <f>G234*(1+L234/100)</f>
        <v>0</v>
      </c>
      <c r="N234" s="155">
        <v>0</v>
      </c>
      <c r="O234" s="155">
        <f>ROUND(E234*N234,2)</f>
        <v>0</v>
      </c>
      <c r="P234" s="155">
        <v>0</v>
      </c>
      <c r="Q234" s="155">
        <f>ROUND(E234*P234,2)</f>
        <v>0</v>
      </c>
      <c r="R234" s="156"/>
      <c r="S234" s="156" t="s">
        <v>226</v>
      </c>
      <c r="T234" s="156" t="s">
        <v>226</v>
      </c>
      <c r="U234" s="156">
        <v>0.11890000000000001</v>
      </c>
      <c r="V234" s="156">
        <f>ROUND(E234*U234,2)</f>
        <v>0.24</v>
      </c>
      <c r="W234" s="156"/>
      <c r="X234" s="156" t="s">
        <v>227</v>
      </c>
      <c r="Y234" s="156" t="s">
        <v>228</v>
      </c>
      <c r="Z234" s="146"/>
      <c r="AA234" s="146"/>
      <c r="AB234" s="146"/>
      <c r="AC234" s="146"/>
      <c r="AD234" s="146"/>
      <c r="AE234" s="146"/>
      <c r="AF234" s="146"/>
      <c r="AG234" s="146" t="s">
        <v>235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x14ac:dyDescent="0.2">
      <c r="A235" s="162" t="s">
        <v>221</v>
      </c>
      <c r="B235" s="163" t="s">
        <v>106</v>
      </c>
      <c r="C235" s="181" t="s">
        <v>107</v>
      </c>
      <c r="D235" s="164"/>
      <c r="E235" s="165"/>
      <c r="F235" s="166"/>
      <c r="G235" s="167">
        <f>SUMIF(AG236:AG236,"&lt;&gt;NOR",G236:G236)</f>
        <v>0</v>
      </c>
      <c r="H235" s="161"/>
      <c r="I235" s="161">
        <f>SUM(I236:I236)</f>
        <v>0</v>
      </c>
      <c r="J235" s="161"/>
      <c r="K235" s="161">
        <f>SUM(K236:K236)</f>
        <v>0</v>
      </c>
      <c r="L235" s="161"/>
      <c r="M235" s="161">
        <f>SUM(M236:M236)</f>
        <v>0</v>
      </c>
      <c r="N235" s="160"/>
      <c r="O235" s="160">
        <f>SUM(O236:O236)</f>
        <v>0</v>
      </c>
      <c r="P235" s="160"/>
      <c r="Q235" s="160">
        <f>SUM(Q236:Q236)</f>
        <v>0.13</v>
      </c>
      <c r="R235" s="161"/>
      <c r="S235" s="161"/>
      <c r="T235" s="161"/>
      <c r="U235" s="161"/>
      <c r="V235" s="161">
        <f>SUM(V236:V236)</f>
        <v>1.22</v>
      </c>
      <c r="W235" s="161"/>
      <c r="X235" s="161"/>
      <c r="Y235" s="161"/>
      <c r="AG235" t="s">
        <v>222</v>
      </c>
    </row>
    <row r="236" spans="1:60" outlineLevel="1" x14ac:dyDescent="0.2">
      <c r="A236" s="175">
        <v>96</v>
      </c>
      <c r="B236" s="176" t="s">
        <v>547</v>
      </c>
      <c r="C236" s="184" t="s">
        <v>548</v>
      </c>
      <c r="D236" s="177" t="s">
        <v>268</v>
      </c>
      <c r="E236" s="178">
        <v>3.27</v>
      </c>
      <c r="F236" s="179"/>
      <c r="G236" s="180">
        <f>ROUND(E236*F236,2)</f>
        <v>0</v>
      </c>
      <c r="H236" s="157"/>
      <c r="I236" s="156">
        <f>ROUND(E236*H236,2)</f>
        <v>0</v>
      </c>
      <c r="J236" s="157"/>
      <c r="K236" s="156">
        <f>ROUND(E236*J236,2)</f>
        <v>0</v>
      </c>
      <c r="L236" s="156">
        <v>21</v>
      </c>
      <c r="M236" s="156">
        <f>G236*(1+L236/100)</f>
        <v>0</v>
      </c>
      <c r="N236" s="155">
        <v>9.2000000000000003E-4</v>
      </c>
      <c r="O236" s="155">
        <f>ROUND(E236*N236,2)</f>
        <v>0</v>
      </c>
      <c r="P236" s="155">
        <v>0.04</v>
      </c>
      <c r="Q236" s="155">
        <f>ROUND(E236*P236,2)</f>
        <v>0.13</v>
      </c>
      <c r="R236" s="156"/>
      <c r="S236" s="156" t="s">
        <v>226</v>
      </c>
      <c r="T236" s="156" t="s">
        <v>226</v>
      </c>
      <c r="U236" s="156">
        <v>0.373</v>
      </c>
      <c r="V236" s="156">
        <f>ROUND(E236*U236,2)</f>
        <v>1.22</v>
      </c>
      <c r="W236" s="156"/>
      <c r="X236" s="156" t="s">
        <v>227</v>
      </c>
      <c r="Y236" s="156" t="s">
        <v>228</v>
      </c>
      <c r="Z236" s="146"/>
      <c r="AA236" s="146"/>
      <c r="AB236" s="146"/>
      <c r="AC236" s="146"/>
      <c r="AD236" s="146"/>
      <c r="AE236" s="146"/>
      <c r="AF236" s="146"/>
      <c r="AG236" s="146" t="s">
        <v>229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x14ac:dyDescent="0.2">
      <c r="A237" s="162" t="s">
        <v>221</v>
      </c>
      <c r="B237" s="163" t="s">
        <v>110</v>
      </c>
      <c r="C237" s="181" t="s">
        <v>111</v>
      </c>
      <c r="D237" s="164"/>
      <c r="E237" s="165"/>
      <c r="F237" s="166"/>
      <c r="G237" s="167">
        <f>SUMIF(AG238:AG238,"&lt;&gt;NOR",G238:G238)</f>
        <v>0</v>
      </c>
      <c r="H237" s="161"/>
      <c r="I237" s="161">
        <f>SUM(I238:I238)</f>
        <v>0</v>
      </c>
      <c r="J237" s="161"/>
      <c r="K237" s="161">
        <f>SUM(K238:K238)</f>
        <v>0</v>
      </c>
      <c r="L237" s="161"/>
      <c r="M237" s="161">
        <f>SUM(M238:M238)</f>
        <v>0</v>
      </c>
      <c r="N237" s="160"/>
      <c r="O237" s="160">
        <f>SUM(O238:O238)</f>
        <v>0</v>
      </c>
      <c r="P237" s="160"/>
      <c r="Q237" s="160">
        <f>SUM(Q238:Q238)</f>
        <v>0</v>
      </c>
      <c r="R237" s="161"/>
      <c r="S237" s="161"/>
      <c r="T237" s="161"/>
      <c r="U237" s="161"/>
      <c r="V237" s="161">
        <f>SUM(V238:V238)</f>
        <v>121.24</v>
      </c>
      <c r="W237" s="161"/>
      <c r="X237" s="161"/>
      <c r="Y237" s="161"/>
      <c r="AG237" t="s">
        <v>222</v>
      </c>
    </row>
    <row r="238" spans="1:60" outlineLevel="1" x14ac:dyDescent="0.2">
      <c r="A238" s="175">
        <v>97</v>
      </c>
      <c r="B238" s="176" t="s">
        <v>549</v>
      </c>
      <c r="C238" s="184" t="s">
        <v>550</v>
      </c>
      <c r="D238" s="177" t="s">
        <v>328</v>
      </c>
      <c r="E238" s="178">
        <v>394.91309000000001</v>
      </c>
      <c r="F238" s="179"/>
      <c r="G238" s="180">
        <f>ROUND(E238*F238,2)</f>
        <v>0</v>
      </c>
      <c r="H238" s="157"/>
      <c r="I238" s="156">
        <f>ROUND(E238*H238,2)</f>
        <v>0</v>
      </c>
      <c r="J238" s="157"/>
      <c r="K238" s="156">
        <f>ROUND(E238*J238,2)</f>
        <v>0</v>
      </c>
      <c r="L238" s="156">
        <v>21</v>
      </c>
      <c r="M238" s="156">
        <f>G238*(1+L238/100)</f>
        <v>0</v>
      </c>
      <c r="N238" s="155">
        <v>0</v>
      </c>
      <c r="O238" s="155">
        <f>ROUND(E238*N238,2)</f>
        <v>0</v>
      </c>
      <c r="P238" s="155">
        <v>0</v>
      </c>
      <c r="Q238" s="155">
        <f>ROUND(E238*P238,2)</f>
        <v>0</v>
      </c>
      <c r="R238" s="156"/>
      <c r="S238" s="156" t="s">
        <v>226</v>
      </c>
      <c r="T238" s="156" t="s">
        <v>226</v>
      </c>
      <c r="U238" s="156">
        <v>0.307</v>
      </c>
      <c r="V238" s="156">
        <f>ROUND(E238*U238,2)</f>
        <v>121.24</v>
      </c>
      <c r="W238" s="156"/>
      <c r="X238" s="156" t="s">
        <v>227</v>
      </c>
      <c r="Y238" s="156" t="s">
        <v>228</v>
      </c>
      <c r="Z238" s="146"/>
      <c r="AA238" s="146"/>
      <c r="AB238" s="146"/>
      <c r="AC238" s="146"/>
      <c r="AD238" s="146"/>
      <c r="AE238" s="146"/>
      <c r="AF238" s="146"/>
      <c r="AG238" s="146" t="s">
        <v>235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x14ac:dyDescent="0.2">
      <c r="A239" s="162" t="s">
        <v>221</v>
      </c>
      <c r="B239" s="163" t="s">
        <v>149</v>
      </c>
      <c r="C239" s="181" t="s">
        <v>150</v>
      </c>
      <c r="D239" s="164"/>
      <c r="E239" s="165"/>
      <c r="F239" s="166"/>
      <c r="G239" s="167">
        <f>SUMIF(AG240:AG260,"&lt;&gt;NOR",G240:G260)</f>
        <v>0</v>
      </c>
      <c r="H239" s="161"/>
      <c r="I239" s="161">
        <f>SUM(I240:I260)</f>
        <v>0</v>
      </c>
      <c r="J239" s="161"/>
      <c r="K239" s="161">
        <f>SUM(K240:K260)</f>
        <v>0</v>
      </c>
      <c r="L239" s="161"/>
      <c r="M239" s="161">
        <f>SUM(M240:M260)</f>
        <v>0</v>
      </c>
      <c r="N239" s="160"/>
      <c r="O239" s="160">
        <f>SUM(O240:O260)</f>
        <v>3.32</v>
      </c>
      <c r="P239" s="160"/>
      <c r="Q239" s="160">
        <f>SUM(Q240:Q260)</f>
        <v>0</v>
      </c>
      <c r="R239" s="161"/>
      <c r="S239" s="161"/>
      <c r="T239" s="161"/>
      <c r="U239" s="161"/>
      <c r="V239" s="161">
        <f>SUM(V240:V260)</f>
        <v>171.92000000000002</v>
      </c>
      <c r="W239" s="161"/>
      <c r="X239" s="161"/>
      <c r="Y239" s="161"/>
      <c r="AG239" t="s">
        <v>222</v>
      </c>
    </row>
    <row r="240" spans="1:60" ht="22.5" outlineLevel="1" x14ac:dyDescent="0.2">
      <c r="A240" s="169">
        <v>98</v>
      </c>
      <c r="B240" s="170" t="s">
        <v>551</v>
      </c>
      <c r="C240" s="182" t="s">
        <v>552</v>
      </c>
      <c r="D240" s="171" t="s">
        <v>268</v>
      </c>
      <c r="E240" s="172">
        <v>167</v>
      </c>
      <c r="F240" s="173"/>
      <c r="G240" s="174">
        <f>ROUND(E240*F240,2)</f>
        <v>0</v>
      </c>
      <c r="H240" s="157"/>
      <c r="I240" s="156">
        <f>ROUND(E240*H240,2)</f>
        <v>0</v>
      </c>
      <c r="J240" s="157"/>
      <c r="K240" s="156">
        <f>ROUND(E240*J240,2)</f>
        <v>0</v>
      </c>
      <c r="L240" s="156">
        <v>21</v>
      </c>
      <c r="M240" s="156">
        <f>G240*(1+L240/100)</f>
        <v>0</v>
      </c>
      <c r="N240" s="155">
        <v>3.3E-4</v>
      </c>
      <c r="O240" s="155">
        <f>ROUND(E240*N240,2)</f>
        <v>0.06</v>
      </c>
      <c r="P240" s="155">
        <v>0</v>
      </c>
      <c r="Q240" s="155">
        <f>ROUND(E240*P240,2)</f>
        <v>0</v>
      </c>
      <c r="R240" s="156"/>
      <c r="S240" s="156" t="s">
        <v>226</v>
      </c>
      <c r="T240" s="156" t="s">
        <v>226</v>
      </c>
      <c r="U240" s="156">
        <v>2.75E-2</v>
      </c>
      <c r="V240" s="156">
        <f>ROUND(E240*U240,2)</f>
        <v>4.59</v>
      </c>
      <c r="W240" s="156"/>
      <c r="X240" s="156" t="s">
        <v>227</v>
      </c>
      <c r="Y240" s="156" t="s">
        <v>228</v>
      </c>
      <c r="Z240" s="146"/>
      <c r="AA240" s="146"/>
      <c r="AB240" s="146"/>
      <c r="AC240" s="146"/>
      <c r="AD240" s="146"/>
      <c r="AE240" s="146"/>
      <c r="AF240" s="146"/>
      <c r="AG240" s="146" t="s">
        <v>229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53"/>
      <c r="B241" s="154"/>
      <c r="C241" s="183" t="s">
        <v>553</v>
      </c>
      <c r="D241" s="158"/>
      <c r="E241" s="159">
        <v>167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231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ht="22.5" outlineLevel="1" x14ac:dyDescent="0.2">
      <c r="A242" s="169">
        <v>99</v>
      </c>
      <c r="B242" s="170" t="s">
        <v>554</v>
      </c>
      <c r="C242" s="182" t="s">
        <v>555</v>
      </c>
      <c r="D242" s="171" t="s">
        <v>268</v>
      </c>
      <c r="E242" s="172">
        <v>68.974999999999994</v>
      </c>
      <c r="F242" s="173"/>
      <c r="G242" s="174">
        <f>ROUND(E242*F242,2)</f>
        <v>0</v>
      </c>
      <c r="H242" s="157"/>
      <c r="I242" s="156">
        <f>ROUND(E242*H242,2)</f>
        <v>0</v>
      </c>
      <c r="J242" s="157"/>
      <c r="K242" s="156">
        <f>ROUND(E242*J242,2)</f>
        <v>0</v>
      </c>
      <c r="L242" s="156">
        <v>21</v>
      </c>
      <c r="M242" s="156">
        <f>G242*(1+L242/100)</f>
        <v>0</v>
      </c>
      <c r="N242" s="155">
        <v>5.1999999999999995E-4</v>
      </c>
      <c r="O242" s="155">
        <f>ROUND(E242*N242,2)</f>
        <v>0.04</v>
      </c>
      <c r="P242" s="155">
        <v>0</v>
      </c>
      <c r="Q242" s="155">
        <f>ROUND(E242*P242,2)</f>
        <v>0</v>
      </c>
      <c r="R242" s="156"/>
      <c r="S242" s="156" t="s">
        <v>226</v>
      </c>
      <c r="T242" s="156" t="s">
        <v>226</v>
      </c>
      <c r="U242" s="156">
        <v>4.9000000000000002E-2</v>
      </c>
      <c r="V242" s="156">
        <f>ROUND(E242*U242,2)</f>
        <v>3.38</v>
      </c>
      <c r="W242" s="156"/>
      <c r="X242" s="156" t="s">
        <v>227</v>
      </c>
      <c r="Y242" s="156" t="s">
        <v>228</v>
      </c>
      <c r="Z242" s="146"/>
      <c r="AA242" s="146"/>
      <c r="AB242" s="146"/>
      <c r="AC242" s="146"/>
      <c r="AD242" s="146"/>
      <c r="AE242" s="146"/>
      <c r="AF242" s="146"/>
      <c r="AG242" s="146" t="s">
        <v>229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183" t="s">
        <v>556</v>
      </c>
      <c r="D243" s="158"/>
      <c r="E243" s="159"/>
      <c r="F243" s="156"/>
      <c r="G243" s="156"/>
      <c r="H243" s="156"/>
      <c r="I243" s="156"/>
      <c r="J243" s="156"/>
      <c r="K243" s="156"/>
      <c r="L243" s="156"/>
      <c r="M243" s="156"/>
      <c r="N243" s="155"/>
      <c r="O243" s="155"/>
      <c r="P243" s="155"/>
      <c r="Q243" s="155"/>
      <c r="R243" s="156"/>
      <c r="S243" s="156"/>
      <c r="T243" s="156"/>
      <c r="U243" s="156"/>
      <c r="V243" s="156"/>
      <c r="W243" s="156"/>
      <c r="X243" s="156"/>
      <c r="Y243" s="156"/>
      <c r="Z243" s="146"/>
      <c r="AA243" s="146"/>
      <c r="AB243" s="146"/>
      <c r="AC243" s="146"/>
      <c r="AD243" s="146"/>
      <c r="AE243" s="146"/>
      <c r="AF243" s="146"/>
      <c r="AG243" s="146" t="s">
        <v>231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3" x14ac:dyDescent="0.2">
      <c r="A244" s="153"/>
      <c r="B244" s="154"/>
      <c r="C244" s="183" t="s">
        <v>557</v>
      </c>
      <c r="D244" s="158"/>
      <c r="E244" s="159">
        <v>38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231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3" x14ac:dyDescent="0.2">
      <c r="A245" s="153"/>
      <c r="B245" s="154"/>
      <c r="C245" s="183" t="s">
        <v>558</v>
      </c>
      <c r="D245" s="158"/>
      <c r="E245" s="159">
        <v>24.75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231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83" t="s">
        <v>559</v>
      </c>
      <c r="D246" s="158"/>
      <c r="E246" s="159">
        <v>6.22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231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33.75" outlineLevel="1" x14ac:dyDescent="0.2">
      <c r="A247" s="169">
        <v>100</v>
      </c>
      <c r="B247" s="170" t="s">
        <v>560</v>
      </c>
      <c r="C247" s="182" t="s">
        <v>561</v>
      </c>
      <c r="D247" s="171" t="s">
        <v>268</v>
      </c>
      <c r="E247" s="172">
        <v>192.05</v>
      </c>
      <c r="F247" s="173"/>
      <c r="G247" s="174">
        <f>ROUND(E247*F247,2)</f>
        <v>0</v>
      </c>
      <c r="H247" s="157"/>
      <c r="I247" s="156">
        <f>ROUND(E247*H247,2)</f>
        <v>0</v>
      </c>
      <c r="J247" s="157"/>
      <c r="K247" s="156">
        <f>ROUND(E247*J247,2)</f>
        <v>0</v>
      </c>
      <c r="L247" s="156">
        <v>21</v>
      </c>
      <c r="M247" s="156">
        <f>G247*(1+L247/100)</f>
        <v>0</v>
      </c>
      <c r="N247" s="155">
        <v>1.1169999999999999E-2</v>
      </c>
      <c r="O247" s="155">
        <f>ROUND(E247*N247,2)</f>
        <v>2.15</v>
      </c>
      <c r="P247" s="155">
        <v>0</v>
      </c>
      <c r="Q247" s="155">
        <f>ROUND(E247*P247,2)</f>
        <v>0</v>
      </c>
      <c r="R247" s="156"/>
      <c r="S247" s="156" t="s">
        <v>226</v>
      </c>
      <c r="T247" s="156" t="s">
        <v>226</v>
      </c>
      <c r="U247" s="156">
        <v>0.45982000000000001</v>
      </c>
      <c r="V247" s="156">
        <f>ROUND(E247*U247,2)</f>
        <v>88.31</v>
      </c>
      <c r="W247" s="156"/>
      <c r="X247" s="156" t="s">
        <v>227</v>
      </c>
      <c r="Y247" s="156" t="s">
        <v>228</v>
      </c>
      <c r="Z247" s="146"/>
      <c r="AA247" s="146"/>
      <c r="AB247" s="146"/>
      <c r="AC247" s="146"/>
      <c r="AD247" s="146"/>
      <c r="AE247" s="146"/>
      <c r="AF247" s="146"/>
      <c r="AG247" s="146" t="s">
        <v>235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3" t="s">
        <v>562</v>
      </c>
      <c r="D248" s="158"/>
      <c r="E248" s="159">
        <v>192.05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231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33.75" outlineLevel="1" x14ac:dyDescent="0.2">
      <c r="A249" s="169">
        <v>101</v>
      </c>
      <c r="B249" s="170" t="s">
        <v>563</v>
      </c>
      <c r="C249" s="182" t="s">
        <v>564</v>
      </c>
      <c r="D249" s="171" t="s">
        <v>268</v>
      </c>
      <c r="E249" s="172">
        <v>79.321250000000006</v>
      </c>
      <c r="F249" s="173"/>
      <c r="G249" s="174">
        <f>ROUND(E249*F249,2)</f>
        <v>0</v>
      </c>
      <c r="H249" s="157"/>
      <c r="I249" s="156">
        <f>ROUND(E249*H249,2)</f>
        <v>0</v>
      </c>
      <c r="J249" s="157"/>
      <c r="K249" s="156">
        <f>ROUND(E249*J249,2)</f>
        <v>0</v>
      </c>
      <c r="L249" s="156">
        <v>21</v>
      </c>
      <c r="M249" s="156">
        <f>G249*(1+L249/100)</f>
        <v>0</v>
      </c>
      <c r="N249" s="155">
        <v>1.179E-2</v>
      </c>
      <c r="O249" s="155">
        <f>ROUND(E249*N249,2)</f>
        <v>0.94</v>
      </c>
      <c r="P249" s="155">
        <v>0</v>
      </c>
      <c r="Q249" s="155">
        <f>ROUND(E249*P249,2)</f>
        <v>0</v>
      </c>
      <c r="R249" s="156"/>
      <c r="S249" s="156" t="s">
        <v>226</v>
      </c>
      <c r="T249" s="156" t="s">
        <v>226</v>
      </c>
      <c r="U249" s="156">
        <v>0.53200000000000003</v>
      </c>
      <c r="V249" s="156">
        <f>ROUND(E249*U249,2)</f>
        <v>42.2</v>
      </c>
      <c r="W249" s="156"/>
      <c r="X249" s="156" t="s">
        <v>227</v>
      </c>
      <c r="Y249" s="156" t="s">
        <v>228</v>
      </c>
      <c r="Z249" s="146"/>
      <c r="AA249" s="146"/>
      <c r="AB249" s="146"/>
      <c r="AC249" s="146"/>
      <c r="AD249" s="146"/>
      <c r="AE249" s="146"/>
      <c r="AF249" s="146"/>
      <c r="AG249" s="146" t="s">
        <v>235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83" t="s">
        <v>556</v>
      </c>
      <c r="D250" s="158"/>
      <c r="E250" s="159"/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231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3" x14ac:dyDescent="0.2">
      <c r="A251" s="153"/>
      <c r="B251" s="154"/>
      <c r="C251" s="183" t="s">
        <v>565</v>
      </c>
      <c r="D251" s="158"/>
      <c r="E251" s="159">
        <v>43.7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231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3" x14ac:dyDescent="0.2">
      <c r="A252" s="153"/>
      <c r="B252" s="154"/>
      <c r="C252" s="183" t="s">
        <v>566</v>
      </c>
      <c r="D252" s="158"/>
      <c r="E252" s="159">
        <v>28.46</v>
      </c>
      <c r="F252" s="156"/>
      <c r="G252" s="156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56"/>
      <c r="Z252" s="146"/>
      <c r="AA252" s="146"/>
      <c r="AB252" s="146"/>
      <c r="AC252" s="146"/>
      <c r="AD252" s="146"/>
      <c r="AE252" s="146"/>
      <c r="AF252" s="146"/>
      <c r="AG252" s="146" t="s">
        <v>231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3" x14ac:dyDescent="0.2">
      <c r="A253" s="153"/>
      <c r="B253" s="154"/>
      <c r="C253" s="183" t="s">
        <v>567</v>
      </c>
      <c r="D253" s="158"/>
      <c r="E253" s="159">
        <v>7.16</v>
      </c>
      <c r="F253" s="156"/>
      <c r="G253" s="156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231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69">
        <v>102</v>
      </c>
      <c r="B254" s="170" t="s">
        <v>568</v>
      </c>
      <c r="C254" s="182" t="s">
        <v>569</v>
      </c>
      <c r="D254" s="171" t="s">
        <v>268</v>
      </c>
      <c r="E254" s="172">
        <v>153.96766</v>
      </c>
      <c r="F254" s="173"/>
      <c r="G254" s="174">
        <f>ROUND(E254*F254,2)</f>
        <v>0</v>
      </c>
      <c r="H254" s="157"/>
      <c r="I254" s="156">
        <f>ROUND(E254*H254,2)</f>
        <v>0</v>
      </c>
      <c r="J254" s="157"/>
      <c r="K254" s="156">
        <f>ROUND(E254*J254,2)</f>
        <v>0</v>
      </c>
      <c r="L254" s="156">
        <v>21</v>
      </c>
      <c r="M254" s="156">
        <f>G254*(1+L254/100)</f>
        <v>0</v>
      </c>
      <c r="N254" s="155">
        <v>2.2000000000000001E-4</v>
      </c>
      <c r="O254" s="155">
        <f>ROUND(E254*N254,2)</f>
        <v>0.03</v>
      </c>
      <c r="P254" s="155">
        <v>0</v>
      </c>
      <c r="Q254" s="155">
        <f>ROUND(E254*P254,2)</f>
        <v>0</v>
      </c>
      <c r="R254" s="156"/>
      <c r="S254" s="156" t="s">
        <v>226</v>
      </c>
      <c r="T254" s="156" t="s">
        <v>226</v>
      </c>
      <c r="U254" s="156">
        <v>9.5000000000000001E-2</v>
      </c>
      <c r="V254" s="156">
        <f>ROUND(E254*U254,2)</f>
        <v>14.63</v>
      </c>
      <c r="W254" s="156"/>
      <c r="X254" s="156" t="s">
        <v>227</v>
      </c>
      <c r="Y254" s="156" t="s">
        <v>228</v>
      </c>
      <c r="Z254" s="146"/>
      <c r="AA254" s="146"/>
      <c r="AB254" s="146"/>
      <c r="AC254" s="146"/>
      <c r="AD254" s="146"/>
      <c r="AE254" s="146"/>
      <c r="AF254" s="146"/>
      <c r="AG254" s="146" t="s">
        <v>229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2" x14ac:dyDescent="0.2">
      <c r="A255" s="153"/>
      <c r="B255" s="154"/>
      <c r="C255" s="183" t="s">
        <v>570</v>
      </c>
      <c r="D255" s="158"/>
      <c r="E255" s="159">
        <v>104.44</v>
      </c>
      <c r="F255" s="156"/>
      <c r="G255" s="156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231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3" x14ac:dyDescent="0.2">
      <c r="A256" s="153"/>
      <c r="B256" s="154"/>
      <c r="C256" s="183" t="s">
        <v>571</v>
      </c>
      <c r="D256" s="158"/>
      <c r="E256" s="159">
        <v>49.53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231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 x14ac:dyDescent="0.2">
      <c r="A257" s="169">
        <v>103</v>
      </c>
      <c r="B257" s="170" t="s">
        <v>572</v>
      </c>
      <c r="C257" s="182" t="s">
        <v>573</v>
      </c>
      <c r="D257" s="171" t="s">
        <v>268</v>
      </c>
      <c r="E257" s="172">
        <v>27.17</v>
      </c>
      <c r="F257" s="173"/>
      <c r="G257" s="174">
        <f>ROUND(E257*F257,2)</f>
        <v>0</v>
      </c>
      <c r="H257" s="157"/>
      <c r="I257" s="156">
        <f>ROUND(E257*H257,2)</f>
        <v>0</v>
      </c>
      <c r="J257" s="157"/>
      <c r="K257" s="156">
        <f>ROUND(E257*J257,2)</f>
        <v>0</v>
      </c>
      <c r="L257" s="156">
        <v>21</v>
      </c>
      <c r="M257" s="156">
        <f>G257*(1+L257/100)</f>
        <v>0</v>
      </c>
      <c r="N257" s="155">
        <v>3.5799999999999998E-3</v>
      </c>
      <c r="O257" s="155">
        <f>ROUND(E257*N257,2)</f>
        <v>0.1</v>
      </c>
      <c r="P257" s="155">
        <v>0</v>
      </c>
      <c r="Q257" s="155">
        <f>ROUND(E257*P257,2)</f>
        <v>0</v>
      </c>
      <c r="R257" s="156"/>
      <c r="S257" s="156" t="s">
        <v>226</v>
      </c>
      <c r="T257" s="156" t="s">
        <v>226</v>
      </c>
      <c r="U257" s="156">
        <v>0.498</v>
      </c>
      <c r="V257" s="156">
        <f>ROUND(E257*U257,2)</f>
        <v>13.53</v>
      </c>
      <c r="W257" s="156"/>
      <c r="X257" s="156" t="s">
        <v>227</v>
      </c>
      <c r="Y257" s="156" t="s">
        <v>228</v>
      </c>
      <c r="Z257" s="146"/>
      <c r="AA257" s="146"/>
      <c r="AB257" s="146"/>
      <c r="AC257" s="146"/>
      <c r="AD257" s="146"/>
      <c r="AE257" s="146"/>
      <c r="AF257" s="146"/>
      <c r="AG257" s="146" t="s">
        <v>229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183" t="s">
        <v>574</v>
      </c>
      <c r="D258" s="158"/>
      <c r="E258" s="159">
        <v>15.08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231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3" x14ac:dyDescent="0.2">
      <c r="A259" s="153"/>
      <c r="B259" s="154"/>
      <c r="C259" s="183" t="s">
        <v>575</v>
      </c>
      <c r="D259" s="158"/>
      <c r="E259" s="159">
        <v>12.09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231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75">
        <v>104</v>
      </c>
      <c r="B260" s="176" t="s">
        <v>576</v>
      </c>
      <c r="C260" s="184" t="s">
        <v>577</v>
      </c>
      <c r="D260" s="177" t="s">
        <v>328</v>
      </c>
      <c r="E260" s="178">
        <v>3.3025099999999998</v>
      </c>
      <c r="F260" s="179"/>
      <c r="G260" s="180">
        <f>ROUND(E260*F260,2)</f>
        <v>0</v>
      </c>
      <c r="H260" s="157"/>
      <c r="I260" s="156">
        <f>ROUND(E260*H260,2)</f>
        <v>0</v>
      </c>
      <c r="J260" s="157"/>
      <c r="K260" s="156">
        <f>ROUND(E260*J260,2)</f>
        <v>0</v>
      </c>
      <c r="L260" s="156">
        <v>21</v>
      </c>
      <c r="M260" s="156">
        <f>G260*(1+L260/100)</f>
        <v>0</v>
      </c>
      <c r="N260" s="155">
        <v>0</v>
      </c>
      <c r="O260" s="155">
        <f>ROUND(E260*N260,2)</f>
        <v>0</v>
      </c>
      <c r="P260" s="155">
        <v>0</v>
      </c>
      <c r="Q260" s="155">
        <f>ROUND(E260*P260,2)</f>
        <v>0</v>
      </c>
      <c r="R260" s="156"/>
      <c r="S260" s="156" t="s">
        <v>226</v>
      </c>
      <c r="T260" s="156" t="s">
        <v>226</v>
      </c>
      <c r="U260" s="156">
        <v>1.5980000000000001</v>
      </c>
      <c r="V260" s="156">
        <f>ROUND(E260*U260,2)</f>
        <v>5.28</v>
      </c>
      <c r="W260" s="156"/>
      <c r="X260" s="156" t="s">
        <v>227</v>
      </c>
      <c r="Y260" s="156" t="s">
        <v>228</v>
      </c>
      <c r="Z260" s="146"/>
      <c r="AA260" s="146"/>
      <c r="AB260" s="146"/>
      <c r="AC260" s="146"/>
      <c r="AD260" s="146"/>
      <c r="AE260" s="146"/>
      <c r="AF260" s="146"/>
      <c r="AG260" s="146" t="s">
        <v>235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x14ac:dyDescent="0.2">
      <c r="A261" s="162" t="s">
        <v>221</v>
      </c>
      <c r="B261" s="163" t="s">
        <v>151</v>
      </c>
      <c r="C261" s="181" t="s">
        <v>152</v>
      </c>
      <c r="D261" s="164"/>
      <c r="E261" s="165"/>
      <c r="F261" s="166"/>
      <c r="G261" s="167">
        <f>SUMIF(AG262:AG282,"&lt;&gt;NOR",G262:G282)</f>
        <v>0</v>
      </c>
      <c r="H261" s="161"/>
      <c r="I261" s="161">
        <f>SUM(I262:I282)</f>
        <v>0</v>
      </c>
      <c r="J261" s="161"/>
      <c r="K261" s="161">
        <f>SUM(K262:K282)</f>
        <v>0</v>
      </c>
      <c r="L261" s="161"/>
      <c r="M261" s="161">
        <f>SUM(M262:M282)</f>
        <v>0</v>
      </c>
      <c r="N261" s="160"/>
      <c r="O261" s="160">
        <f>SUM(O262:O282)</f>
        <v>0.65</v>
      </c>
      <c r="P261" s="160"/>
      <c r="Q261" s="160">
        <f>SUM(Q262:Q282)</f>
        <v>0</v>
      </c>
      <c r="R261" s="161"/>
      <c r="S261" s="161"/>
      <c r="T261" s="161"/>
      <c r="U261" s="161"/>
      <c r="V261" s="161">
        <f>SUM(V262:V282)</f>
        <v>126.47999999999999</v>
      </c>
      <c r="W261" s="161"/>
      <c r="X261" s="161"/>
      <c r="Y261" s="161"/>
      <c r="AG261" t="s">
        <v>222</v>
      </c>
    </row>
    <row r="262" spans="1:60" ht="22.5" outlineLevel="1" x14ac:dyDescent="0.2">
      <c r="A262" s="169">
        <v>105</v>
      </c>
      <c r="B262" s="170" t="s">
        <v>578</v>
      </c>
      <c r="C262" s="182" t="s">
        <v>579</v>
      </c>
      <c r="D262" s="171" t="s">
        <v>268</v>
      </c>
      <c r="E262" s="172">
        <v>212.21478999999999</v>
      </c>
      <c r="F262" s="173"/>
      <c r="G262" s="174">
        <f>ROUND(E262*F262,2)</f>
        <v>0</v>
      </c>
      <c r="H262" s="157"/>
      <c r="I262" s="156">
        <f>ROUND(E262*H262,2)</f>
        <v>0</v>
      </c>
      <c r="J262" s="157"/>
      <c r="K262" s="156">
        <f>ROUND(E262*J262,2)</f>
        <v>0</v>
      </c>
      <c r="L262" s="156">
        <v>21</v>
      </c>
      <c r="M262" s="156">
        <f>G262*(1+L262/100)</f>
        <v>0</v>
      </c>
      <c r="N262" s="155">
        <v>3.5E-4</v>
      </c>
      <c r="O262" s="155">
        <f>ROUND(E262*N262,2)</f>
        <v>7.0000000000000007E-2</v>
      </c>
      <c r="P262" s="155">
        <v>0</v>
      </c>
      <c r="Q262" s="155">
        <f>ROUND(E262*P262,2)</f>
        <v>0</v>
      </c>
      <c r="R262" s="156"/>
      <c r="S262" s="156" t="s">
        <v>226</v>
      </c>
      <c r="T262" s="156" t="s">
        <v>226</v>
      </c>
      <c r="U262" s="156">
        <v>0.2</v>
      </c>
      <c r="V262" s="156">
        <f>ROUND(E262*U262,2)</f>
        <v>42.44</v>
      </c>
      <c r="W262" s="156"/>
      <c r="X262" s="156" t="s">
        <v>227</v>
      </c>
      <c r="Y262" s="156" t="s">
        <v>228</v>
      </c>
      <c r="Z262" s="146"/>
      <c r="AA262" s="146"/>
      <c r="AB262" s="146"/>
      <c r="AC262" s="146"/>
      <c r="AD262" s="146"/>
      <c r="AE262" s="146"/>
      <c r="AF262" s="146"/>
      <c r="AG262" s="146" t="s">
        <v>229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2" x14ac:dyDescent="0.2">
      <c r="A263" s="153"/>
      <c r="B263" s="154"/>
      <c r="C263" s="183" t="s">
        <v>580</v>
      </c>
      <c r="D263" s="158"/>
      <c r="E263" s="159">
        <v>109.19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231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3" x14ac:dyDescent="0.2">
      <c r="A264" s="153"/>
      <c r="B264" s="154"/>
      <c r="C264" s="183" t="s">
        <v>581</v>
      </c>
      <c r="D264" s="158"/>
      <c r="E264" s="159">
        <v>51.78</v>
      </c>
      <c r="F264" s="156"/>
      <c r="G264" s="156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231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3" x14ac:dyDescent="0.2">
      <c r="A265" s="153"/>
      <c r="B265" s="154"/>
      <c r="C265" s="183" t="s">
        <v>582</v>
      </c>
      <c r="D265" s="158"/>
      <c r="E265" s="159">
        <v>31.19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231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3" x14ac:dyDescent="0.2">
      <c r="A266" s="153"/>
      <c r="B266" s="154"/>
      <c r="C266" s="183" t="s">
        <v>583</v>
      </c>
      <c r="D266" s="158"/>
      <c r="E266" s="159">
        <v>20.059999999999999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231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22.5" outlineLevel="1" x14ac:dyDescent="0.2">
      <c r="A267" s="169">
        <v>106</v>
      </c>
      <c r="B267" s="170" t="s">
        <v>584</v>
      </c>
      <c r="C267" s="182" t="s">
        <v>585</v>
      </c>
      <c r="D267" s="171" t="s">
        <v>268</v>
      </c>
      <c r="E267" s="172">
        <v>174.23904999999999</v>
      </c>
      <c r="F267" s="173"/>
      <c r="G267" s="174">
        <f>ROUND(E267*F267,2)</f>
        <v>0</v>
      </c>
      <c r="H267" s="157"/>
      <c r="I267" s="156">
        <f>ROUND(E267*H267,2)</f>
        <v>0</v>
      </c>
      <c r="J267" s="157"/>
      <c r="K267" s="156">
        <f>ROUND(E267*J267,2)</f>
        <v>0</v>
      </c>
      <c r="L267" s="156">
        <v>21</v>
      </c>
      <c r="M267" s="156">
        <f>G267*(1+L267/100)</f>
        <v>0</v>
      </c>
      <c r="N267" s="155">
        <v>3.2000000000000003E-4</v>
      </c>
      <c r="O267" s="155">
        <f>ROUND(E267*N267,2)</f>
        <v>0.06</v>
      </c>
      <c r="P267" s="155">
        <v>0</v>
      </c>
      <c r="Q267" s="155">
        <f>ROUND(E267*P267,2)</f>
        <v>0</v>
      </c>
      <c r="R267" s="156"/>
      <c r="S267" s="156" t="s">
        <v>226</v>
      </c>
      <c r="T267" s="156" t="s">
        <v>226</v>
      </c>
      <c r="U267" s="156">
        <v>0.1</v>
      </c>
      <c r="V267" s="156">
        <f>ROUND(E267*U267,2)</f>
        <v>17.420000000000002</v>
      </c>
      <c r="W267" s="156"/>
      <c r="X267" s="156" t="s">
        <v>227</v>
      </c>
      <c r="Y267" s="156" t="s">
        <v>228</v>
      </c>
      <c r="Z267" s="146"/>
      <c r="AA267" s="146"/>
      <c r="AB267" s="146"/>
      <c r="AC267" s="146"/>
      <c r="AD267" s="146"/>
      <c r="AE267" s="146"/>
      <c r="AF267" s="146"/>
      <c r="AG267" s="146" t="s">
        <v>229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183" t="s">
        <v>586</v>
      </c>
      <c r="D268" s="158"/>
      <c r="E268" s="159">
        <v>96.85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231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3" x14ac:dyDescent="0.2">
      <c r="A269" s="153"/>
      <c r="B269" s="154"/>
      <c r="C269" s="183" t="s">
        <v>587</v>
      </c>
      <c r="D269" s="158"/>
      <c r="E269" s="159">
        <v>45.92</v>
      </c>
      <c r="F269" s="156"/>
      <c r="G269" s="156"/>
      <c r="H269" s="156"/>
      <c r="I269" s="156"/>
      <c r="J269" s="156"/>
      <c r="K269" s="156"/>
      <c r="L269" s="156"/>
      <c r="M269" s="156"/>
      <c r="N269" s="155"/>
      <c r="O269" s="155"/>
      <c r="P269" s="155"/>
      <c r="Q269" s="155"/>
      <c r="R269" s="156"/>
      <c r="S269" s="156"/>
      <c r="T269" s="156"/>
      <c r="U269" s="156"/>
      <c r="V269" s="156"/>
      <c r="W269" s="156"/>
      <c r="X269" s="156"/>
      <c r="Y269" s="156"/>
      <c r="Z269" s="146"/>
      <c r="AA269" s="146"/>
      <c r="AB269" s="146"/>
      <c r="AC269" s="146"/>
      <c r="AD269" s="146"/>
      <c r="AE269" s="146"/>
      <c r="AF269" s="146"/>
      <c r="AG269" s="146" t="s">
        <v>231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83" t="s">
        <v>588</v>
      </c>
      <c r="D270" s="158"/>
      <c r="E270" s="159">
        <v>19.149999999999999</v>
      </c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231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83" t="s">
        <v>589</v>
      </c>
      <c r="D271" s="158"/>
      <c r="E271" s="159">
        <v>12.32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231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ht="22.5" outlineLevel="1" x14ac:dyDescent="0.2">
      <c r="A272" s="169">
        <v>107</v>
      </c>
      <c r="B272" s="170" t="s">
        <v>590</v>
      </c>
      <c r="C272" s="182" t="s">
        <v>591</v>
      </c>
      <c r="D272" s="171" t="s">
        <v>268</v>
      </c>
      <c r="E272" s="172">
        <v>196.44598999999999</v>
      </c>
      <c r="F272" s="173"/>
      <c r="G272" s="174">
        <f>ROUND(E272*F272,2)</f>
        <v>0</v>
      </c>
      <c r="H272" s="157"/>
      <c r="I272" s="156">
        <f>ROUND(E272*H272,2)</f>
        <v>0</v>
      </c>
      <c r="J272" s="157"/>
      <c r="K272" s="156">
        <f>ROUND(E272*J272,2)</f>
        <v>0</v>
      </c>
      <c r="L272" s="156">
        <v>21</v>
      </c>
      <c r="M272" s="156">
        <f>G272*(1+L272/100)</f>
        <v>0</v>
      </c>
      <c r="N272" s="155">
        <v>2.6099999999999999E-3</v>
      </c>
      <c r="O272" s="155">
        <f>ROUND(E272*N272,2)</f>
        <v>0.51</v>
      </c>
      <c r="P272" s="155">
        <v>0</v>
      </c>
      <c r="Q272" s="155">
        <f>ROUND(E272*P272,2)</f>
        <v>0</v>
      </c>
      <c r="R272" s="156"/>
      <c r="S272" s="156" t="s">
        <v>226</v>
      </c>
      <c r="T272" s="156" t="s">
        <v>226</v>
      </c>
      <c r="U272" s="156">
        <v>0.317</v>
      </c>
      <c r="V272" s="156">
        <f>ROUND(E272*U272,2)</f>
        <v>62.27</v>
      </c>
      <c r="W272" s="156"/>
      <c r="X272" s="156" t="s">
        <v>227</v>
      </c>
      <c r="Y272" s="156" t="s">
        <v>228</v>
      </c>
      <c r="Z272" s="146"/>
      <c r="AA272" s="146"/>
      <c r="AB272" s="146"/>
      <c r="AC272" s="146"/>
      <c r="AD272" s="146"/>
      <c r="AE272" s="146"/>
      <c r="AF272" s="146"/>
      <c r="AG272" s="146" t="s">
        <v>229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183" t="s">
        <v>580</v>
      </c>
      <c r="D273" s="158"/>
      <c r="E273" s="159">
        <v>109.19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231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3" x14ac:dyDescent="0.2">
      <c r="A274" s="153"/>
      <c r="B274" s="154"/>
      <c r="C274" s="183" t="s">
        <v>581</v>
      </c>
      <c r="D274" s="158"/>
      <c r="E274" s="159">
        <v>51.78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231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83" t="s">
        <v>592</v>
      </c>
      <c r="D275" s="158"/>
      <c r="E275" s="159">
        <v>21.59</v>
      </c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231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83" t="s">
        <v>593</v>
      </c>
      <c r="D276" s="158"/>
      <c r="E276" s="159">
        <v>13.89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231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 x14ac:dyDescent="0.2">
      <c r="A277" s="175">
        <v>108</v>
      </c>
      <c r="B277" s="176" t="s">
        <v>594</v>
      </c>
      <c r="C277" s="184" t="s">
        <v>595</v>
      </c>
      <c r="D277" s="177" t="s">
        <v>314</v>
      </c>
      <c r="E277" s="178">
        <v>2</v>
      </c>
      <c r="F277" s="179"/>
      <c r="G277" s="180">
        <f>ROUND(E277*F277,2)</f>
        <v>0</v>
      </c>
      <c r="H277" s="157"/>
      <c r="I277" s="156">
        <f>ROUND(E277*H277,2)</f>
        <v>0</v>
      </c>
      <c r="J277" s="157"/>
      <c r="K277" s="156">
        <f>ROUND(E277*J277,2)</f>
        <v>0</v>
      </c>
      <c r="L277" s="156">
        <v>21</v>
      </c>
      <c r="M277" s="156">
        <f>G277*(1+L277/100)</f>
        <v>0</v>
      </c>
      <c r="N277" s="155">
        <v>1E-3</v>
      </c>
      <c r="O277" s="155">
        <f>ROUND(E277*N277,2)</f>
        <v>0</v>
      </c>
      <c r="P277" s="155">
        <v>0</v>
      </c>
      <c r="Q277" s="155">
        <f>ROUND(E277*P277,2)</f>
        <v>0</v>
      </c>
      <c r="R277" s="156"/>
      <c r="S277" s="156" t="s">
        <v>226</v>
      </c>
      <c r="T277" s="156" t="s">
        <v>226</v>
      </c>
      <c r="U277" s="156">
        <v>0.35</v>
      </c>
      <c r="V277" s="156">
        <f>ROUND(E277*U277,2)</f>
        <v>0.7</v>
      </c>
      <c r="W277" s="156"/>
      <c r="X277" s="156" t="s">
        <v>227</v>
      </c>
      <c r="Y277" s="156" t="s">
        <v>228</v>
      </c>
      <c r="Z277" s="146"/>
      <c r="AA277" s="146"/>
      <c r="AB277" s="146"/>
      <c r="AC277" s="146"/>
      <c r="AD277" s="146"/>
      <c r="AE277" s="146"/>
      <c r="AF277" s="146"/>
      <c r="AG277" s="146" t="s">
        <v>229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 x14ac:dyDescent="0.2">
      <c r="A278" s="169">
        <v>109</v>
      </c>
      <c r="B278" s="170" t="s">
        <v>596</v>
      </c>
      <c r="C278" s="182" t="s">
        <v>597</v>
      </c>
      <c r="D278" s="171" t="s">
        <v>314</v>
      </c>
      <c r="E278" s="172">
        <v>4</v>
      </c>
      <c r="F278" s="173"/>
      <c r="G278" s="174">
        <f>ROUND(E278*F278,2)</f>
        <v>0</v>
      </c>
      <c r="H278" s="157"/>
      <c r="I278" s="156">
        <f>ROUND(E278*H278,2)</f>
        <v>0</v>
      </c>
      <c r="J278" s="157"/>
      <c r="K278" s="156">
        <f>ROUND(E278*J278,2)</f>
        <v>0</v>
      </c>
      <c r="L278" s="156">
        <v>21</v>
      </c>
      <c r="M278" s="156">
        <f>G278*(1+L278/100)</f>
        <v>0</v>
      </c>
      <c r="N278" s="155">
        <v>1.3500000000000001E-3</v>
      </c>
      <c r="O278" s="155">
        <f>ROUND(E278*N278,2)</f>
        <v>0.01</v>
      </c>
      <c r="P278" s="155">
        <v>0</v>
      </c>
      <c r="Q278" s="155">
        <f>ROUND(E278*P278,2)</f>
        <v>0</v>
      </c>
      <c r="R278" s="156"/>
      <c r="S278" s="156" t="s">
        <v>226</v>
      </c>
      <c r="T278" s="156" t="s">
        <v>226</v>
      </c>
      <c r="U278" s="156">
        <v>0.65</v>
      </c>
      <c r="V278" s="156">
        <f>ROUND(E278*U278,2)</f>
        <v>2.6</v>
      </c>
      <c r="W278" s="156"/>
      <c r="X278" s="156" t="s">
        <v>227</v>
      </c>
      <c r="Y278" s="156" t="s">
        <v>228</v>
      </c>
      <c r="Z278" s="146"/>
      <c r="AA278" s="146"/>
      <c r="AB278" s="146"/>
      <c r="AC278" s="146"/>
      <c r="AD278" s="146"/>
      <c r="AE278" s="146"/>
      <c r="AF278" s="146"/>
      <c r="AG278" s="146" t="s">
        <v>229</v>
      </c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2" x14ac:dyDescent="0.2">
      <c r="A279" s="153"/>
      <c r="B279" s="154"/>
      <c r="C279" s="183" t="s">
        <v>598</v>
      </c>
      <c r="D279" s="158"/>
      <c r="E279" s="159">
        <v>2</v>
      </c>
      <c r="F279" s="156"/>
      <c r="G279" s="156"/>
      <c r="H279" s="156"/>
      <c r="I279" s="156"/>
      <c r="J279" s="156"/>
      <c r="K279" s="156"/>
      <c r="L279" s="156"/>
      <c r="M279" s="156"/>
      <c r="N279" s="155"/>
      <c r="O279" s="155"/>
      <c r="P279" s="155"/>
      <c r="Q279" s="155"/>
      <c r="R279" s="156"/>
      <c r="S279" s="156"/>
      <c r="T279" s="156"/>
      <c r="U279" s="156"/>
      <c r="V279" s="156"/>
      <c r="W279" s="156"/>
      <c r="X279" s="156"/>
      <c r="Y279" s="156"/>
      <c r="Z279" s="146"/>
      <c r="AA279" s="146"/>
      <c r="AB279" s="146"/>
      <c r="AC279" s="146"/>
      <c r="AD279" s="146"/>
      <c r="AE279" s="146"/>
      <c r="AF279" s="146"/>
      <c r="AG279" s="146" t="s">
        <v>231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3" x14ac:dyDescent="0.2">
      <c r="A280" s="153"/>
      <c r="B280" s="154"/>
      <c r="C280" s="183" t="s">
        <v>599</v>
      </c>
      <c r="D280" s="158"/>
      <c r="E280" s="159">
        <v>2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231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 x14ac:dyDescent="0.2">
      <c r="A281" s="175">
        <v>110</v>
      </c>
      <c r="B281" s="176" t="s">
        <v>600</v>
      </c>
      <c r="C281" s="184" t="s">
        <v>601</v>
      </c>
      <c r="D281" s="177" t="s">
        <v>314</v>
      </c>
      <c r="E281" s="178">
        <v>1</v>
      </c>
      <c r="F281" s="179"/>
      <c r="G281" s="180">
        <f>ROUND(E281*F281,2)</f>
        <v>0</v>
      </c>
      <c r="H281" s="157"/>
      <c r="I281" s="156">
        <f>ROUND(E281*H281,2)</f>
        <v>0</v>
      </c>
      <c r="J281" s="157"/>
      <c r="K281" s="156">
        <f>ROUND(E281*J281,2)</f>
        <v>0</v>
      </c>
      <c r="L281" s="156">
        <v>21</v>
      </c>
      <c r="M281" s="156">
        <f>G281*(1+L281/100)</f>
        <v>0</v>
      </c>
      <c r="N281" s="155">
        <v>6.4999999999999997E-4</v>
      </c>
      <c r="O281" s="155">
        <f>ROUND(E281*N281,2)</f>
        <v>0</v>
      </c>
      <c r="P281" s="155">
        <v>0</v>
      </c>
      <c r="Q281" s="155">
        <f>ROUND(E281*P281,2)</f>
        <v>0</v>
      </c>
      <c r="R281" s="156"/>
      <c r="S281" s="156" t="s">
        <v>334</v>
      </c>
      <c r="T281" s="156" t="s">
        <v>335</v>
      </c>
      <c r="U281" s="156">
        <v>0</v>
      </c>
      <c r="V281" s="156">
        <f>ROUND(E281*U281,2)</f>
        <v>0</v>
      </c>
      <c r="W281" s="156"/>
      <c r="X281" s="156" t="s">
        <v>227</v>
      </c>
      <c r="Y281" s="156" t="s">
        <v>228</v>
      </c>
      <c r="Z281" s="146"/>
      <c r="AA281" s="146"/>
      <c r="AB281" s="146"/>
      <c r="AC281" s="146"/>
      <c r="AD281" s="146"/>
      <c r="AE281" s="146"/>
      <c r="AF281" s="146"/>
      <c r="AG281" s="146" t="s">
        <v>229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 x14ac:dyDescent="0.2">
      <c r="A282" s="175">
        <v>111</v>
      </c>
      <c r="B282" s="176" t="s">
        <v>602</v>
      </c>
      <c r="C282" s="184" t="s">
        <v>603</v>
      </c>
      <c r="D282" s="177" t="s">
        <v>328</v>
      </c>
      <c r="E282" s="178">
        <v>0.65081</v>
      </c>
      <c r="F282" s="179"/>
      <c r="G282" s="180">
        <f>ROUND(E282*F282,2)</f>
        <v>0</v>
      </c>
      <c r="H282" s="157"/>
      <c r="I282" s="156">
        <f>ROUND(E282*H282,2)</f>
        <v>0</v>
      </c>
      <c r="J282" s="157"/>
      <c r="K282" s="156">
        <f>ROUND(E282*J282,2)</f>
        <v>0</v>
      </c>
      <c r="L282" s="156">
        <v>21</v>
      </c>
      <c r="M282" s="156">
        <f>G282*(1+L282/100)</f>
        <v>0</v>
      </c>
      <c r="N282" s="155">
        <v>0</v>
      </c>
      <c r="O282" s="155">
        <f>ROUND(E282*N282,2)</f>
        <v>0</v>
      </c>
      <c r="P282" s="155">
        <v>0</v>
      </c>
      <c r="Q282" s="155">
        <f>ROUND(E282*P282,2)</f>
        <v>0</v>
      </c>
      <c r="R282" s="156"/>
      <c r="S282" s="156" t="s">
        <v>226</v>
      </c>
      <c r="T282" s="156" t="s">
        <v>226</v>
      </c>
      <c r="U282" s="156">
        <v>1.609</v>
      </c>
      <c r="V282" s="156">
        <f>ROUND(E282*U282,2)</f>
        <v>1.05</v>
      </c>
      <c r="W282" s="156"/>
      <c r="X282" s="156" t="s">
        <v>227</v>
      </c>
      <c r="Y282" s="156" t="s">
        <v>228</v>
      </c>
      <c r="Z282" s="146"/>
      <c r="AA282" s="146"/>
      <c r="AB282" s="146"/>
      <c r="AC282" s="146"/>
      <c r="AD282" s="146"/>
      <c r="AE282" s="146"/>
      <c r="AF282" s="146"/>
      <c r="AG282" s="146" t="s">
        <v>235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x14ac:dyDescent="0.2">
      <c r="A283" s="162" t="s">
        <v>221</v>
      </c>
      <c r="B283" s="163" t="s">
        <v>153</v>
      </c>
      <c r="C283" s="181" t="s">
        <v>154</v>
      </c>
      <c r="D283" s="164"/>
      <c r="E283" s="165"/>
      <c r="F283" s="166"/>
      <c r="G283" s="167">
        <f>SUMIF(AG284:AG324,"&lt;&gt;NOR",G284:G324)</f>
        <v>0</v>
      </c>
      <c r="H283" s="161"/>
      <c r="I283" s="161">
        <f>SUM(I284:I324)</f>
        <v>0</v>
      </c>
      <c r="J283" s="161"/>
      <c r="K283" s="161">
        <f>SUM(K284:K324)</f>
        <v>0</v>
      </c>
      <c r="L283" s="161"/>
      <c r="M283" s="161">
        <f>SUM(M284:M324)</f>
        <v>0</v>
      </c>
      <c r="N283" s="160"/>
      <c r="O283" s="160">
        <f>SUM(O284:O324)</f>
        <v>3.1</v>
      </c>
      <c r="P283" s="160"/>
      <c r="Q283" s="160">
        <f>SUM(Q284:Q324)</f>
        <v>0.04</v>
      </c>
      <c r="R283" s="161"/>
      <c r="S283" s="161"/>
      <c r="T283" s="161"/>
      <c r="U283" s="161"/>
      <c r="V283" s="161">
        <f>SUM(V284:V324)</f>
        <v>211.78</v>
      </c>
      <c r="W283" s="161"/>
      <c r="X283" s="161"/>
      <c r="Y283" s="161"/>
      <c r="AG283" t="s">
        <v>222</v>
      </c>
    </row>
    <row r="284" spans="1:60" ht="22.5" outlineLevel="1" x14ac:dyDescent="0.2">
      <c r="A284" s="169">
        <v>112</v>
      </c>
      <c r="B284" s="170" t="s">
        <v>604</v>
      </c>
      <c r="C284" s="182" t="s">
        <v>605</v>
      </c>
      <c r="D284" s="171" t="s">
        <v>268</v>
      </c>
      <c r="E284" s="172">
        <v>10.58</v>
      </c>
      <c r="F284" s="173"/>
      <c r="G284" s="174">
        <f>ROUND(E284*F284,2)</f>
        <v>0</v>
      </c>
      <c r="H284" s="157"/>
      <c r="I284" s="156">
        <f>ROUND(E284*H284,2)</f>
        <v>0</v>
      </c>
      <c r="J284" s="157"/>
      <c r="K284" s="156">
        <f>ROUND(E284*J284,2)</f>
        <v>0</v>
      </c>
      <c r="L284" s="156">
        <v>21</v>
      </c>
      <c r="M284" s="156">
        <f>G284*(1+L284/100)</f>
        <v>0</v>
      </c>
      <c r="N284" s="155">
        <v>1.9000000000000001E-4</v>
      </c>
      <c r="O284" s="155">
        <f>ROUND(E284*N284,2)</f>
        <v>0</v>
      </c>
      <c r="P284" s="155">
        <v>0</v>
      </c>
      <c r="Q284" s="155">
        <f>ROUND(E284*P284,2)</f>
        <v>0</v>
      </c>
      <c r="R284" s="156"/>
      <c r="S284" s="156" t="s">
        <v>226</v>
      </c>
      <c r="T284" s="156" t="s">
        <v>226</v>
      </c>
      <c r="U284" s="156">
        <v>0.18</v>
      </c>
      <c r="V284" s="156">
        <f>ROUND(E284*U284,2)</f>
        <v>1.9</v>
      </c>
      <c r="W284" s="156"/>
      <c r="X284" s="156" t="s">
        <v>227</v>
      </c>
      <c r="Y284" s="156" t="s">
        <v>228</v>
      </c>
      <c r="Z284" s="146"/>
      <c r="AA284" s="146"/>
      <c r="AB284" s="146"/>
      <c r="AC284" s="146"/>
      <c r="AD284" s="146"/>
      <c r="AE284" s="146"/>
      <c r="AF284" s="146"/>
      <c r="AG284" s="146" t="s">
        <v>235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183" t="s">
        <v>606</v>
      </c>
      <c r="D285" s="158"/>
      <c r="E285" s="159">
        <v>10.58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231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 x14ac:dyDescent="0.2">
      <c r="A286" s="169">
        <v>113</v>
      </c>
      <c r="B286" s="170" t="s">
        <v>607</v>
      </c>
      <c r="C286" s="182" t="s">
        <v>608</v>
      </c>
      <c r="D286" s="171" t="s">
        <v>268</v>
      </c>
      <c r="E286" s="172">
        <v>119.85</v>
      </c>
      <c r="F286" s="173"/>
      <c r="G286" s="174">
        <f>ROUND(E286*F286,2)</f>
        <v>0</v>
      </c>
      <c r="H286" s="157"/>
      <c r="I286" s="156">
        <f>ROUND(E286*H286,2)</f>
        <v>0</v>
      </c>
      <c r="J286" s="157"/>
      <c r="K286" s="156">
        <f>ROUND(E286*J286,2)</f>
        <v>0</v>
      </c>
      <c r="L286" s="156">
        <v>21</v>
      </c>
      <c r="M286" s="156">
        <f>G286*(1+L286/100)</f>
        <v>0</v>
      </c>
      <c r="N286" s="155">
        <v>3.0000000000000001E-3</v>
      </c>
      <c r="O286" s="155">
        <f>ROUND(E286*N286,2)</f>
        <v>0.36</v>
      </c>
      <c r="P286" s="155">
        <v>0</v>
      </c>
      <c r="Q286" s="155">
        <f>ROUND(E286*P286,2)</f>
        <v>0</v>
      </c>
      <c r="R286" s="156"/>
      <c r="S286" s="156" t="s">
        <v>226</v>
      </c>
      <c r="T286" s="156" t="s">
        <v>226</v>
      </c>
      <c r="U286" s="156">
        <v>0.28000000000000003</v>
      </c>
      <c r="V286" s="156">
        <f>ROUND(E286*U286,2)</f>
        <v>33.56</v>
      </c>
      <c r="W286" s="156"/>
      <c r="X286" s="156" t="s">
        <v>227</v>
      </c>
      <c r="Y286" s="156" t="s">
        <v>228</v>
      </c>
      <c r="Z286" s="146"/>
      <c r="AA286" s="146"/>
      <c r="AB286" s="146"/>
      <c r="AC286" s="146"/>
      <c r="AD286" s="146"/>
      <c r="AE286" s="146"/>
      <c r="AF286" s="146"/>
      <c r="AG286" s="146" t="s">
        <v>229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2" x14ac:dyDescent="0.2">
      <c r="A287" s="153"/>
      <c r="B287" s="154"/>
      <c r="C287" s="183" t="s">
        <v>609</v>
      </c>
      <c r="D287" s="158"/>
      <c r="E287" s="159">
        <v>62.8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231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3" x14ac:dyDescent="0.2">
      <c r="A288" s="153"/>
      <c r="B288" s="154"/>
      <c r="C288" s="183" t="s">
        <v>610</v>
      </c>
      <c r="D288" s="158"/>
      <c r="E288" s="159">
        <v>13.75</v>
      </c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231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3" x14ac:dyDescent="0.2">
      <c r="A289" s="153"/>
      <c r="B289" s="154"/>
      <c r="C289" s="183" t="s">
        <v>611</v>
      </c>
      <c r="D289" s="158"/>
      <c r="E289" s="159">
        <v>43.3</v>
      </c>
      <c r="F289" s="156"/>
      <c r="G289" s="156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231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 x14ac:dyDescent="0.2">
      <c r="A290" s="169">
        <v>114</v>
      </c>
      <c r="B290" s="170" t="s">
        <v>612</v>
      </c>
      <c r="C290" s="182" t="s">
        <v>613</v>
      </c>
      <c r="D290" s="171" t="s">
        <v>268</v>
      </c>
      <c r="E290" s="172">
        <v>64.055999999999997</v>
      </c>
      <c r="F290" s="173"/>
      <c r="G290" s="174">
        <f>ROUND(E290*F290,2)</f>
        <v>0</v>
      </c>
      <c r="H290" s="157"/>
      <c r="I290" s="156">
        <f>ROUND(E290*H290,2)</f>
        <v>0</v>
      </c>
      <c r="J290" s="157"/>
      <c r="K290" s="156">
        <f>ROUND(E290*J290,2)</f>
        <v>0</v>
      </c>
      <c r="L290" s="156">
        <v>21</v>
      </c>
      <c r="M290" s="156">
        <f>G290*(1+L290/100)</f>
        <v>0</v>
      </c>
      <c r="N290" s="155">
        <v>3.0000000000000001E-3</v>
      </c>
      <c r="O290" s="155">
        <f>ROUND(E290*N290,2)</f>
        <v>0.19</v>
      </c>
      <c r="P290" s="155">
        <v>0</v>
      </c>
      <c r="Q290" s="155">
        <f>ROUND(E290*P290,2)</f>
        <v>0</v>
      </c>
      <c r="R290" s="156" t="s">
        <v>493</v>
      </c>
      <c r="S290" s="156" t="s">
        <v>226</v>
      </c>
      <c r="T290" s="156" t="s">
        <v>226</v>
      </c>
      <c r="U290" s="156">
        <v>0</v>
      </c>
      <c r="V290" s="156">
        <f>ROUND(E290*U290,2)</f>
        <v>0</v>
      </c>
      <c r="W290" s="156"/>
      <c r="X290" s="156" t="s">
        <v>494</v>
      </c>
      <c r="Y290" s="156" t="s">
        <v>228</v>
      </c>
      <c r="Z290" s="146"/>
      <c r="AA290" s="146"/>
      <c r="AB290" s="146"/>
      <c r="AC290" s="146"/>
      <c r="AD290" s="146"/>
      <c r="AE290" s="146"/>
      <c r="AF290" s="146"/>
      <c r="AG290" s="146" t="s">
        <v>495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53"/>
      <c r="B291" s="154"/>
      <c r="C291" s="183" t="s">
        <v>614</v>
      </c>
      <c r="D291" s="158"/>
      <c r="E291" s="159">
        <v>64.06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231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1" x14ac:dyDescent="0.2">
      <c r="A292" s="169">
        <v>115</v>
      </c>
      <c r="B292" s="170" t="s">
        <v>615</v>
      </c>
      <c r="C292" s="182" t="s">
        <v>616</v>
      </c>
      <c r="D292" s="171" t="s">
        <v>268</v>
      </c>
      <c r="E292" s="172">
        <v>14.025</v>
      </c>
      <c r="F292" s="173"/>
      <c r="G292" s="174">
        <f>ROUND(E292*F292,2)</f>
        <v>0</v>
      </c>
      <c r="H292" s="157"/>
      <c r="I292" s="156">
        <f>ROUND(E292*H292,2)</f>
        <v>0</v>
      </c>
      <c r="J292" s="157"/>
      <c r="K292" s="156">
        <f>ROUND(E292*J292,2)</f>
        <v>0</v>
      </c>
      <c r="L292" s="156">
        <v>21</v>
      </c>
      <c r="M292" s="156">
        <f>G292*(1+L292/100)</f>
        <v>0</v>
      </c>
      <c r="N292" s="155">
        <v>1.1999999999999999E-3</v>
      </c>
      <c r="O292" s="155">
        <f>ROUND(E292*N292,2)</f>
        <v>0.02</v>
      </c>
      <c r="P292" s="155">
        <v>0</v>
      </c>
      <c r="Q292" s="155">
        <f>ROUND(E292*P292,2)</f>
        <v>0</v>
      </c>
      <c r="R292" s="156" t="s">
        <v>493</v>
      </c>
      <c r="S292" s="156" t="s">
        <v>226</v>
      </c>
      <c r="T292" s="156" t="s">
        <v>226</v>
      </c>
      <c r="U292" s="156">
        <v>0</v>
      </c>
      <c r="V292" s="156">
        <f>ROUND(E292*U292,2)</f>
        <v>0</v>
      </c>
      <c r="W292" s="156"/>
      <c r="X292" s="156" t="s">
        <v>494</v>
      </c>
      <c r="Y292" s="156" t="s">
        <v>228</v>
      </c>
      <c r="Z292" s="146"/>
      <c r="AA292" s="146"/>
      <c r="AB292" s="146"/>
      <c r="AC292" s="146"/>
      <c r="AD292" s="146"/>
      <c r="AE292" s="146"/>
      <c r="AF292" s="146"/>
      <c r="AG292" s="146" t="s">
        <v>495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2" x14ac:dyDescent="0.2">
      <c r="A293" s="153"/>
      <c r="B293" s="154"/>
      <c r="C293" s="183" t="s">
        <v>617</v>
      </c>
      <c r="D293" s="158"/>
      <c r="E293" s="159">
        <v>14.03</v>
      </c>
      <c r="F293" s="156"/>
      <c r="G293" s="156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56"/>
      <c r="Z293" s="146"/>
      <c r="AA293" s="146"/>
      <c r="AB293" s="146"/>
      <c r="AC293" s="146"/>
      <c r="AD293" s="146"/>
      <c r="AE293" s="146"/>
      <c r="AF293" s="146"/>
      <c r="AG293" s="146" t="s">
        <v>231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 x14ac:dyDescent="0.2">
      <c r="A294" s="169">
        <v>116</v>
      </c>
      <c r="B294" s="170" t="s">
        <v>618</v>
      </c>
      <c r="C294" s="182" t="s">
        <v>619</v>
      </c>
      <c r="D294" s="171" t="s">
        <v>268</v>
      </c>
      <c r="E294" s="172">
        <v>44.165999999999997</v>
      </c>
      <c r="F294" s="173"/>
      <c r="G294" s="174">
        <f>ROUND(E294*F294,2)</f>
        <v>0</v>
      </c>
      <c r="H294" s="157"/>
      <c r="I294" s="156">
        <f>ROUND(E294*H294,2)</f>
        <v>0</v>
      </c>
      <c r="J294" s="157"/>
      <c r="K294" s="156">
        <f>ROUND(E294*J294,2)</f>
        <v>0</v>
      </c>
      <c r="L294" s="156">
        <v>21</v>
      </c>
      <c r="M294" s="156">
        <f>G294*(1+L294/100)</f>
        <v>0</v>
      </c>
      <c r="N294" s="155">
        <v>1.15E-3</v>
      </c>
      <c r="O294" s="155">
        <f>ROUND(E294*N294,2)</f>
        <v>0.05</v>
      </c>
      <c r="P294" s="155">
        <v>0</v>
      </c>
      <c r="Q294" s="155">
        <f>ROUND(E294*P294,2)</f>
        <v>0</v>
      </c>
      <c r="R294" s="156" t="s">
        <v>493</v>
      </c>
      <c r="S294" s="156" t="s">
        <v>226</v>
      </c>
      <c r="T294" s="156" t="s">
        <v>226</v>
      </c>
      <c r="U294" s="156">
        <v>0</v>
      </c>
      <c r="V294" s="156">
        <f>ROUND(E294*U294,2)</f>
        <v>0</v>
      </c>
      <c r="W294" s="156"/>
      <c r="X294" s="156" t="s">
        <v>494</v>
      </c>
      <c r="Y294" s="156" t="s">
        <v>228</v>
      </c>
      <c r="Z294" s="146"/>
      <c r="AA294" s="146"/>
      <c r="AB294" s="146"/>
      <c r="AC294" s="146"/>
      <c r="AD294" s="146"/>
      <c r="AE294" s="146"/>
      <c r="AF294" s="146"/>
      <c r="AG294" s="146" t="s">
        <v>495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53"/>
      <c r="B295" s="154"/>
      <c r="C295" s="183" t="s">
        <v>620</v>
      </c>
      <c r="D295" s="158"/>
      <c r="E295" s="159">
        <v>44.17</v>
      </c>
      <c r="F295" s="156"/>
      <c r="G295" s="156"/>
      <c r="H295" s="156"/>
      <c r="I295" s="156"/>
      <c r="J295" s="156"/>
      <c r="K295" s="156"/>
      <c r="L295" s="156"/>
      <c r="M295" s="156"/>
      <c r="N295" s="155"/>
      <c r="O295" s="155"/>
      <c r="P295" s="155"/>
      <c r="Q295" s="155"/>
      <c r="R295" s="156"/>
      <c r="S295" s="156"/>
      <c r="T295" s="156"/>
      <c r="U295" s="156"/>
      <c r="V295" s="156"/>
      <c r="W295" s="156"/>
      <c r="X295" s="156"/>
      <c r="Y295" s="156"/>
      <c r="Z295" s="146"/>
      <c r="AA295" s="146"/>
      <c r="AB295" s="146"/>
      <c r="AC295" s="146"/>
      <c r="AD295" s="146"/>
      <c r="AE295" s="146"/>
      <c r="AF295" s="146"/>
      <c r="AG295" s="146" t="s">
        <v>231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69">
        <v>117</v>
      </c>
      <c r="B296" s="170" t="s">
        <v>621</v>
      </c>
      <c r="C296" s="182" t="s">
        <v>622</v>
      </c>
      <c r="D296" s="171" t="s">
        <v>268</v>
      </c>
      <c r="E296" s="172">
        <v>35.39</v>
      </c>
      <c r="F296" s="173"/>
      <c r="G296" s="174">
        <f>ROUND(E296*F296,2)</f>
        <v>0</v>
      </c>
      <c r="H296" s="157"/>
      <c r="I296" s="156">
        <f>ROUND(E296*H296,2)</f>
        <v>0</v>
      </c>
      <c r="J296" s="157"/>
      <c r="K296" s="156">
        <f>ROUND(E296*J296,2)</f>
        <v>0</v>
      </c>
      <c r="L296" s="156">
        <v>21</v>
      </c>
      <c r="M296" s="156">
        <f>G296*(1+L296/100)</f>
        <v>0</v>
      </c>
      <c r="N296" s="155">
        <v>2.3000000000000001E-4</v>
      </c>
      <c r="O296" s="155">
        <f>ROUND(E296*N296,2)</f>
        <v>0.01</v>
      </c>
      <c r="P296" s="155">
        <v>0</v>
      </c>
      <c r="Q296" s="155">
        <f>ROUND(E296*P296,2)</f>
        <v>0</v>
      </c>
      <c r="R296" s="156"/>
      <c r="S296" s="156" t="s">
        <v>226</v>
      </c>
      <c r="T296" s="156" t="s">
        <v>226</v>
      </c>
      <c r="U296" s="156">
        <v>0.161</v>
      </c>
      <c r="V296" s="156">
        <f>ROUND(E296*U296,2)</f>
        <v>5.7</v>
      </c>
      <c r="W296" s="156"/>
      <c r="X296" s="156" t="s">
        <v>227</v>
      </c>
      <c r="Y296" s="156" t="s">
        <v>228</v>
      </c>
      <c r="Z296" s="146"/>
      <c r="AA296" s="146"/>
      <c r="AB296" s="146"/>
      <c r="AC296" s="146"/>
      <c r="AD296" s="146"/>
      <c r="AE296" s="146"/>
      <c r="AF296" s="146"/>
      <c r="AG296" s="146" t="s">
        <v>229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2" x14ac:dyDescent="0.2">
      <c r="A297" s="153"/>
      <c r="B297" s="154"/>
      <c r="C297" s="183" t="s">
        <v>623</v>
      </c>
      <c r="D297" s="158"/>
      <c r="E297" s="159">
        <v>35.39</v>
      </c>
      <c r="F297" s="156"/>
      <c r="G297" s="156"/>
      <c r="H297" s="156"/>
      <c r="I297" s="156"/>
      <c r="J297" s="156"/>
      <c r="K297" s="156"/>
      <c r="L297" s="156"/>
      <c r="M297" s="156"/>
      <c r="N297" s="155"/>
      <c r="O297" s="155"/>
      <c r="P297" s="155"/>
      <c r="Q297" s="155"/>
      <c r="R297" s="156"/>
      <c r="S297" s="156"/>
      <c r="T297" s="156"/>
      <c r="U297" s="156"/>
      <c r="V297" s="156"/>
      <c r="W297" s="156"/>
      <c r="X297" s="156"/>
      <c r="Y297" s="156"/>
      <c r="Z297" s="146"/>
      <c r="AA297" s="146"/>
      <c r="AB297" s="146"/>
      <c r="AC297" s="146"/>
      <c r="AD297" s="146"/>
      <c r="AE297" s="146"/>
      <c r="AF297" s="146"/>
      <c r="AG297" s="146" t="s">
        <v>231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1" x14ac:dyDescent="0.2">
      <c r="A298" s="169">
        <v>118</v>
      </c>
      <c r="B298" s="170" t="s">
        <v>624</v>
      </c>
      <c r="C298" s="182" t="s">
        <v>625</v>
      </c>
      <c r="D298" s="171" t="s">
        <v>268</v>
      </c>
      <c r="E298" s="172">
        <v>36.097799999999999</v>
      </c>
      <c r="F298" s="173"/>
      <c r="G298" s="174">
        <f>ROUND(E298*F298,2)</f>
        <v>0</v>
      </c>
      <c r="H298" s="157"/>
      <c r="I298" s="156">
        <f>ROUND(E298*H298,2)</f>
        <v>0</v>
      </c>
      <c r="J298" s="157"/>
      <c r="K298" s="156">
        <f>ROUND(E298*J298,2)</f>
        <v>0</v>
      </c>
      <c r="L298" s="156">
        <v>21</v>
      </c>
      <c r="M298" s="156">
        <f>G298*(1+L298/100)</f>
        <v>0</v>
      </c>
      <c r="N298" s="155">
        <v>2.8E-3</v>
      </c>
      <c r="O298" s="155">
        <f>ROUND(E298*N298,2)</f>
        <v>0.1</v>
      </c>
      <c r="P298" s="155">
        <v>0</v>
      </c>
      <c r="Q298" s="155">
        <f>ROUND(E298*P298,2)</f>
        <v>0</v>
      </c>
      <c r="R298" s="156" t="s">
        <v>493</v>
      </c>
      <c r="S298" s="156" t="s">
        <v>226</v>
      </c>
      <c r="T298" s="156" t="s">
        <v>226</v>
      </c>
      <c r="U298" s="156">
        <v>0</v>
      </c>
      <c r="V298" s="156">
        <f>ROUND(E298*U298,2)</f>
        <v>0</v>
      </c>
      <c r="W298" s="156"/>
      <c r="X298" s="156" t="s">
        <v>494</v>
      </c>
      <c r="Y298" s="156" t="s">
        <v>228</v>
      </c>
      <c r="Z298" s="146"/>
      <c r="AA298" s="146"/>
      <c r="AB298" s="146"/>
      <c r="AC298" s="146"/>
      <c r="AD298" s="146"/>
      <c r="AE298" s="146"/>
      <c r="AF298" s="146"/>
      <c r="AG298" s="146" t="s">
        <v>495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2" x14ac:dyDescent="0.2">
      <c r="A299" s="153"/>
      <c r="B299" s="154"/>
      <c r="C299" s="183" t="s">
        <v>626</v>
      </c>
      <c r="D299" s="158"/>
      <c r="E299" s="159">
        <v>36.1</v>
      </c>
      <c r="F299" s="156"/>
      <c r="G299" s="156"/>
      <c r="H299" s="156"/>
      <c r="I299" s="156"/>
      <c r="J299" s="156"/>
      <c r="K299" s="156"/>
      <c r="L299" s="156"/>
      <c r="M299" s="156"/>
      <c r="N299" s="155"/>
      <c r="O299" s="155"/>
      <c r="P299" s="155"/>
      <c r="Q299" s="155"/>
      <c r="R299" s="156"/>
      <c r="S299" s="156"/>
      <c r="T299" s="156"/>
      <c r="U299" s="156"/>
      <c r="V299" s="156"/>
      <c r="W299" s="156"/>
      <c r="X299" s="156"/>
      <c r="Y299" s="156"/>
      <c r="Z299" s="146"/>
      <c r="AA299" s="146"/>
      <c r="AB299" s="146"/>
      <c r="AC299" s="146"/>
      <c r="AD299" s="146"/>
      <c r="AE299" s="146"/>
      <c r="AF299" s="146"/>
      <c r="AG299" s="146" t="s">
        <v>231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ht="22.5" outlineLevel="1" x14ac:dyDescent="0.2">
      <c r="A300" s="169">
        <v>119</v>
      </c>
      <c r="B300" s="170" t="s">
        <v>627</v>
      </c>
      <c r="C300" s="182" t="s">
        <v>628</v>
      </c>
      <c r="D300" s="171" t="s">
        <v>297</v>
      </c>
      <c r="E300" s="172">
        <v>81</v>
      </c>
      <c r="F300" s="173"/>
      <c r="G300" s="174">
        <f>ROUND(E300*F300,2)</f>
        <v>0</v>
      </c>
      <c r="H300" s="157"/>
      <c r="I300" s="156">
        <f>ROUND(E300*H300,2)</f>
        <v>0</v>
      </c>
      <c r="J300" s="157"/>
      <c r="K300" s="156">
        <f>ROUND(E300*J300,2)</f>
        <v>0</v>
      </c>
      <c r="L300" s="156">
        <v>21</v>
      </c>
      <c r="M300" s="156">
        <f>G300*(1+L300/100)</f>
        <v>0</v>
      </c>
      <c r="N300" s="155">
        <v>3.2000000000000003E-4</v>
      </c>
      <c r="O300" s="155">
        <f>ROUND(E300*N300,2)</f>
        <v>0.03</v>
      </c>
      <c r="P300" s="155">
        <v>0</v>
      </c>
      <c r="Q300" s="155">
        <f>ROUND(E300*P300,2)</f>
        <v>0</v>
      </c>
      <c r="R300" s="156"/>
      <c r="S300" s="156" t="s">
        <v>226</v>
      </c>
      <c r="T300" s="156" t="s">
        <v>226</v>
      </c>
      <c r="U300" s="156">
        <v>0.05</v>
      </c>
      <c r="V300" s="156">
        <f>ROUND(E300*U300,2)</f>
        <v>4.05</v>
      </c>
      <c r="W300" s="156"/>
      <c r="X300" s="156" t="s">
        <v>227</v>
      </c>
      <c r="Y300" s="156" t="s">
        <v>228</v>
      </c>
      <c r="Z300" s="146"/>
      <c r="AA300" s="146"/>
      <c r="AB300" s="146"/>
      <c r="AC300" s="146"/>
      <c r="AD300" s="146"/>
      <c r="AE300" s="146"/>
      <c r="AF300" s="146"/>
      <c r="AG300" s="146" t="s">
        <v>235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2" x14ac:dyDescent="0.2">
      <c r="A301" s="153"/>
      <c r="B301" s="154"/>
      <c r="C301" s="183" t="s">
        <v>629</v>
      </c>
      <c r="D301" s="158"/>
      <c r="E301" s="159">
        <v>81</v>
      </c>
      <c r="F301" s="156"/>
      <c r="G301" s="156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231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69">
        <v>120</v>
      </c>
      <c r="B302" s="170" t="s">
        <v>630</v>
      </c>
      <c r="C302" s="182" t="s">
        <v>631</v>
      </c>
      <c r="D302" s="171" t="s">
        <v>268</v>
      </c>
      <c r="E302" s="172">
        <v>134.75</v>
      </c>
      <c r="F302" s="173"/>
      <c r="G302" s="174">
        <f>ROUND(E302*F302,2)</f>
        <v>0</v>
      </c>
      <c r="H302" s="157"/>
      <c r="I302" s="156">
        <f>ROUND(E302*H302,2)</f>
        <v>0</v>
      </c>
      <c r="J302" s="157"/>
      <c r="K302" s="156">
        <f>ROUND(E302*J302,2)</f>
        <v>0</v>
      </c>
      <c r="L302" s="156">
        <v>21</v>
      </c>
      <c r="M302" s="156">
        <f>G302*(1+L302/100)</f>
        <v>0</v>
      </c>
      <c r="N302" s="155">
        <v>0</v>
      </c>
      <c r="O302" s="155">
        <f>ROUND(E302*N302,2)</f>
        <v>0</v>
      </c>
      <c r="P302" s="155">
        <v>0</v>
      </c>
      <c r="Q302" s="155">
        <f>ROUND(E302*P302,2)</f>
        <v>0</v>
      </c>
      <c r="R302" s="156"/>
      <c r="S302" s="156" t="s">
        <v>226</v>
      </c>
      <c r="T302" s="156" t="s">
        <v>226</v>
      </c>
      <c r="U302" s="156">
        <v>0.08</v>
      </c>
      <c r="V302" s="156">
        <f>ROUND(E302*U302,2)</f>
        <v>10.78</v>
      </c>
      <c r="W302" s="156"/>
      <c r="X302" s="156" t="s">
        <v>227</v>
      </c>
      <c r="Y302" s="156" t="s">
        <v>228</v>
      </c>
      <c r="Z302" s="146"/>
      <c r="AA302" s="146"/>
      <c r="AB302" s="146"/>
      <c r="AC302" s="146"/>
      <c r="AD302" s="146"/>
      <c r="AE302" s="146"/>
      <c r="AF302" s="146"/>
      <c r="AG302" s="146" t="s">
        <v>229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53"/>
      <c r="B303" s="154"/>
      <c r="C303" s="183" t="s">
        <v>632</v>
      </c>
      <c r="D303" s="158"/>
      <c r="E303" s="159">
        <v>134.75</v>
      </c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231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69">
        <v>121</v>
      </c>
      <c r="B304" s="170" t="s">
        <v>633</v>
      </c>
      <c r="C304" s="182" t="s">
        <v>634</v>
      </c>
      <c r="D304" s="171" t="s">
        <v>225</v>
      </c>
      <c r="E304" s="172">
        <v>21.991199999999999</v>
      </c>
      <c r="F304" s="173"/>
      <c r="G304" s="174">
        <f>ROUND(E304*F304,2)</f>
        <v>0</v>
      </c>
      <c r="H304" s="157"/>
      <c r="I304" s="156">
        <f>ROUND(E304*H304,2)</f>
        <v>0</v>
      </c>
      <c r="J304" s="157"/>
      <c r="K304" s="156">
        <f>ROUND(E304*J304,2)</f>
        <v>0</v>
      </c>
      <c r="L304" s="156">
        <v>21</v>
      </c>
      <c r="M304" s="156">
        <f>G304*(1+L304/100)</f>
        <v>0</v>
      </c>
      <c r="N304" s="155">
        <v>2.5000000000000001E-2</v>
      </c>
      <c r="O304" s="155">
        <f>ROUND(E304*N304,2)</f>
        <v>0.55000000000000004</v>
      </c>
      <c r="P304" s="155">
        <v>0</v>
      </c>
      <c r="Q304" s="155">
        <f>ROUND(E304*P304,2)</f>
        <v>0</v>
      </c>
      <c r="R304" s="156" t="s">
        <v>493</v>
      </c>
      <c r="S304" s="156" t="s">
        <v>226</v>
      </c>
      <c r="T304" s="156" t="s">
        <v>226</v>
      </c>
      <c r="U304" s="156">
        <v>0</v>
      </c>
      <c r="V304" s="156">
        <f>ROUND(E304*U304,2)</f>
        <v>0</v>
      </c>
      <c r="W304" s="156"/>
      <c r="X304" s="156" t="s">
        <v>494</v>
      </c>
      <c r="Y304" s="156" t="s">
        <v>228</v>
      </c>
      <c r="Z304" s="146"/>
      <c r="AA304" s="146"/>
      <c r="AB304" s="146"/>
      <c r="AC304" s="146"/>
      <c r="AD304" s="146"/>
      <c r="AE304" s="146"/>
      <c r="AF304" s="146"/>
      <c r="AG304" s="146" t="s">
        <v>495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ht="22.5" outlineLevel="2" x14ac:dyDescent="0.2">
      <c r="A305" s="153"/>
      <c r="B305" s="154"/>
      <c r="C305" s="183" t="s">
        <v>635</v>
      </c>
      <c r="D305" s="158"/>
      <c r="E305" s="159">
        <v>21.99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231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69">
        <v>122</v>
      </c>
      <c r="B306" s="170" t="s">
        <v>636</v>
      </c>
      <c r="C306" s="182" t="s">
        <v>637</v>
      </c>
      <c r="D306" s="171" t="s">
        <v>268</v>
      </c>
      <c r="E306" s="172">
        <v>88.344999999999999</v>
      </c>
      <c r="F306" s="173"/>
      <c r="G306" s="174">
        <f>ROUND(E306*F306,2)</f>
        <v>0</v>
      </c>
      <c r="H306" s="157"/>
      <c r="I306" s="156">
        <f>ROUND(E306*H306,2)</f>
        <v>0</v>
      </c>
      <c r="J306" s="157"/>
      <c r="K306" s="156">
        <f>ROUND(E306*J306,2)</f>
        <v>0</v>
      </c>
      <c r="L306" s="156">
        <v>21</v>
      </c>
      <c r="M306" s="156">
        <f>G306*(1+L306/100)</f>
        <v>0</v>
      </c>
      <c r="N306" s="155">
        <v>1.8699999999999999E-3</v>
      </c>
      <c r="O306" s="155">
        <f>ROUND(E306*N306,2)</f>
        <v>0.17</v>
      </c>
      <c r="P306" s="155">
        <v>0</v>
      </c>
      <c r="Q306" s="155">
        <f>ROUND(E306*P306,2)</f>
        <v>0</v>
      </c>
      <c r="R306" s="156"/>
      <c r="S306" s="156" t="s">
        <v>226</v>
      </c>
      <c r="T306" s="156" t="s">
        <v>226</v>
      </c>
      <c r="U306" s="156">
        <v>0.98099999999999998</v>
      </c>
      <c r="V306" s="156">
        <f>ROUND(E306*U306,2)</f>
        <v>86.67</v>
      </c>
      <c r="W306" s="156"/>
      <c r="X306" s="156" t="s">
        <v>227</v>
      </c>
      <c r="Y306" s="156" t="s">
        <v>228</v>
      </c>
      <c r="Z306" s="146"/>
      <c r="AA306" s="146"/>
      <c r="AB306" s="146"/>
      <c r="AC306" s="146"/>
      <c r="AD306" s="146"/>
      <c r="AE306" s="146"/>
      <c r="AF306" s="146"/>
      <c r="AG306" s="146" t="s">
        <v>229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53"/>
      <c r="B307" s="154"/>
      <c r="C307" s="183" t="s">
        <v>638</v>
      </c>
      <c r="D307" s="158"/>
      <c r="E307" s="159">
        <v>88.34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231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 x14ac:dyDescent="0.2">
      <c r="A308" s="169">
        <v>123</v>
      </c>
      <c r="B308" s="170" t="s">
        <v>639</v>
      </c>
      <c r="C308" s="182" t="s">
        <v>640</v>
      </c>
      <c r="D308" s="171" t="s">
        <v>268</v>
      </c>
      <c r="E308" s="172">
        <v>68.350200000000001</v>
      </c>
      <c r="F308" s="173"/>
      <c r="G308" s="174">
        <f>ROUND(E308*F308,2)</f>
        <v>0</v>
      </c>
      <c r="H308" s="157"/>
      <c r="I308" s="156">
        <f>ROUND(E308*H308,2)</f>
        <v>0</v>
      </c>
      <c r="J308" s="157"/>
      <c r="K308" s="156">
        <f>ROUND(E308*J308,2)</f>
        <v>0</v>
      </c>
      <c r="L308" s="156">
        <v>21</v>
      </c>
      <c r="M308" s="156">
        <f>G308*(1+L308/100)</f>
        <v>0</v>
      </c>
      <c r="N308" s="155">
        <v>4.4000000000000003E-3</v>
      </c>
      <c r="O308" s="155">
        <f>ROUND(E308*N308,2)</f>
        <v>0.3</v>
      </c>
      <c r="P308" s="155">
        <v>0</v>
      </c>
      <c r="Q308" s="155">
        <f>ROUND(E308*P308,2)</f>
        <v>0</v>
      </c>
      <c r="R308" s="156"/>
      <c r="S308" s="156" t="s">
        <v>334</v>
      </c>
      <c r="T308" s="156" t="s">
        <v>335</v>
      </c>
      <c r="U308" s="156">
        <v>0</v>
      </c>
      <c r="V308" s="156">
        <f>ROUND(E308*U308,2)</f>
        <v>0</v>
      </c>
      <c r="W308" s="156"/>
      <c r="X308" s="156" t="s">
        <v>494</v>
      </c>
      <c r="Y308" s="156" t="s">
        <v>228</v>
      </c>
      <c r="Z308" s="146"/>
      <c r="AA308" s="146"/>
      <c r="AB308" s="146"/>
      <c r="AC308" s="146"/>
      <c r="AD308" s="146"/>
      <c r="AE308" s="146"/>
      <c r="AF308" s="146"/>
      <c r="AG308" s="146" t="s">
        <v>495</v>
      </c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2" x14ac:dyDescent="0.2">
      <c r="A309" s="153"/>
      <c r="B309" s="154"/>
      <c r="C309" s="183" t="s">
        <v>641</v>
      </c>
      <c r="D309" s="158"/>
      <c r="E309" s="159">
        <v>68.349999999999994</v>
      </c>
      <c r="F309" s="156"/>
      <c r="G309" s="156"/>
      <c r="H309" s="156"/>
      <c r="I309" s="156"/>
      <c r="J309" s="156"/>
      <c r="K309" s="156"/>
      <c r="L309" s="156"/>
      <c r="M309" s="156"/>
      <c r="N309" s="155"/>
      <c r="O309" s="155"/>
      <c r="P309" s="155"/>
      <c r="Q309" s="155"/>
      <c r="R309" s="156"/>
      <c r="S309" s="156"/>
      <c r="T309" s="156"/>
      <c r="U309" s="156"/>
      <c r="V309" s="156"/>
      <c r="W309" s="156"/>
      <c r="X309" s="156"/>
      <c r="Y309" s="156"/>
      <c r="Z309" s="146"/>
      <c r="AA309" s="146"/>
      <c r="AB309" s="146"/>
      <c r="AC309" s="146"/>
      <c r="AD309" s="146"/>
      <c r="AE309" s="146"/>
      <c r="AF309" s="146"/>
      <c r="AG309" s="146" t="s">
        <v>231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 x14ac:dyDescent="0.2">
      <c r="A310" s="169">
        <v>124</v>
      </c>
      <c r="B310" s="170" t="s">
        <v>642</v>
      </c>
      <c r="C310" s="182" t="s">
        <v>643</v>
      </c>
      <c r="D310" s="171" t="s">
        <v>268</v>
      </c>
      <c r="E310" s="172">
        <v>19.068000000000001</v>
      </c>
      <c r="F310" s="173"/>
      <c r="G310" s="174">
        <f>ROUND(E310*F310,2)</f>
        <v>0</v>
      </c>
      <c r="H310" s="157"/>
      <c r="I310" s="156">
        <f>ROUND(E310*H310,2)</f>
        <v>0</v>
      </c>
      <c r="J310" s="157"/>
      <c r="K310" s="156">
        <f>ROUND(E310*J310,2)</f>
        <v>0</v>
      </c>
      <c r="L310" s="156">
        <v>21</v>
      </c>
      <c r="M310" s="156">
        <f>G310*(1+L310/100)</f>
        <v>0</v>
      </c>
      <c r="N310" s="155">
        <v>4.1000000000000003E-3</v>
      </c>
      <c r="O310" s="155">
        <f>ROUND(E310*N310,2)</f>
        <v>0.08</v>
      </c>
      <c r="P310" s="155">
        <v>0</v>
      </c>
      <c r="Q310" s="155">
        <f>ROUND(E310*P310,2)</f>
        <v>0</v>
      </c>
      <c r="R310" s="156"/>
      <c r="S310" s="156" t="s">
        <v>334</v>
      </c>
      <c r="T310" s="156" t="s">
        <v>335</v>
      </c>
      <c r="U310" s="156">
        <v>0</v>
      </c>
      <c r="V310" s="156">
        <f>ROUND(E310*U310,2)</f>
        <v>0</v>
      </c>
      <c r="W310" s="156"/>
      <c r="X310" s="156" t="s">
        <v>227</v>
      </c>
      <c r="Y310" s="156" t="s">
        <v>228</v>
      </c>
      <c r="Z310" s="146"/>
      <c r="AA310" s="146"/>
      <c r="AB310" s="146"/>
      <c r="AC310" s="146"/>
      <c r="AD310" s="146"/>
      <c r="AE310" s="146"/>
      <c r="AF310" s="146"/>
      <c r="AG310" s="146" t="s">
        <v>229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2" x14ac:dyDescent="0.2">
      <c r="A311" s="153"/>
      <c r="B311" s="154"/>
      <c r="C311" s="183" t="s">
        <v>644</v>
      </c>
      <c r="D311" s="158"/>
      <c r="E311" s="159">
        <v>19.07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231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69">
        <v>125</v>
      </c>
      <c r="B312" s="170" t="s">
        <v>645</v>
      </c>
      <c r="C312" s="182" t="s">
        <v>646</v>
      </c>
      <c r="D312" s="171" t="s">
        <v>268</v>
      </c>
      <c r="E312" s="172">
        <v>139.97059999999999</v>
      </c>
      <c r="F312" s="173"/>
      <c r="G312" s="174">
        <f>ROUND(E312*F312,2)</f>
        <v>0</v>
      </c>
      <c r="H312" s="157"/>
      <c r="I312" s="156">
        <f>ROUND(E312*H312,2)</f>
        <v>0</v>
      </c>
      <c r="J312" s="157"/>
      <c r="K312" s="156">
        <f>ROUND(E312*J312,2)</f>
        <v>0</v>
      </c>
      <c r="L312" s="156">
        <v>21</v>
      </c>
      <c r="M312" s="156">
        <f>G312*(1+L312/100)</f>
        <v>0</v>
      </c>
      <c r="N312" s="155">
        <v>0</v>
      </c>
      <c r="O312" s="155">
        <f>ROUND(E312*N312,2)</f>
        <v>0</v>
      </c>
      <c r="P312" s="155">
        <v>0</v>
      </c>
      <c r="Q312" s="155">
        <f>ROUND(E312*P312,2)</f>
        <v>0</v>
      </c>
      <c r="R312" s="156"/>
      <c r="S312" s="156" t="s">
        <v>226</v>
      </c>
      <c r="T312" s="156" t="s">
        <v>226</v>
      </c>
      <c r="U312" s="156">
        <v>0.45</v>
      </c>
      <c r="V312" s="156">
        <f>ROUND(E312*U312,2)</f>
        <v>62.99</v>
      </c>
      <c r="W312" s="156"/>
      <c r="X312" s="156" t="s">
        <v>227</v>
      </c>
      <c r="Y312" s="156" t="s">
        <v>228</v>
      </c>
      <c r="Z312" s="146"/>
      <c r="AA312" s="146"/>
      <c r="AB312" s="146"/>
      <c r="AC312" s="146"/>
      <c r="AD312" s="146"/>
      <c r="AE312" s="146"/>
      <c r="AF312" s="146"/>
      <c r="AG312" s="146" t="s">
        <v>229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183" t="s">
        <v>647</v>
      </c>
      <c r="D313" s="158"/>
      <c r="E313" s="159">
        <v>94.95</v>
      </c>
      <c r="F313" s="156"/>
      <c r="G313" s="156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231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3" x14ac:dyDescent="0.2">
      <c r="A314" s="153"/>
      <c r="B314" s="154"/>
      <c r="C314" s="183" t="s">
        <v>648</v>
      </c>
      <c r="D314" s="158"/>
      <c r="E314" s="159">
        <v>45.02</v>
      </c>
      <c r="F314" s="156"/>
      <c r="G314" s="156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231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 x14ac:dyDescent="0.2">
      <c r="A315" s="169">
        <v>126</v>
      </c>
      <c r="B315" s="170" t="s">
        <v>649</v>
      </c>
      <c r="C315" s="182" t="s">
        <v>650</v>
      </c>
      <c r="D315" s="171" t="s">
        <v>268</v>
      </c>
      <c r="E315" s="172">
        <v>142.77001000000001</v>
      </c>
      <c r="F315" s="173"/>
      <c r="G315" s="174">
        <f>ROUND(E315*F315,2)</f>
        <v>0</v>
      </c>
      <c r="H315" s="157"/>
      <c r="I315" s="156">
        <f>ROUND(E315*H315,2)</f>
        <v>0</v>
      </c>
      <c r="J315" s="157"/>
      <c r="K315" s="156">
        <f>ROUND(E315*J315,2)</f>
        <v>0</v>
      </c>
      <c r="L315" s="156">
        <v>21</v>
      </c>
      <c r="M315" s="156">
        <f>G315*(1+L315/100)</f>
        <v>0</v>
      </c>
      <c r="N315" s="155">
        <v>5.8799999999999998E-3</v>
      </c>
      <c r="O315" s="155">
        <f>ROUND(E315*N315,2)</f>
        <v>0.84</v>
      </c>
      <c r="P315" s="155">
        <v>0</v>
      </c>
      <c r="Q315" s="155">
        <f>ROUND(E315*P315,2)</f>
        <v>0</v>
      </c>
      <c r="R315" s="156" t="s">
        <v>493</v>
      </c>
      <c r="S315" s="156" t="s">
        <v>651</v>
      </c>
      <c r="T315" s="156" t="s">
        <v>652</v>
      </c>
      <c r="U315" s="156">
        <v>0</v>
      </c>
      <c r="V315" s="156">
        <f>ROUND(E315*U315,2)</f>
        <v>0</v>
      </c>
      <c r="W315" s="156"/>
      <c r="X315" s="156" t="s">
        <v>494</v>
      </c>
      <c r="Y315" s="156" t="s">
        <v>228</v>
      </c>
      <c r="Z315" s="146"/>
      <c r="AA315" s="146"/>
      <c r="AB315" s="146"/>
      <c r="AC315" s="146"/>
      <c r="AD315" s="146"/>
      <c r="AE315" s="146"/>
      <c r="AF315" s="146"/>
      <c r="AG315" s="146" t="s">
        <v>495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2" x14ac:dyDescent="0.2">
      <c r="A316" s="153"/>
      <c r="B316" s="154"/>
      <c r="C316" s="183" t="s">
        <v>653</v>
      </c>
      <c r="D316" s="158"/>
      <c r="E316" s="159">
        <v>96.85</v>
      </c>
      <c r="F316" s="156"/>
      <c r="G316" s="156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231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3" x14ac:dyDescent="0.2">
      <c r="A317" s="153"/>
      <c r="B317" s="154"/>
      <c r="C317" s="183" t="s">
        <v>654</v>
      </c>
      <c r="D317" s="158"/>
      <c r="E317" s="159">
        <v>45.92</v>
      </c>
      <c r="F317" s="156"/>
      <c r="G317" s="156"/>
      <c r="H317" s="156"/>
      <c r="I317" s="156"/>
      <c r="J317" s="156"/>
      <c r="K317" s="156"/>
      <c r="L317" s="156"/>
      <c r="M317" s="156"/>
      <c r="N317" s="155"/>
      <c r="O317" s="155"/>
      <c r="P317" s="155"/>
      <c r="Q317" s="155"/>
      <c r="R317" s="156"/>
      <c r="S317" s="156"/>
      <c r="T317" s="156"/>
      <c r="U317" s="156"/>
      <c r="V317" s="156"/>
      <c r="W317" s="156"/>
      <c r="X317" s="156"/>
      <c r="Y317" s="156"/>
      <c r="Z317" s="146"/>
      <c r="AA317" s="146"/>
      <c r="AB317" s="146"/>
      <c r="AC317" s="146"/>
      <c r="AD317" s="146"/>
      <c r="AE317" s="146"/>
      <c r="AF317" s="146"/>
      <c r="AG317" s="146" t="s">
        <v>231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1" x14ac:dyDescent="0.2">
      <c r="A318" s="169">
        <v>127</v>
      </c>
      <c r="B318" s="170" t="s">
        <v>655</v>
      </c>
      <c r="C318" s="182" t="s">
        <v>656</v>
      </c>
      <c r="D318" s="171" t="s">
        <v>225</v>
      </c>
      <c r="E318" s="172">
        <v>19.84083</v>
      </c>
      <c r="F318" s="173"/>
      <c r="G318" s="174">
        <f>ROUND(E318*F318,2)</f>
        <v>0</v>
      </c>
      <c r="H318" s="157"/>
      <c r="I318" s="156">
        <f>ROUND(E318*H318,2)</f>
        <v>0</v>
      </c>
      <c r="J318" s="157"/>
      <c r="K318" s="156">
        <f>ROUND(E318*J318,2)</f>
        <v>0</v>
      </c>
      <c r="L318" s="156">
        <v>21</v>
      </c>
      <c r="M318" s="156">
        <f>G318*(1+L318/100)</f>
        <v>0</v>
      </c>
      <c r="N318" s="155">
        <v>0.02</v>
      </c>
      <c r="O318" s="155">
        <f>ROUND(E318*N318,2)</f>
        <v>0.4</v>
      </c>
      <c r="P318" s="155">
        <v>0</v>
      </c>
      <c r="Q318" s="155">
        <f>ROUND(E318*P318,2)</f>
        <v>0</v>
      </c>
      <c r="R318" s="156" t="s">
        <v>493</v>
      </c>
      <c r="S318" s="156" t="s">
        <v>226</v>
      </c>
      <c r="T318" s="156" t="s">
        <v>226</v>
      </c>
      <c r="U318" s="156">
        <v>0</v>
      </c>
      <c r="V318" s="156">
        <f>ROUND(E318*U318,2)</f>
        <v>0</v>
      </c>
      <c r="W318" s="156"/>
      <c r="X318" s="156" t="s">
        <v>494</v>
      </c>
      <c r="Y318" s="156" t="s">
        <v>228</v>
      </c>
      <c r="Z318" s="146"/>
      <c r="AA318" s="146"/>
      <c r="AB318" s="146"/>
      <c r="AC318" s="146"/>
      <c r="AD318" s="146"/>
      <c r="AE318" s="146"/>
      <c r="AF318" s="146"/>
      <c r="AG318" s="146" t="s">
        <v>495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2" x14ac:dyDescent="0.2">
      <c r="A319" s="153"/>
      <c r="B319" s="154"/>
      <c r="C319" s="183" t="s">
        <v>657</v>
      </c>
      <c r="D319" s="158"/>
      <c r="E319" s="159">
        <v>13.46</v>
      </c>
      <c r="F319" s="156"/>
      <c r="G319" s="156"/>
      <c r="H319" s="156"/>
      <c r="I319" s="156"/>
      <c r="J319" s="156"/>
      <c r="K319" s="156"/>
      <c r="L319" s="156"/>
      <c r="M319" s="156"/>
      <c r="N319" s="155"/>
      <c r="O319" s="155"/>
      <c r="P319" s="155"/>
      <c r="Q319" s="155"/>
      <c r="R319" s="156"/>
      <c r="S319" s="156"/>
      <c r="T319" s="156"/>
      <c r="U319" s="156"/>
      <c r="V319" s="156"/>
      <c r="W319" s="156"/>
      <c r="X319" s="156"/>
      <c r="Y319" s="156"/>
      <c r="Z319" s="146"/>
      <c r="AA319" s="146"/>
      <c r="AB319" s="146"/>
      <c r="AC319" s="146"/>
      <c r="AD319" s="146"/>
      <c r="AE319" s="146"/>
      <c r="AF319" s="146"/>
      <c r="AG319" s="146" t="s">
        <v>231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83" t="s">
        <v>658</v>
      </c>
      <c r="D320" s="158"/>
      <c r="E320" s="159">
        <v>6.38</v>
      </c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231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 x14ac:dyDescent="0.2">
      <c r="A321" s="175">
        <v>128</v>
      </c>
      <c r="B321" s="176" t="s">
        <v>659</v>
      </c>
      <c r="C321" s="184" t="s">
        <v>660</v>
      </c>
      <c r="D321" s="177" t="s">
        <v>333</v>
      </c>
      <c r="E321" s="178">
        <v>1</v>
      </c>
      <c r="F321" s="179"/>
      <c r="G321" s="180">
        <f>ROUND(E321*F321,2)</f>
        <v>0</v>
      </c>
      <c r="H321" s="157"/>
      <c r="I321" s="156">
        <f>ROUND(E321*H321,2)</f>
        <v>0</v>
      </c>
      <c r="J321" s="157"/>
      <c r="K321" s="156">
        <f>ROUND(E321*J321,2)</f>
        <v>0</v>
      </c>
      <c r="L321" s="156">
        <v>21</v>
      </c>
      <c r="M321" s="156">
        <f>G321*(1+L321/100)</f>
        <v>0</v>
      </c>
      <c r="N321" s="155">
        <v>0</v>
      </c>
      <c r="O321" s="155">
        <f>ROUND(E321*N321,2)</f>
        <v>0</v>
      </c>
      <c r="P321" s="155">
        <v>0</v>
      </c>
      <c r="Q321" s="155">
        <f>ROUND(E321*P321,2)</f>
        <v>0</v>
      </c>
      <c r="R321" s="156"/>
      <c r="S321" s="156" t="s">
        <v>334</v>
      </c>
      <c r="T321" s="156" t="s">
        <v>335</v>
      </c>
      <c r="U321" s="156">
        <v>0</v>
      </c>
      <c r="V321" s="156">
        <f>ROUND(E321*U321,2)</f>
        <v>0</v>
      </c>
      <c r="W321" s="156"/>
      <c r="X321" s="156" t="s">
        <v>227</v>
      </c>
      <c r="Y321" s="156" t="s">
        <v>228</v>
      </c>
      <c r="Z321" s="146"/>
      <c r="AA321" s="146"/>
      <c r="AB321" s="146"/>
      <c r="AC321" s="146"/>
      <c r="AD321" s="146"/>
      <c r="AE321" s="146"/>
      <c r="AF321" s="146"/>
      <c r="AG321" s="146" t="s">
        <v>229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 x14ac:dyDescent="0.2">
      <c r="A322" s="169">
        <v>129</v>
      </c>
      <c r="B322" s="170" t="s">
        <v>661</v>
      </c>
      <c r="C322" s="182" t="s">
        <v>662</v>
      </c>
      <c r="D322" s="171" t="s">
        <v>268</v>
      </c>
      <c r="E322" s="172">
        <v>10.58</v>
      </c>
      <c r="F322" s="173"/>
      <c r="G322" s="174">
        <f>ROUND(E322*F322,2)</f>
        <v>0</v>
      </c>
      <c r="H322" s="157"/>
      <c r="I322" s="156">
        <f>ROUND(E322*H322,2)</f>
        <v>0</v>
      </c>
      <c r="J322" s="157"/>
      <c r="K322" s="156">
        <f>ROUND(E322*J322,2)</f>
        <v>0</v>
      </c>
      <c r="L322" s="156">
        <v>21</v>
      </c>
      <c r="M322" s="156">
        <f>G322*(1+L322/100)</f>
        <v>0</v>
      </c>
      <c r="N322" s="155">
        <v>0</v>
      </c>
      <c r="O322" s="155">
        <f>ROUND(E322*N322,2)</f>
        <v>0</v>
      </c>
      <c r="P322" s="155">
        <v>4.0000000000000001E-3</v>
      </c>
      <c r="Q322" s="155">
        <f>ROUND(E322*P322,2)</f>
        <v>0.04</v>
      </c>
      <c r="R322" s="156"/>
      <c r="S322" s="156" t="s">
        <v>226</v>
      </c>
      <c r="T322" s="156" t="s">
        <v>226</v>
      </c>
      <c r="U322" s="156">
        <v>4.4999999999999998E-2</v>
      </c>
      <c r="V322" s="156">
        <f>ROUND(E322*U322,2)</f>
        <v>0.48</v>
      </c>
      <c r="W322" s="156"/>
      <c r="X322" s="156" t="s">
        <v>227</v>
      </c>
      <c r="Y322" s="156" t="s">
        <v>228</v>
      </c>
      <c r="Z322" s="146"/>
      <c r="AA322" s="146"/>
      <c r="AB322" s="146"/>
      <c r="AC322" s="146"/>
      <c r="AD322" s="146"/>
      <c r="AE322" s="146"/>
      <c r="AF322" s="146"/>
      <c r="AG322" s="146" t="s">
        <v>235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2" x14ac:dyDescent="0.2">
      <c r="A323" s="153"/>
      <c r="B323" s="154"/>
      <c r="C323" s="183" t="s">
        <v>663</v>
      </c>
      <c r="D323" s="158"/>
      <c r="E323" s="159">
        <v>10.58</v>
      </c>
      <c r="F323" s="156"/>
      <c r="G323" s="156"/>
      <c r="H323" s="156"/>
      <c r="I323" s="156"/>
      <c r="J323" s="156"/>
      <c r="K323" s="156"/>
      <c r="L323" s="156"/>
      <c r="M323" s="156"/>
      <c r="N323" s="155"/>
      <c r="O323" s="155"/>
      <c r="P323" s="155"/>
      <c r="Q323" s="155"/>
      <c r="R323" s="156"/>
      <c r="S323" s="156"/>
      <c r="T323" s="156"/>
      <c r="U323" s="156"/>
      <c r="V323" s="156"/>
      <c r="W323" s="156"/>
      <c r="X323" s="156"/>
      <c r="Y323" s="156"/>
      <c r="Z323" s="146"/>
      <c r="AA323" s="146"/>
      <c r="AB323" s="146"/>
      <c r="AC323" s="146"/>
      <c r="AD323" s="146"/>
      <c r="AE323" s="146"/>
      <c r="AF323" s="146"/>
      <c r="AG323" s="146" t="s">
        <v>231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 x14ac:dyDescent="0.2">
      <c r="A324" s="175">
        <v>130</v>
      </c>
      <c r="B324" s="176" t="s">
        <v>664</v>
      </c>
      <c r="C324" s="184" t="s">
        <v>665</v>
      </c>
      <c r="D324" s="177" t="s">
        <v>328</v>
      </c>
      <c r="E324" s="178">
        <v>3.0866899999999999</v>
      </c>
      <c r="F324" s="179"/>
      <c r="G324" s="180">
        <f>ROUND(E324*F324,2)</f>
        <v>0</v>
      </c>
      <c r="H324" s="157"/>
      <c r="I324" s="156">
        <f>ROUND(E324*H324,2)</f>
        <v>0</v>
      </c>
      <c r="J324" s="157"/>
      <c r="K324" s="156">
        <f>ROUND(E324*J324,2)</f>
        <v>0</v>
      </c>
      <c r="L324" s="156">
        <v>21</v>
      </c>
      <c r="M324" s="156">
        <f>G324*(1+L324/100)</f>
        <v>0</v>
      </c>
      <c r="N324" s="155">
        <v>0</v>
      </c>
      <c r="O324" s="155">
        <f>ROUND(E324*N324,2)</f>
        <v>0</v>
      </c>
      <c r="P324" s="155">
        <v>0</v>
      </c>
      <c r="Q324" s="155">
        <f>ROUND(E324*P324,2)</f>
        <v>0</v>
      </c>
      <c r="R324" s="156"/>
      <c r="S324" s="156" t="s">
        <v>226</v>
      </c>
      <c r="T324" s="156" t="s">
        <v>226</v>
      </c>
      <c r="U324" s="156">
        <v>1.831</v>
      </c>
      <c r="V324" s="156">
        <f>ROUND(E324*U324,2)</f>
        <v>5.65</v>
      </c>
      <c r="W324" s="156"/>
      <c r="X324" s="156" t="s">
        <v>227</v>
      </c>
      <c r="Y324" s="156" t="s">
        <v>228</v>
      </c>
      <c r="Z324" s="146"/>
      <c r="AA324" s="146"/>
      <c r="AB324" s="146"/>
      <c r="AC324" s="146"/>
      <c r="AD324" s="146"/>
      <c r="AE324" s="146"/>
      <c r="AF324" s="146"/>
      <c r="AG324" s="146" t="s">
        <v>235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x14ac:dyDescent="0.2">
      <c r="A325" s="162" t="s">
        <v>221</v>
      </c>
      <c r="B325" s="163" t="s">
        <v>168</v>
      </c>
      <c r="C325" s="181" t="s">
        <v>169</v>
      </c>
      <c r="D325" s="164"/>
      <c r="E325" s="165"/>
      <c r="F325" s="166"/>
      <c r="G325" s="167">
        <f>SUMIF(AG326:AG332,"&lt;&gt;NOR",G326:G332)</f>
        <v>0</v>
      </c>
      <c r="H325" s="161"/>
      <c r="I325" s="161">
        <f>SUM(I326:I332)</f>
        <v>0</v>
      </c>
      <c r="J325" s="161"/>
      <c r="K325" s="161">
        <f>SUM(K326:K332)</f>
        <v>0</v>
      </c>
      <c r="L325" s="161"/>
      <c r="M325" s="161">
        <f>SUM(M326:M332)</f>
        <v>0</v>
      </c>
      <c r="N325" s="160"/>
      <c r="O325" s="160">
        <f>SUM(O326:O332)</f>
        <v>0.02</v>
      </c>
      <c r="P325" s="160"/>
      <c r="Q325" s="160">
        <f>SUM(Q326:Q332)</f>
        <v>3.0799999999999996</v>
      </c>
      <c r="R325" s="161"/>
      <c r="S325" s="161"/>
      <c r="T325" s="161"/>
      <c r="U325" s="161"/>
      <c r="V325" s="161">
        <f>SUM(V326:V332)</f>
        <v>27.85</v>
      </c>
      <c r="W325" s="161"/>
      <c r="X325" s="161"/>
      <c r="Y325" s="161"/>
      <c r="AG325" t="s">
        <v>222</v>
      </c>
    </row>
    <row r="326" spans="1:60" outlineLevel="1" x14ac:dyDescent="0.2">
      <c r="A326" s="169">
        <v>131</v>
      </c>
      <c r="B326" s="170" t="s">
        <v>666</v>
      </c>
      <c r="C326" s="182" t="s">
        <v>667</v>
      </c>
      <c r="D326" s="171" t="s">
        <v>268</v>
      </c>
      <c r="E326" s="172">
        <v>10.58</v>
      </c>
      <c r="F326" s="173"/>
      <c r="G326" s="174">
        <f>ROUND(E326*F326,2)</f>
        <v>0</v>
      </c>
      <c r="H326" s="157"/>
      <c r="I326" s="156">
        <f>ROUND(E326*H326,2)</f>
        <v>0</v>
      </c>
      <c r="J326" s="157"/>
      <c r="K326" s="156">
        <f>ROUND(E326*J326,2)</f>
        <v>0</v>
      </c>
      <c r="L326" s="156">
        <v>21</v>
      </c>
      <c r="M326" s="156">
        <f>G326*(1+L326/100)</f>
        <v>0</v>
      </c>
      <c r="N326" s="155">
        <v>0</v>
      </c>
      <c r="O326" s="155">
        <f>ROUND(E326*N326,2)</f>
        <v>0</v>
      </c>
      <c r="P326" s="155">
        <v>1.6E-2</v>
      </c>
      <c r="Q326" s="155">
        <f>ROUND(E326*P326,2)</f>
        <v>0.17</v>
      </c>
      <c r="R326" s="156"/>
      <c r="S326" s="156" t="s">
        <v>226</v>
      </c>
      <c r="T326" s="156" t="s">
        <v>226</v>
      </c>
      <c r="U326" s="156">
        <v>0.14000000000000001</v>
      </c>
      <c r="V326" s="156">
        <f>ROUND(E326*U326,2)</f>
        <v>1.48</v>
      </c>
      <c r="W326" s="156"/>
      <c r="X326" s="156" t="s">
        <v>227</v>
      </c>
      <c r="Y326" s="156" t="s">
        <v>228</v>
      </c>
      <c r="Z326" s="146"/>
      <c r="AA326" s="146"/>
      <c r="AB326" s="146"/>
      <c r="AC326" s="146"/>
      <c r="AD326" s="146"/>
      <c r="AE326" s="146"/>
      <c r="AF326" s="146"/>
      <c r="AG326" s="146" t="s">
        <v>235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2" x14ac:dyDescent="0.2">
      <c r="A327" s="153"/>
      <c r="B327" s="154"/>
      <c r="C327" s="183" t="s">
        <v>606</v>
      </c>
      <c r="D327" s="158"/>
      <c r="E327" s="159">
        <v>10.58</v>
      </c>
      <c r="F327" s="156"/>
      <c r="G327" s="156"/>
      <c r="H327" s="156"/>
      <c r="I327" s="156"/>
      <c r="J327" s="156"/>
      <c r="K327" s="156"/>
      <c r="L327" s="156"/>
      <c r="M327" s="156"/>
      <c r="N327" s="155"/>
      <c r="O327" s="155"/>
      <c r="P327" s="155"/>
      <c r="Q327" s="155"/>
      <c r="R327" s="156"/>
      <c r="S327" s="156"/>
      <c r="T327" s="156"/>
      <c r="U327" s="156"/>
      <c r="V327" s="156"/>
      <c r="W327" s="156"/>
      <c r="X327" s="156"/>
      <c r="Y327" s="156"/>
      <c r="Z327" s="146"/>
      <c r="AA327" s="146"/>
      <c r="AB327" s="146"/>
      <c r="AC327" s="146"/>
      <c r="AD327" s="146"/>
      <c r="AE327" s="146"/>
      <c r="AF327" s="146"/>
      <c r="AG327" s="146" t="s">
        <v>231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ht="22.5" outlineLevel="1" x14ac:dyDescent="0.2">
      <c r="A328" s="169">
        <v>132</v>
      </c>
      <c r="B328" s="170" t="s">
        <v>668</v>
      </c>
      <c r="C328" s="182" t="s">
        <v>669</v>
      </c>
      <c r="D328" s="171" t="s">
        <v>297</v>
      </c>
      <c r="E328" s="172">
        <v>27.6</v>
      </c>
      <c r="F328" s="173"/>
      <c r="G328" s="174">
        <f>ROUND(E328*F328,2)</f>
        <v>0</v>
      </c>
      <c r="H328" s="157"/>
      <c r="I328" s="156">
        <f>ROUND(E328*H328,2)</f>
        <v>0</v>
      </c>
      <c r="J328" s="157"/>
      <c r="K328" s="156">
        <f>ROUND(E328*J328,2)</f>
        <v>0</v>
      </c>
      <c r="L328" s="156">
        <v>21</v>
      </c>
      <c r="M328" s="156">
        <f>G328*(1+L328/100)</f>
        <v>0</v>
      </c>
      <c r="N328" s="155">
        <v>1.6000000000000001E-4</v>
      </c>
      <c r="O328" s="155">
        <f>ROUND(E328*N328,2)</f>
        <v>0</v>
      </c>
      <c r="P328" s="155">
        <v>6.0000000000000001E-3</v>
      </c>
      <c r="Q328" s="155">
        <f>ROUND(E328*P328,2)</f>
        <v>0.17</v>
      </c>
      <c r="R328" s="156"/>
      <c r="S328" s="156" t="s">
        <v>226</v>
      </c>
      <c r="T328" s="156" t="s">
        <v>226</v>
      </c>
      <c r="U328" s="156">
        <v>9.6000000000000002E-2</v>
      </c>
      <c r="V328" s="156">
        <f>ROUND(E328*U328,2)</f>
        <v>2.65</v>
      </c>
      <c r="W328" s="156"/>
      <c r="X328" s="156" t="s">
        <v>227</v>
      </c>
      <c r="Y328" s="156" t="s">
        <v>228</v>
      </c>
      <c r="Z328" s="146"/>
      <c r="AA328" s="146"/>
      <c r="AB328" s="146"/>
      <c r="AC328" s="146"/>
      <c r="AD328" s="146"/>
      <c r="AE328" s="146"/>
      <c r="AF328" s="146"/>
      <c r="AG328" s="146" t="s">
        <v>235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53"/>
      <c r="B329" s="154"/>
      <c r="C329" s="183" t="s">
        <v>670</v>
      </c>
      <c r="D329" s="158"/>
      <c r="E329" s="159">
        <v>27.6</v>
      </c>
      <c r="F329" s="156"/>
      <c r="G329" s="156"/>
      <c r="H329" s="156"/>
      <c r="I329" s="156"/>
      <c r="J329" s="156"/>
      <c r="K329" s="156"/>
      <c r="L329" s="156"/>
      <c r="M329" s="156"/>
      <c r="N329" s="155"/>
      <c r="O329" s="155"/>
      <c r="P329" s="155"/>
      <c r="Q329" s="155"/>
      <c r="R329" s="156"/>
      <c r="S329" s="156"/>
      <c r="T329" s="156"/>
      <c r="U329" s="156"/>
      <c r="V329" s="156"/>
      <c r="W329" s="156"/>
      <c r="X329" s="156"/>
      <c r="Y329" s="156"/>
      <c r="Z329" s="146"/>
      <c r="AA329" s="146"/>
      <c r="AB329" s="146"/>
      <c r="AC329" s="146"/>
      <c r="AD329" s="146"/>
      <c r="AE329" s="146"/>
      <c r="AF329" s="146"/>
      <c r="AG329" s="146" t="s">
        <v>231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 x14ac:dyDescent="0.2">
      <c r="A330" s="169">
        <v>133</v>
      </c>
      <c r="B330" s="170" t="s">
        <v>671</v>
      </c>
      <c r="C330" s="182" t="s">
        <v>672</v>
      </c>
      <c r="D330" s="171" t="s">
        <v>268</v>
      </c>
      <c r="E330" s="172">
        <v>41</v>
      </c>
      <c r="F330" s="173"/>
      <c r="G330" s="174">
        <f>ROUND(E330*F330,2)</f>
        <v>0</v>
      </c>
      <c r="H330" s="157"/>
      <c r="I330" s="156">
        <f>ROUND(E330*H330,2)</f>
        <v>0</v>
      </c>
      <c r="J330" s="157"/>
      <c r="K330" s="156">
        <f>ROUND(E330*J330,2)</f>
        <v>0</v>
      </c>
      <c r="L330" s="156">
        <v>21</v>
      </c>
      <c r="M330" s="156">
        <f>G330*(1+L330/100)</f>
        <v>0</v>
      </c>
      <c r="N330" s="155">
        <v>4.8000000000000001E-4</v>
      </c>
      <c r="O330" s="155">
        <f>ROUND(E330*N330,2)</f>
        <v>0.02</v>
      </c>
      <c r="P330" s="155">
        <v>5.5E-2</v>
      </c>
      <c r="Q330" s="155">
        <f>ROUND(E330*P330,2)</f>
        <v>2.2599999999999998</v>
      </c>
      <c r="R330" s="156"/>
      <c r="S330" s="156" t="s">
        <v>226</v>
      </c>
      <c r="T330" s="156" t="s">
        <v>226</v>
      </c>
      <c r="U330" s="156">
        <v>0.54117999999999999</v>
      </c>
      <c r="V330" s="156">
        <f>ROUND(E330*U330,2)</f>
        <v>22.19</v>
      </c>
      <c r="W330" s="156"/>
      <c r="X330" s="156" t="s">
        <v>300</v>
      </c>
      <c r="Y330" s="156" t="s">
        <v>228</v>
      </c>
      <c r="Z330" s="146"/>
      <c r="AA330" s="146"/>
      <c r="AB330" s="146"/>
      <c r="AC330" s="146"/>
      <c r="AD330" s="146"/>
      <c r="AE330" s="146"/>
      <c r="AF330" s="146"/>
      <c r="AG330" s="146" t="s">
        <v>463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2" x14ac:dyDescent="0.2">
      <c r="A331" s="153"/>
      <c r="B331" s="154"/>
      <c r="C331" s="183" t="s">
        <v>673</v>
      </c>
      <c r="D331" s="158"/>
      <c r="E331" s="159">
        <v>41</v>
      </c>
      <c r="F331" s="156"/>
      <c r="G331" s="156"/>
      <c r="H331" s="156"/>
      <c r="I331" s="156"/>
      <c r="J331" s="156"/>
      <c r="K331" s="156"/>
      <c r="L331" s="156"/>
      <c r="M331" s="156"/>
      <c r="N331" s="155"/>
      <c r="O331" s="155"/>
      <c r="P331" s="155"/>
      <c r="Q331" s="155"/>
      <c r="R331" s="156"/>
      <c r="S331" s="156"/>
      <c r="T331" s="156"/>
      <c r="U331" s="156"/>
      <c r="V331" s="156"/>
      <c r="W331" s="156"/>
      <c r="X331" s="156"/>
      <c r="Y331" s="156"/>
      <c r="Z331" s="146"/>
      <c r="AA331" s="146"/>
      <c r="AB331" s="146"/>
      <c r="AC331" s="146"/>
      <c r="AD331" s="146"/>
      <c r="AE331" s="146"/>
      <c r="AF331" s="146"/>
      <c r="AG331" s="146" t="s">
        <v>231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 x14ac:dyDescent="0.2">
      <c r="A332" s="175">
        <v>134</v>
      </c>
      <c r="B332" s="176" t="s">
        <v>674</v>
      </c>
      <c r="C332" s="184" t="s">
        <v>675</v>
      </c>
      <c r="D332" s="177" t="s">
        <v>268</v>
      </c>
      <c r="E332" s="178">
        <v>10.58</v>
      </c>
      <c r="F332" s="179"/>
      <c r="G332" s="180">
        <f>ROUND(E332*F332,2)</f>
        <v>0</v>
      </c>
      <c r="H332" s="157"/>
      <c r="I332" s="156">
        <f>ROUND(E332*H332,2)</f>
        <v>0</v>
      </c>
      <c r="J332" s="157"/>
      <c r="K332" s="156">
        <f>ROUND(E332*J332,2)</f>
        <v>0</v>
      </c>
      <c r="L332" s="156">
        <v>21</v>
      </c>
      <c r="M332" s="156">
        <f>G332*(1+L332/100)</f>
        <v>0</v>
      </c>
      <c r="N332" s="155">
        <v>1.6000000000000001E-4</v>
      </c>
      <c r="O332" s="155">
        <f>ROUND(E332*N332,2)</f>
        <v>0</v>
      </c>
      <c r="P332" s="155">
        <v>4.4999999999999998E-2</v>
      </c>
      <c r="Q332" s="155">
        <f>ROUND(E332*P332,2)</f>
        <v>0.48</v>
      </c>
      <c r="R332" s="156"/>
      <c r="S332" s="156" t="s">
        <v>226</v>
      </c>
      <c r="T332" s="156" t="s">
        <v>226</v>
      </c>
      <c r="U332" s="156">
        <v>0.14499999999999999</v>
      </c>
      <c r="V332" s="156">
        <f>ROUND(E332*U332,2)</f>
        <v>1.53</v>
      </c>
      <c r="W332" s="156"/>
      <c r="X332" s="156" t="s">
        <v>227</v>
      </c>
      <c r="Y332" s="156" t="s">
        <v>228</v>
      </c>
      <c r="Z332" s="146"/>
      <c r="AA332" s="146"/>
      <c r="AB332" s="146"/>
      <c r="AC332" s="146"/>
      <c r="AD332" s="146"/>
      <c r="AE332" s="146"/>
      <c r="AF332" s="146"/>
      <c r="AG332" s="146" t="s">
        <v>235</v>
      </c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x14ac:dyDescent="0.2">
      <c r="A333" s="162" t="s">
        <v>221</v>
      </c>
      <c r="B333" s="163" t="s">
        <v>170</v>
      </c>
      <c r="C333" s="181" t="s">
        <v>171</v>
      </c>
      <c r="D333" s="164"/>
      <c r="E333" s="165"/>
      <c r="F333" s="166"/>
      <c r="G333" s="167">
        <f>SUMIF(AG334:AG360,"&lt;&gt;NOR",G334:G360)</f>
        <v>0</v>
      </c>
      <c r="H333" s="161"/>
      <c r="I333" s="161">
        <f>SUM(I334:I360)</f>
        <v>0</v>
      </c>
      <c r="J333" s="161"/>
      <c r="K333" s="161">
        <f>SUM(K334:K360)</f>
        <v>0</v>
      </c>
      <c r="L333" s="161"/>
      <c r="M333" s="161">
        <f>SUM(M334:M360)</f>
        <v>0</v>
      </c>
      <c r="N333" s="160"/>
      <c r="O333" s="160">
        <f>SUM(O334:O360)</f>
        <v>0.79</v>
      </c>
      <c r="P333" s="160"/>
      <c r="Q333" s="160">
        <f>SUM(Q334:Q360)</f>
        <v>0.09</v>
      </c>
      <c r="R333" s="161"/>
      <c r="S333" s="161"/>
      <c r="T333" s="161"/>
      <c r="U333" s="161"/>
      <c r="V333" s="161">
        <f>SUM(V334:V360)</f>
        <v>79.960000000000022</v>
      </c>
      <c r="W333" s="161"/>
      <c r="X333" s="161"/>
      <c r="Y333" s="161"/>
      <c r="AG333" t="s">
        <v>222</v>
      </c>
    </row>
    <row r="334" spans="1:60" ht="22.5" outlineLevel="1" x14ac:dyDescent="0.2">
      <c r="A334" s="169">
        <v>135</v>
      </c>
      <c r="B334" s="170" t="s">
        <v>676</v>
      </c>
      <c r="C334" s="182" t="s">
        <v>677</v>
      </c>
      <c r="D334" s="171" t="s">
        <v>297</v>
      </c>
      <c r="E334" s="172">
        <v>7.77</v>
      </c>
      <c r="F334" s="173"/>
      <c r="G334" s="174">
        <f>ROUND(E334*F334,2)</f>
        <v>0</v>
      </c>
      <c r="H334" s="157"/>
      <c r="I334" s="156">
        <f>ROUND(E334*H334,2)</f>
        <v>0</v>
      </c>
      <c r="J334" s="157"/>
      <c r="K334" s="156">
        <f>ROUND(E334*J334,2)</f>
        <v>0</v>
      </c>
      <c r="L334" s="156">
        <v>21</v>
      </c>
      <c r="M334" s="156">
        <f>G334*(1+L334/100)</f>
        <v>0</v>
      </c>
      <c r="N334" s="155">
        <v>1.15E-3</v>
      </c>
      <c r="O334" s="155">
        <f>ROUND(E334*N334,2)</f>
        <v>0.01</v>
      </c>
      <c r="P334" s="155">
        <v>0</v>
      </c>
      <c r="Q334" s="155">
        <f>ROUND(E334*P334,2)</f>
        <v>0</v>
      </c>
      <c r="R334" s="156"/>
      <c r="S334" s="156" t="s">
        <v>226</v>
      </c>
      <c r="T334" s="156" t="s">
        <v>226</v>
      </c>
      <c r="U334" s="156">
        <v>0.28000000000000003</v>
      </c>
      <c r="V334" s="156">
        <f>ROUND(E334*U334,2)</f>
        <v>2.1800000000000002</v>
      </c>
      <c r="W334" s="156"/>
      <c r="X334" s="156" t="s">
        <v>227</v>
      </c>
      <c r="Y334" s="156" t="s">
        <v>228</v>
      </c>
      <c r="Z334" s="146"/>
      <c r="AA334" s="146"/>
      <c r="AB334" s="146"/>
      <c r="AC334" s="146"/>
      <c r="AD334" s="146"/>
      <c r="AE334" s="146"/>
      <c r="AF334" s="146"/>
      <c r="AG334" s="146" t="s">
        <v>235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2" x14ac:dyDescent="0.2">
      <c r="A335" s="153"/>
      <c r="B335" s="154"/>
      <c r="C335" s="183" t="s">
        <v>678</v>
      </c>
      <c r="D335" s="158"/>
      <c r="E335" s="159">
        <v>7.77</v>
      </c>
      <c r="F335" s="156"/>
      <c r="G335" s="156"/>
      <c r="H335" s="156"/>
      <c r="I335" s="156"/>
      <c r="J335" s="156"/>
      <c r="K335" s="156"/>
      <c r="L335" s="156"/>
      <c r="M335" s="156"/>
      <c r="N335" s="155"/>
      <c r="O335" s="155"/>
      <c r="P335" s="155"/>
      <c r="Q335" s="155"/>
      <c r="R335" s="156"/>
      <c r="S335" s="156"/>
      <c r="T335" s="156"/>
      <c r="U335" s="156"/>
      <c r="V335" s="156"/>
      <c r="W335" s="156"/>
      <c r="X335" s="156"/>
      <c r="Y335" s="156"/>
      <c r="Z335" s="146"/>
      <c r="AA335" s="146"/>
      <c r="AB335" s="146"/>
      <c r="AC335" s="146"/>
      <c r="AD335" s="146"/>
      <c r="AE335" s="146"/>
      <c r="AF335" s="146"/>
      <c r="AG335" s="146" t="s">
        <v>231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 x14ac:dyDescent="0.2">
      <c r="A336" s="175">
        <v>136</v>
      </c>
      <c r="B336" s="176" t="s">
        <v>679</v>
      </c>
      <c r="C336" s="184" t="s">
        <v>680</v>
      </c>
      <c r="D336" s="177" t="s">
        <v>297</v>
      </c>
      <c r="E336" s="178">
        <v>4.3</v>
      </c>
      <c r="F336" s="179"/>
      <c r="G336" s="180">
        <f>ROUND(E336*F336,2)</f>
        <v>0</v>
      </c>
      <c r="H336" s="157"/>
      <c r="I336" s="156">
        <f>ROUND(E336*H336,2)</f>
        <v>0</v>
      </c>
      <c r="J336" s="157"/>
      <c r="K336" s="156">
        <f>ROUND(E336*J336,2)</f>
        <v>0</v>
      </c>
      <c r="L336" s="156">
        <v>21</v>
      </c>
      <c r="M336" s="156">
        <f>G336*(1+L336/100)</f>
        <v>0</v>
      </c>
      <c r="N336" s="155">
        <v>2.81E-3</v>
      </c>
      <c r="O336" s="155">
        <f>ROUND(E336*N336,2)</f>
        <v>0.01</v>
      </c>
      <c r="P336" s="155">
        <v>0</v>
      </c>
      <c r="Q336" s="155">
        <f>ROUND(E336*P336,2)</f>
        <v>0</v>
      </c>
      <c r="R336" s="156"/>
      <c r="S336" s="156" t="s">
        <v>226</v>
      </c>
      <c r="T336" s="156" t="s">
        <v>226</v>
      </c>
      <c r="U336" s="156">
        <v>0.75892000000000004</v>
      </c>
      <c r="V336" s="156">
        <f>ROUND(E336*U336,2)</f>
        <v>3.26</v>
      </c>
      <c r="W336" s="156"/>
      <c r="X336" s="156" t="s">
        <v>300</v>
      </c>
      <c r="Y336" s="156" t="s">
        <v>228</v>
      </c>
      <c r="Z336" s="146"/>
      <c r="AA336" s="146"/>
      <c r="AB336" s="146"/>
      <c r="AC336" s="146"/>
      <c r="AD336" s="146"/>
      <c r="AE336" s="146"/>
      <c r="AF336" s="146"/>
      <c r="AG336" s="146" t="s">
        <v>301</v>
      </c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ht="22.5" outlineLevel="1" x14ac:dyDescent="0.2">
      <c r="A337" s="169">
        <v>137</v>
      </c>
      <c r="B337" s="170" t="s">
        <v>681</v>
      </c>
      <c r="C337" s="182" t="s">
        <v>682</v>
      </c>
      <c r="D337" s="171" t="s">
        <v>297</v>
      </c>
      <c r="E337" s="172">
        <v>15.95</v>
      </c>
      <c r="F337" s="173"/>
      <c r="G337" s="174">
        <f>ROUND(E337*F337,2)</f>
        <v>0</v>
      </c>
      <c r="H337" s="157"/>
      <c r="I337" s="156">
        <f>ROUND(E337*H337,2)</f>
        <v>0</v>
      </c>
      <c r="J337" s="157"/>
      <c r="K337" s="156">
        <f>ROUND(E337*J337,2)</f>
        <v>0</v>
      </c>
      <c r="L337" s="156">
        <v>21</v>
      </c>
      <c r="M337" s="156">
        <f>G337*(1+L337/100)</f>
        <v>0</v>
      </c>
      <c r="N337" s="155">
        <v>2.5999999999999999E-3</v>
      </c>
      <c r="O337" s="155">
        <f>ROUND(E337*N337,2)</f>
        <v>0.04</v>
      </c>
      <c r="P337" s="155">
        <v>0</v>
      </c>
      <c r="Q337" s="155">
        <f>ROUND(E337*P337,2)</f>
        <v>0</v>
      </c>
      <c r="R337" s="156"/>
      <c r="S337" s="156" t="s">
        <v>226</v>
      </c>
      <c r="T337" s="156" t="s">
        <v>226</v>
      </c>
      <c r="U337" s="156">
        <v>0.67057</v>
      </c>
      <c r="V337" s="156">
        <f>ROUND(E337*U337,2)</f>
        <v>10.7</v>
      </c>
      <c r="W337" s="156"/>
      <c r="X337" s="156" t="s">
        <v>300</v>
      </c>
      <c r="Y337" s="156" t="s">
        <v>228</v>
      </c>
      <c r="Z337" s="146"/>
      <c r="AA337" s="146"/>
      <c r="AB337" s="146"/>
      <c r="AC337" s="146"/>
      <c r="AD337" s="146"/>
      <c r="AE337" s="146"/>
      <c r="AF337" s="146"/>
      <c r="AG337" s="146" t="s">
        <v>301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2" x14ac:dyDescent="0.2">
      <c r="A338" s="153"/>
      <c r="B338" s="154"/>
      <c r="C338" s="183" t="s">
        <v>683</v>
      </c>
      <c r="D338" s="158"/>
      <c r="E338" s="159">
        <v>15.95</v>
      </c>
      <c r="F338" s="156"/>
      <c r="G338" s="156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231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ht="22.5" outlineLevel="1" x14ac:dyDescent="0.2">
      <c r="A339" s="169">
        <v>138</v>
      </c>
      <c r="B339" s="170" t="s">
        <v>684</v>
      </c>
      <c r="C339" s="182" t="s">
        <v>685</v>
      </c>
      <c r="D339" s="171" t="s">
        <v>297</v>
      </c>
      <c r="E339" s="172">
        <v>69.163499999999999</v>
      </c>
      <c r="F339" s="173"/>
      <c r="G339" s="174">
        <f>ROUND(E339*F339,2)</f>
        <v>0</v>
      </c>
      <c r="H339" s="157"/>
      <c r="I339" s="156">
        <f>ROUND(E339*H339,2)</f>
        <v>0</v>
      </c>
      <c r="J339" s="157"/>
      <c r="K339" s="156">
        <f>ROUND(E339*J339,2)</f>
        <v>0</v>
      </c>
      <c r="L339" s="156">
        <v>21</v>
      </c>
      <c r="M339" s="156">
        <f>G339*(1+L339/100)</f>
        <v>0</v>
      </c>
      <c r="N339" s="155">
        <v>2.97E-3</v>
      </c>
      <c r="O339" s="155">
        <f>ROUND(E339*N339,2)</f>
        <v>0.21</v>
      </c>
      <c r="P339" s="155">
        <v>0</v>
      </c>
      <c r="Q339" s="155">
        <f>ROUND(E339*P339,2)</f>
        <v>0</v>
      </c>
      <c r="R339" s="156"/>
      <c r="S339" s="156" t="s">
        <v>226</v>
      </c>
      <c r="T339" s="156" t="s">
        <v>226</v>
      </c>
      <c r="U339" s="156">
        <v>0.45300000000000001</v>
      </c>
      <c r="V339" s="156">
        <f>ROUND(E339*U339,2)</f>
        <v>31.33</v>
      </c>
      <c r="W339" s="156"/>
      <c r="X339" s="156" t="s">
        <v>227</v>
      </c>
      <c r="Y339" s="156" t="s">
        <v>228</v>
      </c>
      <c r="Z339" s="146"/>
      <c r="AA339" s="146"/>
      <c r="AB339" s="146"/>
      <c r="AC339" s="146"/>
      <c r="AD339" s="146"/>
      <c r="AE339" s="146"/>
      <c r="AF339" s="146"/>
      <c r="AG339" s="146" t="s">
        <v>229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2" x14ac:dyDescent="0.2">
      <c r="A340" s="153"/>
      <c r="B340" s="154"/>
      <c r="C340" s="183" t="s">
        <v>686</v>
      </c>
      <c r="D340" s="158"/>
      <c r="E340" s="159">
        <v>69.16</v>
      </c>
      <c r="F340" s="156"/>
      <c r="G340" s="156"/>
      <c r="H340" s="156"/>
      <c r="I340" s="156"/>
      <c r="J340" s="156"/>
      <c r="K340" s="156"/>
      <c r="L340" s="156"/>
      <c r="M340" s="156"/>
      <c r="N340" s="155"/>
      <c r="O340" s="155"/>
      <c r="P340" s="155"/>
      <c r="Q340" s="155"/>
      <c r="R340" s="156"/>
      <c r="S340" s="156"/>
      <c r="T340" s="156"/>
      <c r="U340" s="156"/>
      <c r="V340" s="156"/>
      <c r="W340" s="156"/>
      <c r="X340" s="156"/>
      <c r="Y340" s="156"/>
      <c r="Z340" s="146"/>
      <c r="AA340" s="146"/>
      <c r="AB340" s="146"/>
      <c r="AC340" s="146"/>
      <c r="AD340" s="146"/>
      <c r="AE340" s="146"/>
      <c r="AF340" s="146"/>
      <c r="AG340" s="146" t="s">
        <v>231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 x14ac:dyDescent="0.2">
      <c r="A341" s="169">
        <v>139</v>
      </c>
      <c r="B341" s="170" t="s">
        <v>687</v>
      </c>
      <c r="C341" s="182" t="s">
        <v>688</v>
      </c>
      <c r="D341" s="171" t="s">
        <v>297</v>
      </c>
      <c r="E341" s="172">
        <v>11.865</v>
      </c>
      <c r="F341" s="173"/>
      <c r="G341" s="174">
        <f>ROUND(E341*F341,2)</f>
        <v>0</v>
      </c>
      <c r="H341" s="157"/>
      <c r="I341" s="156">
        <f>ROUND(E341*H341,2)</f>
        <v>0</v>
      </c>
      <c r="J341" s="157"/>
      <c r="K341" s="156">
        <f>ROUND(E341*J341,2)</f>
        <v>0</v>
      </c>
      <c r="L341" s="156">
        <v>21</v>
      </c>
      <c r="M341" s="156">
        <f>G341*(1+L341/100)</f>
        <v>0</v>
      </c>
      <c r="N341" s="155">
        <v>2.98E-3</v>
      </c>
      <c r="O341" s="155">
        <f>ROUND(E341*N341,2)</f>
        <v>0.04</v>
      </c>
      <c r="P341" s="155">
        <v>0</v>
      </c>
      <c r="Q341" s="155">
        <f>ROUND(E341*P341,2)</f>
        <v>0</v>
      </c>
      <c r="R341" s="156"/>
      <c r="S341" s="156" t="s">
        <v>226</v>
      </c>
      <c r="T341" s="156" t="s">
        <v>226</v>
      </c>
      <c r="U341" s="156">
        <v>0.67135999999999996</v>
      </c>
      <c r="V341" s="156">
        <f>ROUND(E341*U341,2)</f>
        <v>7.97</v>
      </c>
      <c r="W341" s="156"/>
      <c r="X341" s="156" t="s">
        <v>300</v>
      </c>
      <c r="Y341" s="156" t="s">
        <v>228</v>
      </c>
      <c r="Z341" s="146"/>
      <c r="AA341" s="146"/>
      <c r="AB341" s="146"/>
      <c r="AC341" s="146"/>
      <c r="AD341" s="146"/>
      <c r="AE341" s="146"/>
      <c r="AF341" s="146"/>
      <c r="AG341" s="146" t="s">
        <v>301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2" x14ac:dyDescent="0.2">
      <c r="A342" s="153"/>
      <c r="B342" s="154"/>
      <c r="C342" s="183" t="s">
        <v>689</v>
      </c>
      <c r="D342" s="158"/>
      <c r="E342" s="159">
        <v>11.87</v>
      </c>
      <c r="F342" s="156"/>
      <c r="G342" s="156"/>
      <c r="H342" s="156"/>
      <c r="I342" s="156"/>
      <c r="J342" s="156"/>
      <c r="K342" s="156"/>
      <c r="L342" s="156"/>
      <c r="M342" s="156"/>
      <c r="N342" s="155"/>
      <c r="O342" s="155"/>
      <c r="P342" s="155"/>
      <c r="Q342" s="155"/>
      <c r="R342" s="156"/>
      <c r="S342" s="156"/>
      <c r="T342" s="156"/>
      <c r="U342" s="156"/>
      <c r="V342" s="156"/>
      <c r="W342" s="156"/>
      <c r="X342" s="156"/>
      <c r="Y342" s="156"/>
      <c r="Z342" s="146"/>
      <c r="AA342" s="146"/>
      <c r="AB342" s="146"/>
      <c r="AC342" s="146"/>
      <c r="AD342" s="146"/>
      <c r="AE342" s="146"/>
      <c r="AF342" s="146"/>
      <c r="AG342" s="146" t="s">
        <v>231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22.5" outlineLevel="1" x14ac:dyDescent="0.2">
      <c r="A343" s="169">
        <v>140</v>
      </c>
      <c r="B343" s="170" t="s">
        <v>690</v>
      </c>
      <c r="C343" s="182" t="s">
        <v>691</v>
      </c>
      <c r="D343" s="171" t="s">
        <v>297</v>
      </c>
      <c r="E343" s="172">
        <v>7.0350000000000001</v>
      </c>
      <c r="F343" s="173"/>
      <c r="G343" s="174">
        <f>ROUND(E343*F343,2)</f>
        <v>0</v>
      </c>
      <c r="H343" s="157"/>
      <c r="I343" s="156">
        <f>ROUND(E343*H343,2)</f>
        <v>0</v>
      </c>
      <c r="J343" s="157"/>
      <c r="K343" s="156">
        <f>ROUND(E343*J343,2)</f>
        <v>0</v>
      </c>
      <c r="L343" s="156">
        <v>21</v>
      </c>
      <c r="M343" s="156">
        <f>G343*(1+L343/100)</f>
        <v>0</v>
      </c>
      <c r="N343" s="155">
        <v>1.1900000000000001E-3</v>
      </c>
      <c r="O343" s="155">
        <f>ROUND(E343*N343,2)</f>
        <v>0.01</v>
      </c>
      <c r="P343" s="155">
        <v>0</v>
      </c>
      <c r="Q343" s="155">
        <f>ROUND(E343*P343,2)</f>
        <v>0</v>
      </c>
      <c r="R343" s="156"/>
      <c r="S343" s="156" t="s">
        <v>226</v>
      </c>
      <c r="T343" s="156" t="s">
        <v>226</v>
      </c>
      <c r="U343" s="156">
        <v>0.28000000000000003</v>
      </c>
      <c r="V343" s="156">
        <f>ROUND(E343*U343,2)</f>
        <v>1.97</v>
      </c>
      <c r="W343" s="156"/>
      <c r="X343" s="156" t="s">
        <v>227</v>
      </c>
      <c r="Y343" s="156" t="s">
        <v>228</v>
      </c>
      <c r="Z343" s="146"/>
      <c r="AA343" s="146"/>
      <c r="AB343" s="146"/>
      <c r="AC343" s="146"/>
      <c r="AD343" s="146"/>
      <c r="AE343" s="146"/>
      <c r="AF343" s="146"/>
      <c r="AG343" s="146" t="s">
        <v>229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2" x14ac:dyDescent="0.2">
      <c r="A344" s="153"/>
      <c r="B344" s="154"/>
      <c r="C344" s="183" t="s">
        <v>692</v>
      </c>
      <c r="D344" s="158"/>
      <c r="E344" s="159">
        <v>7.04</v>
      </c>
      <c r="F344" s="156"/>
      <c r="G344" s="156"/>
      <c r="H344" s="156"/>
      <c r="I344" s="156"/>
      <c r="J344" s="156"/>
      <c r="K344" s="156"/>
      <c r="L344" s="156"/>
      <c r="M344" s="156"/>
      <c r="N344" s="155"/>
      <c r="O344" s="155"/>
      <c r="P344" s="155"/>
      <c r="Q344" s="155"/>
      <c r="R344" s="156"/>
      <c r="S344" s="156"/>
      <c r="T344" s="156"/>
      <c r="U344" s="156"/>
      <c r="V344" s="156"/>
      <c r="W344" s="156"/>
      <c r="X344" s="156"/>
      <c r="Y344" s="156"/>
      <c r="Z344" s="146"/>
      <c r="AA344" s="146"/>
      <c r="AB344" s="146"/>
      <c r="AC344" s="146"/>
      <c r="AD344" s="146"/>
      <c r="AE344" s="146"/>
      <c r="AF344" s="146"/>
      <c r="AG344" s="146" t="s">
        <v>231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 x14ac:dyDescent="0.2">
      <c r="A345" s="169">
        <v>141</v>
      </c>
      <c r="B345" s="170" t="s">
        <v>693</v>
      </c>
      <c r="C345" s="182" t="s">
        <v>694</v>
      </c>
      <c r="D345" s="171" t="s">
        <v>268</v>
      </c>
      <c r="E345" s="172">
        <v>23.054500000000001</v>
      </c>
      <c r="F345" s="173"/>
      <c r="G345" s="174">
        <f>ROUND(E345*F345,2)</f>
        <v>0</v>
      </c>
      <c r="H345" s="157"/>
      <c r="I345" s="156">
        <f>ROUND(E345*H345,2)</f>
        <v>0</v>
      </c>
      <c r="J345" s="157"/>
      <c r="K345" s="156">
        <f>ROUND(E345*J345,2)</f>
        <v>0</v>
      </c>
      <c r="L345" s="156">
        <v>21</v>
      </c>
      <c r="M345" s="156">
        <f>G345*(1+L345/100)</f>
        <v>0</v>
      </c>
      <c r="N345" s="155">
        <v>2.4000000000000001E-4</v>
      </c>
      <c r="O345" s="155">
        <f>ROUND(E345*N345,2)</f>
        <v>0.01</v>
      </c>
      <c r="P345" s="155">
        <v>0</v>
      </c>
      <c r="Q345" s="155">
        <f>ROUND(E345*P345,2)</f>
        <v>0</v>
      </c>
      <c r="R345" s="156"/>
      <c r="S345" s="156" t="s">
        <v>334</v>
      </c>
      <c r="T345" s="156" t="s">
        <v>335</v>
      </c>
      <c r="U345" s="156">
        <v>0</v>
      </c>
      <c r="V345" s="156">
        <f>ROUND(E345*U345,2)</f>
        <v>0</v>
      </c>
      <c r="W345" s="156"/>
      <c r="X345" s="156" t="s">
        <v>227</v>
      </c>
      <c r="Y345" s="156" t="s">
        <v>228</v>
      </c>
      <c r="Z345" s="146"/>
      <c r="AA345" s="146"/>
      <c r="AB345" s="146"/>
      <c r="AC345" s="146"/>
      <c r="AD345" s="146"/>
      <c r="AE345" s="146"/>
      <c r="AF345" s="146"/>
      <c r="AG345" s="146" t="s">
        <v>229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2" x14ac:dyDescent="0.2">
      <c r="A346" s="153"/>
      <c r="B346" s="154"/>
      <c r="C346" s="183" t="s">
        <v>695</v>
      </c>
      <c r="D346" s="158"/>
      <c r="E346" s="159">
        <v>23.05</v>
      </c>
      <c r="F346" s="156"/>
      <c r="G346" s="156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231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 x14ac:dyDescent="0.2">
      <c r="A347" s="169">
        <v>142</v>
      </c>
      <c r="B347" s="170" t="s">
        <v>696</v>
      </c>
      <c r="C347" s="182" t="s">
        <v>697</v>
      </c>
      <c r="D347" s="171" t="s">
        <v>268</v>
      </c>
      <c r="E347" s="172">
        <v>23.51559</v>
      </c>
      <c r="F347" s="173"/>
      <c r="G347" s="174">
        <f>ROUND(E347*F347,2)</f>
        <v>0</v>
      </c>
      <c r="H347" s="157"/>
      <c r="I347" s="156">
        <f>ROUND(E347*H347,2)</f>
        <v>0</v>
      </c>
      <c r="J347" s="157"/>
      <c r="K347" s="156">
        <f>ROUND(E347*J347,2)</f>
        <v>0</v>
      </c>
      <c r="L347" s="156">
        <v>21</v>
      </c>
      <c r="M347" s="156">
        <f>G347*(1+L347/100)</f>
        <v>0</v>
      </c>
      <c r="N347" s="155">
        <v>1.5699999999999999E-2</v>
      </c>
      <c r="O347" s="155">
        <f>ROUND(E347*N347,2)</f>
        <v>0.37</v>
      </c>
      <c r="P347" s="155">
        <v>0</v>
      </c>
      <c r="Q347" s="155">
        <f>ROUND(E347*P347,2)</f>
        <v>0</v>
      </c>
      <c r="R347" s="156" t="s">
        <v>493</v>
      </c>
      <c r="S347" s="156" t="s">
        <v>226</v>
      </c>
      <c r="T347" s="156" t="s">
        <v>226</v>
      </c>
      <c r="U347" s="156">
        <v>0</v>
      </c>
      <c r="V347" s="156">
        <f>ROUND(E347*U347,2)</f>
        <v>0</v>
      </c>
      <c r="W347" s="156"/>
      <c r="X347" s="156" t="s">
        <v>494</v>
      </c>
      <c r="Y347" s="156" t="s">
        <v>228</v>
      </c>
      <c r="Z347" s="146"/>
      <c r="AA347" s="146"/>
      <c r="AB347" s="146"/>
      <c r="AC347" s="146"/>
      <c r="AD347" s="146"/>
      <c r="AE347" s="146"/>
      <c r="AF347" s="146"/>
      <c r="AG347" s="146" t="s">
        <v>495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2" x14ac:dyDescent="0.2">
      <c r="A348" s="153"/>
      <c r="B348" s="154"/>
      <c r="C348" s="183" t="s">
        <v>698</v>
      </c>
      <c r="D348" s="158"/>
      <c r="E348" s="159">
        <v>23.52</v>
      </c>
      <c r="F348" s="156"/>
      <c r="G348" s="156"/>
      <c r="H348" s="156"/>
      <c r="I348" s="156"/>
      <c r="J348" s="156"/>
      <c r="K348" s="156"/>
      <c r="L348" s="156"/>
      <c r="M348" s="156"/>
      <c r="N348" s="155"/>
      <c r="O348" s="155"/>
      <c r="P348" s="155"/>
      <c r="Q348" s="155"/>
      <c r="R348" s="156"/>
      <c r="S348" s="156"/>
      <c r="T348" s="156"/>
      <c r="U348" s="156"/>
      <c r="V348" s="156"/>
      <c r="W348" s="156"/>
      <c r="X348" s="156"/>
      <c r="Y348" s="156"/>
      <c r="Z348" s="146"/>
      <c r="AA348" s="146"/>
      <c r="AB348" s="146"/>
      <c r="AC348" s="146"/>
      <c r="AD348" s="146"/>
      <c r="AE348" s="146"/>
      <c r="AF348" s="146"/>
      <c r="AG348" s="146" t="s">
        <v>231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22.5" outlineLevel="1" x14ac:dyDescent="0.2">
      <c r="A349" s="175">
        <v>143</v>
      </c>
      <c r="B349" s="176" t="s">
        <v>699</v>
      </c>
      <c r="C349" s="184" t="s">
        <v>700</v>
      </c>
      <c r="D349" s="177" t="s">
        <v>297</v>
      </c>
      <c r="E349" s="178">
        <v>8.56</v>
      </c>
      <c r="F349" s="179"/>
      <c r="G349" s="180">
        <f t="shared" ref="G349:G360" si="7">ROUND(E349*F349,2)</f>
        <v>0</v>
      </c>
      <c r="H349" s="157"/>
      <c r="I349" s="156">
        <f t="shared" ref="I349:I360" si="8">ROUND(E349*H349,2)</f>
        <v>0</v>
      </c>
      <c r="J349" s="157"/>
      <c r="K349" s="156">
        <f t="shared" ref="K349:K360" si="9">ROUND(E349*J349,2)</f>
        <v>0</v>
      </c>
      <c r="L349" s="156">
        <v>21</v>
      </c>
      <c r="M349" s="156">
        <f t="shared" ref="M349:M360" si="10">G349*(1+L349/100)</f>
        <v>0</v>
      </c>
      <c r="N349" s="155">
        <v>0</v>
      </c>
      <c r="O349" s="155">
        <f t="shared" ref="O349:O360" si="11">ROUND(E349*N349,2)</f>
        <v>0</v>
      </c>
      <c r="P349" s="155">
        <v>1.3500000000000001E-3</v>
      </c>
      <c r="Q349" s="155">
        <f t="shared" ref="Q349:Q360" si="12">ROUND(E349*P349,2)</f>
        <v>0.01</v>
      </c>
      <c r="R349" s="156"/>
      <c r="S349" s="156" t="s">
        <v>226</v>
      </c>
      <c r="T349" s="156" t="s">
        <v>226</v>
      </c>
      <c r="U349" s="156">
        <v>9.1999999999999998E-2</v>
      </c>
      <c r="V349" s="156">
        <f t="shared" ref="V349:V360" si="13">ROUND(E349*U349,2)</f>
        <v>0.79</v>
      </c>
      <c r="W349" s="156"/>
      <c r="X349" s="156" t="s">
        <v>227</v>
      </c>
      <c r="Y349" s="156" t="s">
        <v>228</v>
      </c>
      <c r="Z349" s="146"/>
      <c r="AA349" s="146"/>
      <c r="AB349" s="146"/>
      <c r="AC349" s="146"/>
      <c r="AD349" s="146"/>
      <c r="AE349" s="146"/>
      <c r="AF349" s="146"/>
      <c r="AG349" s="146" t="s">
        <v>229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 x14ac:dyDescent="0.2">
      <c r="A350" s="175">
        <v>144</v>
      </c>
      <c r="B350" s="176" t="s">
        <v>701</v>
      </c>
      <c r="C350" s="184" t="s">
        <v>702</v>
      </c>
      <c r="D350" s="177" t="s">
        <v>314</v>
      </c>
      <c r="E350" s="178">
        <v>4</v>
      </c>
      <c r="F350" s="179"/>
      <c r="G350" s="180">
        <f t="shared" si="7"/>
        <v>0</v>
      </c>
      <c r="H350" s="157"/>
      <c r="I350" s="156">
        <f t="shared" si="8"/>
        <v>0</v>
      </c>
      <c r="J350" s="157"/>
      <c r="K350" s="156">
        <f t="shared" si="9"/>
        <v>0</v>
      </c>
      <c r="L350" s="156">
        <v>21</v>
      </c>
      <c r="M350" s="156">
        <f t="shared" si="10"/>
        <v>0</v>
      </c>
      <c r="N350" s="155">
        <v>3.0100000000000001E-3</v>
      </c>
      <c r="O350" s="155">
        <f t="shared" si="11"/>
        <v>0.01</v>
      </c>
      <c r="P350" s="155">
        <v>0</v>
      </c>
      <c r="Q350" s="155">
        <f t="shared" si="12"/>
        <v>0</v>
      </c>
      <c r="R350" s="156"/>
      <c r="S350" s="156" t="s">
        <v>226</v>
      </c>
      <c r="T350" s="156" t="s">
        <v>226</v>
      </c>
      <c r="U350" s="156">
        <v>1.5398499999999999</v>
      </c>
      <c r="V350" s="156">
        <f t="shared" si="13"/>
        <v>6.16</v>
      </c>
      <c r="W350" s="156"/>
      <c r="X350" s="156" t="s">
        <v>227</v>
      </c>
      <c r="Y350" s="156" t="s">
        <v>228</v>
      </c>
      <c r="Z350" s="146"/>
      <c r="AA350" s="146"/>
      <c r="AB350" s="146"/>
      <c r="AC350" s="146"/>
      <c r="AD350" s="146"/>
      <c r="AE350" s="146"/>
      <c r="AF350" s="146"/>
      <c r="AG350" s="146" t="s">
        <v>235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 x14ac:dyDescent="0.2">
      <c r="A351" s="175">
        <v>145</v>
      </c>
      <c r="B351" s="176" t="s">
        <v>703</v>
      </c>
      <c r="C351" s="184" t="s">
        <v>704</v>
      </c>
      <c r="D351" s="177" t="s">
        <v>297</v>
      </c>
      <c r="E351" s="178">
        <v>9.4</v>
      </c>
      <c r="F351" s="179"/>
      <c r="G351" s="180">
        <f t="shared" si="7"/>
        <v>0</v>
      </c>
      <c r="H351" s="157"/>
      <c r="I351" s="156">
        <f t="shared" si="8"/>
        <v>0</v>
      </c>
      <c r="J351" s="157"/>
      <c r="K351" s="156">
        <f t="shared" si="9"/>
        <v>0</v>
      </c>
      <c r="L351" s="156">
        <v>21</v>
      </c>
      <c r="M351" s="156">
        <f t="shared" si="10"/>
        <v>0</v>
      </c>
      <c r="N351" s="155">
        <v>0</v>
      </c>
      <c r="O351" s="155">
        <f t="shared" si="11"/>
        <v>0</v>
      </c>
      <c r="P351" s="155">
        <v>3.2599999999999999E-3</v>
      </c>
      <c r="Q351" s="155">
        <f t="shared" si="12"/>
        <v>0.03</v>
      </c>
      <c r="R351" s="156"/>
      <c r="S351" s="156" t="s">
        <v>226</v>
      </c>
      <c r="T351" s="156" t="s">
        <v>226</v>
      </c>
      <c r="U351" s="156">
        <v>5.7500000000000002E-2</v>
      </c>
      <c r="V351" s="156">
        <f t="shared" si="13"/>
        <v>0.54</v>
      </c>
      <c r="W351" s="156"/>
      <c r="X351" s="156" t="s">
        <v>227</v>
      </c>
      <c r="Y351" s="156" t="s">
        <v>228</v>
      </c>
      <c r="Z351" s="146"/>
      <c r="AA351" s="146"/>
      <c r="AB351" s="146"/>
      <c r="AC351" s="146"/>
      <c r="AD351" s="146"/>
      <c r="AE351" s="146"/>
      <c r="AF351" s="146"/>
      <c r="AG351" s="146" t="s">
        <v>235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75">
        <v>146</v>
      </c>
      <c r="B352" s="176" t="s">
        <v>705</v>
      </c>
      <c r="C352" s="184" t="s">
        <v>706</v>
      </c>
      <c r="D352" s="177" t="s">
        <v>297</v>
      </c>
      <c r="E352" s="178">
        <v>9.4</v>
      </c>
      <c r="F352" s="179"/>
      <c r="G352" s="180">
        <f t="shared" si="7"/>
        <v>0</v>
      </c>
      <c r="H352" s="157"/>
      <c r="I352" s="156">
        <f t="shared" si="8"/>
        <v>0</v>
      </c>
      <c r="J352" s="157"/>
      <c r="K352" s="156">
        <f t="shared" si="9"/>
        <v>0</v>
      </c>
      <c r="L352" s="156">
        <v>21</v>
      </c>
      <c r="M352" s="156">
        <f t="shared" si="10"/>
        <v>0</v>
      </c>
      <c r="N352" s="155">
        <v>0</v>
      </c>
      <c r="O352" s="155">
        <f t="shared" si="11"/>
        <v>0</v>
      </c>
      <c r="P352" s="155">
        <v>4.45E-3</v>
      </c>
      <c r="Q352" s="155">
        <f t="shared" si="12"/>
        <v>0.04</v>
      </c>
      <c r="R352" s="156"/>
      <c r="S352" s="156" t="s">
        <v>226</v>
      </c>
      <c r="T352" s="156" t="s">
        <v>226</v>
      </c>
      <c r="U352" s="156">
        <v>8.0500000000000002E-2</v>
      </c>
      <c r="V352" s="156">
        <f t="shared" si="13"/>
        <v>0.76</v>
      </c>
      <c r="W352" s="156"/>
      <c r="X352" s="156" t="s">
        <v>227</v>
      </c>
      <c r="Y352" s="156" t="s">
        <v>228</v>
      </c>
      <c r="Z352" s="146"/>
      <c r="AA352" s="146"/>
      <c r="AB352" s="146"/>
      <c r="AC352" s="146"/>
      <c r="AD352" s="146"/>
      <c r="AE352" s="146"/>
      <c r="AF352" s="146"/>
      <c r="AG352" s="146" t="s">
        <v>235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 x14ac:dyDescent="0.2">
      <c r="A353" s="175">
        <v>147</v>
      </c>
      <c r="B353" s="176" t="s">
        <v>707</v>
      </c>
      <c r="C353" s="184" t="s">
        <v>708</v>
      </c>
      <c r="D353" s="177" t="s">
        <v>314</v>
      </c>
      <c r="E353" s="178">
        <v>5</v>
      </c>
      <c r="F353" s="179"/>
      <c r="G353" s="180">
        <f t="shared" si="7"/>
        <v>0</v>
      </c>
      <c r="H353" s="157"/>
      <c r="I353" s="156">
        <f t="shared" si="8"/>
        <v>0</v>
      </c>
      <c r="J353" s="157"/>
      <c r="K353" s="156">
        <f t="shared" si="9"/>
        <v>0</v>
      </c>
      <c r="L353" s="156">
        <v>21</v>
      </c>
      <c r="M353" s="156">
        <f t="shared" si="10"/>
        <v>0</v>
      </c>
      <c r="N353" s="155">
        <v>0</v>
      </c>
      <c r="O353" s="155">
        <f t="shared" si="11"/>
        <v>0</v>
      </c>
      <c r="P353" s="155">
        <v>9.6000000000000002E-4</v>
      </c>
      <c r="Q353" s="155">
        <f t="shared" si="12"/>
        <v>0</v>
      </c>
      <c r="R353" s="156"/>
      <c r="S353" s="156" t="s">
        <v>226</v>
      </c>
      <c r="T353" s="156" t="s">
        <v>226</v>
      </c>
      <c r="U353" s="156">
        <v>5.7500000000000002E-2</v>
      </c>
      <c r="V353" s="156">
        <f t="shared" si="13"/>
        <v>0.28999999999999998</v>
      </c>
      <c r="W353" s="156"/>
      <c r="X353" s="156" t="s">
        <v>227</v>
      </c>
      <c r="Y353" s="156" t="s">
        <v>228</v>
      </c>
      <c r="Z353" s="146"/>
      <c r="AA353" s="146"/>
      <c r="AB353" s="146"/>
      <c r="AC353" s="146"/>
      <c r="AD353" s="146"/>
      <c r="AE353" s="146"/>
      <c r="AF353" s="146"/>
      <c r="AG353" s="146" t="s">
        <v>235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 x14ac:dyDescent="0.2">
      <c r="A354" s="175">
        <v>148</v>
      </c>
      <c r="B354" s="176" t="s">
        <v>709</v>
      </c>
      <c r="C354" s="184" t="s">
        <v>710</v>
      </c>
      <c r="D354" s="177" t="s">
        <v>297</v>
      </c>
      <c r="E354" s="178">
        <v>3.3</v>
      </c>
      <c r="F354" s="179"/>
      <c r="G354" s="180">
        <f t="shared" si="7"/>
        <v>0</v>
      </c>
      <c r="H354" s="157"/>
      <c r="I354" s="156">
        <f t="shared" si="8"/>
        <v>0</v>
      </c>
      <c r="J354" s="157"/>
      <c r="K354" s="156">
        <f t="shared" si="9"/>
        <v>0</v>
      </c>
      <c r="L354" s="156">
        <v>21</v>
      </c>
      <c r="M354" s="156">
        <f t="shared" si="10"/>
        <v>0</v>
      </c>
      <c r="N354" s="155">
        <v>0</v>
      </c>
      <c r="O354" s="155">
        <f t="shared" si="11"/>
        <v>0</v>
      </c>
      <c r="P354" s="155">
        <v>2.2599999999999999E-3</v>
      </c>
      <c r="Q354" s="155">
        <f t="shared" si="12"/>
        <v>0.01</v>
      </c>
      <c r="R354" s="156"/>
      <c r="S354" s="156" t="s">
        <v>226</v>
      </c>
      <c r="T354" s="156" t="s">
        <v>226</v>
      </c>
      <c r="U354" s="156">
        <v>5.7500000000000002E-2</v>
      </c>
      <c r="V354" s="156">
        <f t="shared" si="13"/>
        <v>0.19</v>
      </c>
      <c r="W354" s="156"/>
      <c r="X354" s="156" t="s">
        <v>227</v>
      </c>
      <c r="Y354" s="156" t="s">
        <v>228</v>
      </c>
      <c r="Z354" s="146"/>
      <c r="AA354" s="146"/>
      <c r="AB354" s="146"/>
      <c r="AC354" s="146"/>
      <c r="AD354" s="146"/>
      <c r="AE354" s="146"/>
      <c r="AF354" s="146"/>
      <c r="AG354" s="146" t="s">
        <v>235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ht="22.5" outlineLevel="1" x14ac:dyDescent="0.2">
      <c r="A355" s="175">
        <v>149</v>
      </c>
      <c r="B355" s="176" t="s">
        <v>711</v>
      </c>
      <c r="C355" s="184" t="s">
        <v>712</v>
      </c>
      <c r="D355" s="177" t="s">
        <v>297</v>
      </c>
      <c r="E355" s="178">
        <v>9.4</v>
      </c>
      <c r="F355" s="179"/>
      <c r="G355" s="180">
        <f t="shared" si="7"/>
        <v>0</v>
      </c>
      <c r="H355" s="157"/>
      <c r="I355" s="156">
        <f t="shared" si="8"/>
        <v>0</v>
      </c>
      <c r="J355" s="157"/>
      <c r="K355" s="156">
        <f t="shared" si="9"/>
        <v>0</v>
      </c>
      <c r="L355" s="156">
        <v>21</v>
      </c>
      <c r="M355" s="156">
        <f t="shared" si="10"/>
        <v>0</v>
      </c>
      <c r="N355" s="155">
        <v>2.48E-3</v>
      </c>
      <c r="O355" s="155">
        <f t="shared" si="11"/>
        <v>0.02</v>
      </c>
      <c r="P355" s="155">
        <v>0</v>
      </c>
      <c r="Q355" s="155">
        <f t="shared" si="12"/>
        <v>0</v>
      </c>
      <c r="R355" s="156"/>
      <c r="S355" s="156" t="s">
        <v>226</v>
      </c>
      <c r="T355" s="156" t="s">
        <v>226</v>
      </c>
      <c r="U355" s="156">
        <v>0.28148000000000001</v>
      </c>
      <c r="V355" s="156">
        <f t="shared" si="13"/>
        <v>2.65</v>
      </c>
      <c r="W355" s="156"/>
      <c r="X355" s="156" t="s">
        <v>227</v>
      </c>
      <c r="Y355" s="156" t="s">
        <v>228</v>
      </c>
      <c r="Z355" s="146"/>
      <c r="AA355" s="146"/>
      <c r="AB355" s="146"/>
      <c r="AC355" s="146"/>
      <c r="AD355" s="146"/>
      <c r="AE355" s="146"/>
      <c r="AF355" s="146"/>
      <c r="AG355" s="146" t="s">
        <v>235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ht="22.5" outlineLevel="1" x14ac:dyDescent="0.2">
      <c r="A356" s="175">
        <v>150</v>
      </c>
      <c r="B356" s="176" t="s">
        <v>713</v>
      </c>
      <c r="C356" s="184" t="s">
        <v>714</v>
      </c>
      <c r="D356" s="177" t="s">
        <v>297</v>
      </c>
      <c r="E356" s="178">
        <v>9.4</v>
      </c>
      <c r="F356" s="179"/>
      <c r="G356" s="180">
        <f t="shared" si="7"/>
        <v>0</v>
      </c>
      <c r="H356" s="157"/>
      <c r="I356" s="156">
        <f t="shared" si="8"/>
        <v>0</v>
      </c>
      <c r="J356" s="157"/>
      <c r="K356" s="156">
        <f t="shared" si="9"/>
        <v>0</v>
      </c>
      <c r="L356" s="156">
        <v>21</v>
      </c>
      <c r="M356" s="156">
        <f t="shared" si="10"/>
        <v>0</v>
      </c>
      <c r="N356" s="155">
        <v>5.1399999999999996E-3</v>
      </c>
      <c r="O356" s="155">
        <f t="shared" si="11"/>
        <v>0.05</v>
      </c>
      <c r="P356" s="155">
        <v>0</v>
      </c>
      <c r="Q356" s="155">
        <f t="shared" si="12"/>
        <v>0</v>
      </c>
      <c r="R356" s="156"/>
      <c r="S356" s="156" t="s">
        <v>226</v>
      </c>
      <c r="T356" s="156" t="s">
        <v>226</v>
      </c>
      <c r="U356" s="156">
        <v>0.65119000000000005</v>
      </c>
      <c r="V356" s="156">
        <f t="shared" si="13"/>
        <v>6.12</v>
      </c>
      <c r="W356" s="156"/>
      <c r="X356" s="156" t="s">
        <v>227</v>
      </c>
      <c r="Y356" s="156" t="s">
        <v>228</v>
      </c>
      <c r="Z356" s="146"/>
      <c r="AA356" s="146"/>
      <c r="AB356" s="146"/>
      <c r="AC356" s="146"/>
      <c r="AD356" s="146"/>
      <c r="AE356" s="146"/>
      <c r="AF356" s="146"/>
      <c r="AG356" s="146" t="s">
        <v>235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ht="22.5" outlineLevel="1" x14ac:dyDescent="0.2">
      <c r="A357" s="175">
        <v>151</v>
      </c>
      <c r="B357" s="176" t="s">
        <v>715</v>
      </c>
      <c r="C357" s="184" t="s">
        <v>716</v>
      </c>
      <c r="D357" s="177" t="s">
        <v>314</v>
      </c>
      <c r="E357" s="178">
        <v>5</v>
      </c>
      <c r="F357" s="179"/>
      <c r="G357" s="180">
        <f t="shared" si="7"/>
        <v>0</v>
      </c>
      <c r="H357" s="157"/>
      <c r="I357" s="156">
        <f t="shared" si="8"/>
        <v>0</v>
      </c>
      <c r="J357" s="157"/>
      <c r="K357" s="156">
        <f t="shared" si="9"/>
        <v>0</v>
      </c>
      <c r="L357" s="156">
        <v>21</v>
      </c>
      <c r="M357" s="156">
        <f t="shared" si="10"/>
        <v>0</v>
      </c>
      <c r="N357" s="155">
        <v>8.0000000000000007E-5</v>
      </c>
      <c r="O357" s="155">
        <f t="shared" si="11"/>
        <v>0</v>
      </c>
      <c r="P357" s="155">
        <v>0</v>
      </c>
      <c r="Q357" s="155">
        <f t="shared" si="12"/>
        <v>0</v>
      </c>
      <c r="R357" s="156"/>
      <c r="S357" s="156" t="s">
        <v>226</v>
      </c>
      <c r="T357" s="156" t="s">
        <v>226</v>
      </c>
      <c r="U357" s="156">
        <v>0.115</v>
      </c>
      <c r="V357" s="156">
        <f t="shared" si="13"/>
        <v>0.57999999999999996</v>
      </c>
      <c r="W357" s="156"/>
      <c r="X357" s="156" t="s">
        <v>227</v>
      </c>
      <c r="Y357" s="156" t="s">
        <v>228</v>
      </c>
      <c r="Z357" s="146"/>
      <c r="AA357" s="146"/>
      <c r="AB357" s="146"/>
      <c r="AC357" s="146"/>
      <c r="AD357" s="146"/>
      <c r="AE357" s="146"/>
      <c r="AF357" s="146"/>
      <c r="AG357" s="146" t="s">
        <v>235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ht="22.5" outlineLevel="1" x14ac:dyDescent="0.2">
      <c r="A358" s="175">
        <v>152</v>
      </c>
      <c r="B358" s="176" t="s">
        <v>717</v>
      </c>
      <c r="C358" s="184" t="s">
        <v>718</v>
      </c>
      <c r="D358" s="177" t="s">
        <v>314</v>
      </c>
      <c r="E358" s="178">
        <v>1</v>
      </c>
      <c r="F358" s="179"/>
      <c r="G358" s="180">
        <f t="shared" si="7"/>
        <v>0</v>
      </c>
      <c r="H358" s="157"/>
      <c r="I358" s="156">
        <f t="shared" si="8"/>
        <v>0</v>
      </c>
      <c r="J358" s="157"/>
      <c r="K358" s="156">
        <f t="shared" si="9"/>
        <v>0</v>
      </c>
      <c r="L358" s="156">
        <v>21</v>
      </c>
      <c r="M358" s="156">
        <f t="shared" si="10"/>
        <v>0</v>
      </c>
      <c r="N358" s="155">
        <v>4.0000000000000002E-4</v>
      </c>
      <c r="O358" s="155">
        <f t="shared" si="11"/>
        <v>0</v>
      </c>
      <c r="P358" s="155">
        <v>0</v>
      </c>
      <c r="Q358" s="155">
        <f t="shared" si="12"/>
        <v>0</v>
      </c>
      <c r="R358" s="156"/>
      <c r="S358" s="156" t="s">
        <v>226</v>
      </c>
      <c r="T358" s="156" t="s">
        <v>226</v>
      </c>
      <c r="U358" s="156">
        <v>0.41</v>
      </c>
      <c r="V358" s="156">
        <f t="shared" si="13"/>
        <v>0.41</v>
      </c>
      <c r="W358" s="156"/>
      <c r="X358" s="156" t="s">
        <v>227</v>
      </c>
      <c r="Y358" s="156" t="s">
        <v>228</v>
      </c>
      <c r="Z358" s="146"/>
      <c r="AA358" s="146"/>
      <c r="AB358" s="146"/>
      <c r="AC358" s="146"/>
      <c r="AD358" s="146"/>
      <c r="AE358" s="146"/>
      <c r="AF358" s="146"/>
      <c r="AG358" s="146" t="s">
        <v>235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ht="22.5" outlineLevel="1" x14ac:dyDescent="0.2">
      <c r="A359" s="175">
        <v>153</v>
      </c>
      <c r="B359" s="176" t="s">
        <v>719</v>
      </c>
      <c r="C359" s="184" t="s">
        <v>720</v>
      </c>
      <c r="D359" s="177" t="s">
        <v>297</v>
      </c>
      <c r="E359" s="178">
        <v>3.3</v>
      </c>
      <c r="F359" s="179"/>
      <c r="G359" s="180">
        <f t="shared" si="7"/>
        <v>0</v>
      </c>
      <c r="H359" s="157"/>
      <c r="I359" s="156">
        <f t="shared" si="8"/>
        <v>0</v>
      </c>
      <c r="J359" s="157"/>
      <c r="K359" s="156">
        <f t="shared" si="9"/>
        <v>0</v>
      </c>
      <c r="L359" s="156">
        <v>21</v>
      </c>
      <c r="M359" s="156">
        <f t="shared" si="10"/>
        <v>0</v>
      </c>
      <c r="N359" s="155">
        <v>3.1700000000000001E-3</v>
      </c>
      <c r="O359" s="155">
        <f t="shared" si="11"/>
        <v>0.01</v>
      </c>
      <c r="P359" s="155">
        <v>0</v>
      </c>
      <c r="Q359" s="155">
        <f t="shared" si="12"/>
        <v>0</v>
      </c>
      <c r="R359" s="156"/>
      <c r="S359" s="156" t="s">
        <v>226</v>
      </c>
      <c r="T359" s="156" t="s">
        <v>226</v>
      </c>
      <c r="U359" s="156">
        <v>0.219</v>
      </c>
      <c r="V359" s="156">
        <f t="shared" si="13"/>
        <v>0.72</v>
      </c>
      <c r="W359" s="156"/>
      <c r="X359" s="156" t="s">
        <v>227</v>
      </c>
      <c r="Y359" s="156" t="s">
        <v>228</v>
      </c>
      <c r="Z359" s="146"/>
      <c r="AA359" s="146"/>
      <c r="AB359" s="146"/>
      <c r="AC359" s="146"/>
      <c r="AD359" s="146"/>
      <c r="AE359" s="146"/>
      <c r="AF359" s="146"/>
      <c r="AG359" s="146" t="s">
        <v>235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 x14ac:dyDescent="0.2">
      <c r="A360" s="175">
        <v>154</v>
      </c>
      <c r="B360" s="176" t="s">
        <v>721</v>
      </c>
      <c r="C360" s="184" t="s">
        <v>722</v>
      </c>
      <c r="D360" s="177" t="s">
        <v>328</v>
      </c>
      <c r="E360" s="178">
        <v>0.69238</v>
      </c>
      <c r="F360" s="179"/>
      <c r="G360" s="180">
        <f t="shared" si="7"/>
        <v>0</v>
      </c>
      <c r="H360" s="157"/>
      <c r="I360" s="156">
        <f t="shared" si="8"/>
        <v>0</v>
      </c>
      <c r="J360" s="157"/>
      <c r="K360" s="156">
        <f t="shared" si="9"/>
        <v>0</v>
      </c>
      <c r="L360" s="156">
        <v>21</v>
      </c>
      <c r="M360" s="156">
        <f t="shared" si="10"/>
        <v>0</v>
      </c>
      <c r="N360" s="155">
        <v>0</v>
      </c>
      <c r="O360" s="155">
        <f t="shared" si="11"/>
        <v>0</v>
      </c>
      <c r="P360" s="155">
        <v>0</v>
      </c>
      <c r="Q360" s="155">
        <f t="shared" si="12"/>
        <v>0</v>
      </c>
      <c r="R360" s="156"/>
      <c r="S360" s="156" t="s">
        <v>226</v>
      </c>
      <c r="T360" s="156" t="s">
        <v>226</v>
      </c>
      <c r="U360" s="156">
        <v>4.82</v>
      </c>
      <c r="V360" s="156">
        <f t="shared" si="13"/>
        <v>3.34</v>
      </c>
      <c r="W360" s="156"/>
      <c r="X360" s="156" t="s">
        <v>227</v>
      </c>
      <c r="Y360" s="156" t="s">
        <v>228</v>
      </c>
      <c r="Z360" s="146"/>
      <c r="AA360" s="146"/>
      <c r="AB360" s="146"/>
      <c r="AC360" s="146"/>
      <c r="AD360" s="146"/>
      <c r="AE360" s="146"/>
      <c r="AF360" s="146"/>
      <c r="AG360" s="146" t="s">
        <v>235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x14ac:dyDescent="0.2">
      <c r="A361" s="162" t="s">
        <v>221</v>
      </c>
      <c r="B361" s="163" t="s">
        <v>172</v>
      </c>
      <c r="C361" s="181" t="s">
        <v>173</v>
      </c>
      <c r="D361" s="164"/>
      <c r="E361" s="165"/>
      <c r="F361" s="166"/>
      <c r="G361" s="167">
        <f>SUMIF(AG362:AG383,"&lt;&gt;NOR",G362:G383)</f>
        <v>0</v>
      </c>
      <c r="H361" s="161"/>
      <c r="I361" s="161">
        <f>SUM(I362:I383)</f>
        <v>0</v>
      </c>
      <c r="J361" s="161"/>
      <c r="K361" s="161">
        <f>SUM(K362:K383)</f>
        <v>0</v>
      </c>
      <c r="L361" s="161"/>
      <c r="M361" s="161">
        <f>SUM(M362:M383)</f>
        <v>0</v>
      </c>
      <c r="N361" s="160"/>
      <c r="O361" s="160">
        <f>SUM(O362:O383)</f>
        <v>0.75</v>
      </c>
      <c r="P361" s="160"/>
      <c r="Q361" s="160">
        <f>SUM(Q362:Q383)</f>
        <v>0</v>
      </c>
      <c r="R361" s="161"/>
      <c r="S361" s="161"/>
      <c r="T361" s="161"/>
      <c r="U361" s="161"/>
      <c r="V361" s="161">
        <f>SUM(V362:V383)</f>
        <v>58.699999999999989</v>
      </c>
      <c r="W361" s="161"/>
      <c r="X361" s="161"/>
      <c r="Y361" s="161"/>
      <c r="AG361" t="s">
        <v>222</v>
      </c>
    </row>
    <row r="362" spans="1:60" outlineLevel="1" x14ac:dyDescent="0.2">
      <c r="A362" s="175">
        <v>155</v>
      </c>
      <c r="B362" s="176" t="s">
        <v>723</v>
      </c>
      <c r="C362" s="184" t="s">
        <v>724</v>
      </c>
      <c r="D362" s="177" t="s">
        <v>314</v>
      </c>
      <c r="E362" s="178">
        <v>1</v>
      </c>
      <c r="F362" s="179"/>
      <c r="G362" s="180">
        <f t="shared" ref="G362:G380" si="14">ROUND(E362*F362,2)</f>
        <v>0</v>
      </c>
      <c r="H362" s="157"/>
      <c r="I362" s="156">
        <f t="shared" ref="I362:I380" si="15">ROUND(E362*H362,2)</f>
        <v>0</v>
      </c>
      <c r="J362" s="157"/>
      <c r="K362" s="156">
        <f t="shared" ref="K362:K380" si="16">ROUND(E362*J362,2)</f>
        <v>0</v>
      </c>
      <c r="L362" s="156">
        <v>21</v>
      </c>
      <c r="M362" s="156">
        <f t="shared" ref="M362:M380" si="17">G362*(1+L362/100)</f>
        <v>0</v>
      </c>
      <c r="N362" s="155">
        <v>2.0000000000000002E-5</v>
      </c>
      <c r="O362" s="155">
        <f t="shared" ref="O362:O380" si="18">ROUND(E362*N362,2)</f>
        <v>0</v>
      </c>
      <c r="P362" s="155">
        <v>0</v>
      </c>
      <c r="Q362" s="155">
        <f t="shared" ref="Q362:Q380" si="19">ROUND(E362*P362,2)</f>
        <v>0</v>
      </c>
      <c r="R362" s="156"/>
      <c r="S362" s="156" t="s">
        <v>226</v>
      </c>
      <c r="T362" s="156" t="s">
        <v>226</v>
      </c>
      <c r="U362" s="156">
        <v>4.8250000000000002</v>
      </c>
      <c r="V362" s="156">
        <f t="shared" ref="V362:V380" si="20">ROUND(E362*U362,2)</f>
        <v>4.83</v>
      </c>
      <c r="W362" s="156"/>
      <c r="X362" s="156" t="s">
        <v>227</v>
      </c>
      <c r="Y362" s="156" t="s">
        <v>228</v>
      </c>
      <c r="Z362" s="146"/>
      <c r="AA362" s="146"/>
      <c r="AB362" s="146"/>
      <c r="AC362" s="146"/>
      <c r="AD362" s="146"/>
      <c r="AE362" s="146"/>
      <c r="AF362" s="146"/>
      <c r="AG362" s="146" t="s">
        <v>235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1" x14ac:dyDescent="0.2">
      <c r="A363" s="175">
        <v>156</v>
      </c>
      <c r="B363" s="176" t="s">
        <v>725</v>
      </c>
      <c r="C363" s="184" t="s">
        <v>726</v>
      </c>
      <c r="D363" s="177" t="s">
        <v>314</v>
      </c>
      <c r="E363" s="178">
        <v>1</v>
      </c>
      <c r="F363" s="179"/>
      <c r="G363" s="180">
        <f t="shared" si="14"/>
        <v>0</v>
      </c>
      <c r="H363" s="157"/>
      <c r="I363" s="156">
        <f t="shared" si="15"/>
        <v>0</v>
      </c>
      <c r="J363" s="157"/>
      <c r="K363" s="156">
        <f t="shared" si="16"/>
        <v>0</v>
      </c>
      <c r="L363" s="156">
        <v>21</v>
      </c>
      <c r="M363" s="156">
        <f t="shared" si="17"/>
        <v>0</v>
      </c>
      <c r="N363" s="155">
        <v>1.4619999999999999E-2</v>
      </c>
      <c r="O363" s="155">
        <f t="shared" si="18"/>
        <v>0.01</v>
      </c>
      <c r="P363" s="155">
        <v>0</v>
      </c>
      <c r="Q363" s="155">
        <f t="shared" si="19"/>
        <v>0</v>
      </c>
      <c r="R363" s="156" t="s">
        <v>493</v>
      </c>
      <c r="S363" s="156" t="s">
        <v>652</v>
      </c>
      <c r="T363" s="156" t="s">
        <v>652</v>
      </c>
      <c r="U363" s="156">
        <v>0</v>
      </c>
      <c r="V363" s="156">
        <f t="shared" si="20"/>
        <v>0</v>
      </c>
      <c r="W363" s="156"/>
      <c r="X363" s="156" t="s">
        <v>494</v>
      </c>
      <c r="Y363" s="156" t="s">
        <v>228</v>
      </c>
      <c r="Z363" s="146"/>
      <c r="AA363" s="146"/>
      <c r="AB363" s="146"/>
      <c r="AC363" s="146"/>
      <c r="AD363" s="146"/>
      <c r="AE363" s="146"/>
      <c r="AF363" s="146"/>
      <c r="AG363" s="146" t="s">
        <v>544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 x14ac:dyDescent="0.2">
      <c r="A364" s="175">
        <v>157</v>
      </c>
      <c r="B364" s="176" t="s">
        <v>727</v>
      </c>
      <c r="C364" s="184" t="s">
        <v>728</v>
      </c>
      <c r="D364" s="177" t="s">
        <v>314</v>
      </c>
      <c r="E364" s="178">
        <v>7</v>
      </c>
      <c r="F364" s="179"/>
      <c r="G364" s="180">
        <f t="shared" si="14"/>
        <v>0</v>
      </c>
      <c r="H364" s="157"/>
      <c r="I364" s="156">
        <f t="shared" si="15"/>
        <v>0</v>
      </c>
      <c r="J364" s="157"/>
      <c r="K364" s="156">
        <f t="shared" si="16"/>
        <v>0</v>
      </c>
      <c r="L364" s="156">
        <v>21</v>
      </c>
      <c r="M364" s="156">
        <f t="shared" si="17"/>
        <v>0</v>
      </c>
      <c r="N364" s="155">
        <v>2.0000000000000002E-5</v>
      </c>
      <c r="O364" s="155">
        <f t="shared" si="18"/>
        <v>0</v>
      </c>
      <c r="P364" s="155">
        <v>0</v>
      </c>
      <c r="Q364" s="155">
        <f t="shared" si="19"/>
        <v>0</v>
      </c>
      <c r="R364" s="156"/>
      <c r="S364" s="156" t="s">
        <v>226</v>
      </c>
      <c r="T364" s="156" t="s">
        <v>226</v>
      </c>
      <c r="U364" s="156">
        <v>4.0199999999999996</v>
      </c>
      <c r="V364" s="156">
        <f t="shared" si="20"/>
        <v>28.14</v>
      </c>
      <c r="W364" s="156"/>
      <c r="X364" s="156" t="s">
        <v>227</v>
      </c>
      <c r="Y364" s="156" t="s">
        <v>228</v>
      </c>
      <c r="Z364" s="146"/>
      <c r="AA364" s="146"/>
      <c r="AB364" s="146"/>
      <c r="AC364" s="146"/>
      <c r="AD364" s="146"/>
      <c r="AE364" s="146"/>
      <c r="AF364" s="146"/>
      <c r="AG364" s="146" t="s">
        <v>235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1" x14ac:dyDescent="0.2">
      <c r="A365" s="175">
        <v>158</v>
      </c>
      <c r="B365" s="176" t="s">
        <v>729</v>
      </c>
      <c r="C365" s="184" t="s">
        <v>730</v>
      </c>
      <c r="D365" s="177" t="s">
        <v>314</v>
      </c>
      <c r="E365" s="178">
        <v>1</v>
      </c>
      <c r="F365" s="179"/>
      <c r="G365" s="180">
        <f t="shared" si="14"/>
        <v>0</v>
      </c>
      <c r="H365" s="157"/>
      <c r="I365" s="156">
        <f t="shared" si="15"/>
        <v>0</v>
      </c>
      <c r="J365" s="157"/>
      <c r="K365" s="156">
        <f t="shared" si="16"/>
        <v>0</v>
      </c>
      <c r="L365" s="156">
        <v>21</v>
      </c>
      <c r="M365" s="156">
        <f t="shared" si="17"/>
        <v>0</v>
      </c>
      <c r="N365" s="155">
        <v>1.073E-2</v>
      </c>
      <c r="O365" s="155">
        <f t="shared" si="18"/>
        <v>0.01</v>
      </c>
      <c r="P365" s="155">
        <v>0</v>
      </c>
      <c r="Q365" s="155">
        <f t="shared" si="19"/>
        <v>0</v>
      </c>
      <c r="R365" s="156" t="s">
        <v>493</v>
      </c>
      <c r="S365" s="156" t="s">
        <v>652</v>
      </c>
      <c r="T365" s="156" t="s">
        <v>335</v>
      </c>
      <c r="U365" s="156">
        <v>0</v>
      </c>
      <c r="V365" s="156">
        <f t="shared" si="20"/>
        <v>0</v>
      </c>
      <c r="W365" s="156"/>
      <c r="X365" s="156" t="s">
        <v>494</v>
      </c>
      <c r="Y365" s="156" t="s">
        <v>228</v>
      </c>
      <c r="Z365" s="146"/>
      <c r="AA365" s="146"/>
      <c r="AB365" s="146"/>
      <c r="AC365" s="146"/>
      <c r="AD365" s="146"/>
      <c r="AE365" s="146"/>
      <c r="AF365" s="146"/>
      <c r="AG365" s="146" t="s">
        <v>544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 x14ac:dyDescent="0.2">
      <c r="A366" s="175">
        <v>159</v>
      </c>
      <c r="B366" s="176" t="s">
        <v>731</v>
      </c>
      <c r="C366" s="184" t="s">
        <v>732</v>
      </c>
      <c r="D366" s="177" t="s">
        <v>314</v>
      </c>
      <c r="E366" s="178">
        <v>4</v>
      </c>
      <c r="F366" s="179"/>
      <c r="G366" s="180">
        <f t="shared" si="14"/>
        <v>0</v>
      </c>
      <c r="H366" s="157"/>
      <c r="I366" s="156">
        <f t="shared" si="15"/>
        <v>0</v>
      </c>
      <c r="J366" s="157"/>
      <c r="K366" s="156">
        <f t="shared" si="16"/>
        <v>0</v>
      </c>
      <c r="L366" s="156">
        <v>21</v>
      </c>
      <c r="M366" s="156">
        <f t="shared" si="17"/>
        <v>0</v>
      </c>
      <c r="N366" s="155">
        <v>1.0999999999999999E-2</v>
      </c>
      <c r="O366" s="155">
        <f t="shared" si="18"/>
        <v>0.04</v>
      </c>
      <c r="P366" s="155">
        <v>0</v>
      </c>
      <c r="Q366" s="155">
        <f t="shared" si="19"/>
        <v>0</v>
      </c>
      <c r="R366" s="156" t="s">
        <v>493</v>
      </c>
      <c r="S366" s="156" t="s">
        <v>652</v>
      </c>
      <c r="T366" s="156" t="s">
        <v>335</v>
      </c>
      <c r="U366" s="156">
        <v>0</v>
      </c>
      <c r="V366" s="156">
        <f t="shared" si="20"/>
        <v>0</v>
      </c>
      <c r="W366" s="156"/>
      <c r="X366" s="156" t="s">
        <v>494</v>
      </c>
      <c r="Y366" s="156" t="s">
        <v>228</v>
      </c>
      <c r="Z366" s="146"/>
      <c r="AA366" s="146"/>
      <c r="AB366" s="146"/>
      <c r="AC366" s="146"/>
      <c r="AD366" s="146"/>
      <c r="AE366" s="146"/>
      <c r="AF366" s="146"/>
      <c r="AG366" s="146" t="s">
        <v>544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 x14ac:dyDescent="0.2">
      <c r="A367" s="175">
        <v>160</v>
      </c>
      <c r="B367" s="176" t="s">
        <v>733</v>
      </c>
      <c r="C367" s="184" t="s">
        <v>734</v>
      </c>
      <c r="D367" s="177" t="s">
        <v>314</v>
      </c>
      <c r="E367" s="178">
        <v>2</v>
      </c>
      <c r="F367" s="179"/>
      <c r="G367" s="180">
        <f t="shared" si="14"/>
        <v>0</v>
      </c>
      <c r="H367" s="157"/>
      <c r="I367" s="156">
        <f t="shared" si="15"/>
        <v>0</v>
      </c>
      <c r="J367" s="157"/>
      <c r="K367" s="156">
        <f t="shared" si="16"/>
        <v>0</v>
      </c>
      <c r="L367" s="156">
        <v>21</v>
      </c>
      <c r="M367" s="156">
        <f t="shared" si="17"/>
        <v>0</v>
      </c>
      <c r="N367" s="155">
        <v>1.1299999999999999E-2</v>
      </c>
      <c r="O367" s="155">
        <f t="shared" si="18"/>
        <v>0.02</v>
      </c>
      <c r="P367" s="155">
        <v>0</v>
      </c>
      <c r="Q367" s="155">
        <f t="shared" si="19"/>
        <v>0</v>
      </c>
      <c r="R367" s="156" t="s">
        <v>493</v>
      </c>
      <c r="S367" s="156" t="s">
        <v>652</v>
      </c>
      <c r="T367" s="156" t="s">
        <v>335</v>
      </c>
      <c r="U367" s="156">
        <v>0</v>
      </c>
      <c r="V367" s="156">
        <f t="shared" si="20"/>
        <v>0</v>
      </c>
      <c r="W367" s="156"/>
      <c r="X367" s="156" t="s">
        <v>494</v>
      </c>
      <c r="Y367" s="156" t="s">
        <v>228</v>
      </c>
      <c r="Z367" s="146"/>
      <c r="AA367" s="146"/>
      <c r="AB367" s="146"/>
      <c r="AC367" s="146"/>
      <c r="AD367" s="146"/>
      <c r="AE367" s="146"/>
      <c r="AF367" s="146"/>
      <c r="AG367" s="146" t="s">
        <v>544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1" x14ac:dyDescent="0.2">
      <c r="A368" s="175">
        <v>161</v>
      </c>
      <c r="B368" s="176" t="s">
        <v>735</v>
      </c>
      <c r="C368" s="184" t="s">
        <v>736</v>
      </c>
      <c r="D368" s="177" t="s">
        <v>314</v>
      </c>
      <c r="E368" s="178">
        <v>2</v>
      </c>
      <c r="F368" s="179"/>
      <c r="G368" s="180">
        <f t="shared" si="14"/>
        <v>0</v>
      </c>
      <c r="H368" s="157"/>
      <c r="I368" s="156">
        <f t="shared" si="15"/>
        <v>0</v>
      </c>
      <c r="J368" s="157"/>
      <c r="K368" s="156">
        <f t="shared" si="16"/>
        <v>0</v>
      </c>
      <c r="L368" s="156">
        <v>21</v>
      </c>
      <c r="M368" s="156">
        <f t="shared" si="17"/>
        <v>0</v>
      </c>
      <c r="N368" s="155">
        <v>0</v>
      </c>
      <c r="O368" s="155">
        <f t="shared" si="18"/>
        <v>0</v>
      </c>
      <c r="P368" s="155">
        <v>0</v>
      </c>
      <c r="Q368" s="155">
        <f t="shared" si="19"/>
        <v>0</v>
      </c>
      <c r="R368" s="156"/>
      <c r="S368" s="156" t="s">
        <v>226</v>
      </c>
      <c r="T368" s="156" t="s">
        <v>226</v>
      </c>
      <c r="U368" s="156">
        <v>2.65</v>
      </c>
      <c r="V368" s="156">
        <f t="shared" si="20"/>
        <v>5.3</v>
      </c>
      <c r="W368" s="156"/>
      <c r="X368" s="156" t="s">
        <v>227</v>
      </c>
      <c r="Y368" s="156" t="s">
        <v>228</v>
      </c>
      <c r="Z368" s="146"/>
      <c r="AA368" s="146"/>
      <c r="AB368" s="146"/>
      <c r="AC368" s="146"/>
      <c r="AD368" s="146"/>
      <c r="AE368" s="146"/>
      <c r="AF368" s="146"/>
      <c r="AG368" s="146" t="s">
        <v>229</v>
      </c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1" x14ac:dyDescent="0.2">
      <c r="A369" s="175">
        <v>162</v>
      </c>
      <c r="B369" s="176" t="s">
        <v>737</v>
      </c>
      <c r="C369" s="184" t="s">
        <v>738</v>
      </c>
      <c r="D369" s="177" t="s">
        <v>314</v>
      </c>
      <c r="E369" s="178">
        <v>1</v>
      </c>
      <c r="F369" s="179"/>
      <c r="G369" s="180">
        <f t="shared" si="14"/>
        <v>0</v>
      </c>
      <c r="H369" s="157"/>
      <c r="I369" s="156">
        <f t="shared" si="15"/>
        <v>0</v>
      </c>
      <c r="J369" s="157"/>
      <c r="K369" s="156">
        <f t="shared" si="16"/>
        <v>0</v>
      </c>
      <c r="L369" s="156">
        <v>21</v>
      </c>
      <c r="M369" s="156">
        <f t="shared" si="17"/>
        <v>0</v>
      </c>
      <c r="N369" s="155">
        <v>7.5999999999999998E-2</v>
      </c>
      <c r="O369" s="155">
        <f t="shared" si="18"/>
        <v>0.08</v>
      </c>
      <c r="P369" s="155">
        <v>0</v>
      </c>
      <c r="Q369" s="155">
        <f t="shared" si="19"/>
        <v>0</v>
      </c>
      <c r="R369" s="156"/>
      <c r="S369" s="156" t="s">
        <v>334</v>
      </c>
      <c r="T369" s="156" t="s">
        <v>335</v>
      </c>
      <c r="U369" s="156">
        <v>0</v>
      </c>
      <c r="V369" s="156">
        <f t="shared" si="20"/>
        <v>0</v>
      </c>
      <c r="W369" s="156"/>
      <c r="X369" s="156" t="s">
        <v>494</v>
      </c>
      <c r="Y369" s="156" t="s">
        <v>228</v>
      </c>
      <c r="Z369" s="146"/>
      <c r="AA369" s="146"/>
      <c r="AB369" s="146"/>
      <c r="AC369" s="146"/>
      <c r="AD369" s="146"/>
      <c r="AE369" s="146"/>
      <c r="AF369" s="146"/>
      <c r="AG369" s="146" t="s">
        <v>495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 x14ac:dyDescent="0.2">
      <c r="A370" s="175">
        <v>163</v>
      </c>
      <c r="B370" s="176" t="s">
        <v>739</v>
      </c>
      <c r="C370" s="184" t="s">
        <v>740</v>
      </c>
      <c r="D370" s="177" t="s">
        <v>314</v>
      </c>
      <c r="E370" s="178">
        <v>1</v>
      </c>
      <c r="F370" s="179"/>
      <c r="G370" s="180">
        <f t="shared" si="14"/>
        <v>0</v>
      </c>
      <c r="H370" s="157"/>
      <c r="I370" s="156">
        <f t="shared" si="15"/>
        <v>0</v>
      </c>
      <c r="J370" s="157"/>
      <c r="K370" s="156">
        <f t="shared" si="16"/>
        <v>0</v>
      </c>
      <c r="L370" s="156">
        <v>21</v>
      </c>
      <c r="M370" s="156">
        <f t="shared" si="17"/>
        <v>0</v>
      </c>
      <c r="N370" s="155">
        <v>7.5999999999999998E-2</v>
      </c>
      <c r="O370" s="155">
        <f t="shared" si="18"/>
        <v>0.08</v>
      </c>
      <c r="P370" s="155">
        <v>0</v>
      </c>
      <c r="Q370" s="155">
        <f t="shared" si="19"/>
        <v>0</v>
      </c>
      <c r="R370" s="156" t="s">
        <v>493</v>
      </c>
      <c r="S370" s="156" t="s">
        <v>741</v>
      </c>
      <c r="T370" s="156" t="s">
        <v>741</v>
      </c>
      <c r="U370" s="156">
        <v>0</v>
      </c>
      <c r="V370" s="156">
        <f t="shared" si="20"/>
        <v>0</v>
      </c>
      <c r="W370" s="156"/>
      <c r="X370" s="156" t="s">
        <v>494</v>
      </c>
      <c r="Y370" s="156" t="s">
        <v>228</v>
      </c>
      <c r="Z370" s="146"/>
      <c r="AA370" s="146"/>
      <c r="AB370" s="146"/>
      <c r="AC370" s="146"/>
      <c r="AD370" s="146"/>
      <c r="AE370" s="146"/>
      <c r="AF370" s="146"/>
      <c r="AG370" s="146" t="s">
        <v>495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1" x14ac:dyDescent="0.2">
      <c r="A371" s="175">
        <v>164</v>
      </c>
      <c r="B371" s="176" t="s">
        <v>742</v>
      </c>
      <c r="C371" s="184" t="s">
        <v>743</v>
      </c>
      <c r="D371" s="177" t="s">
        <v>314</v>
      </c>
      <c r="E371" s="178">
        <v>2</v>
      </c>
      <c r="F371" s="179"/>
      <c r="G371" s="180">
        <f t="shared" si="14"/>
        <v>0</v>
      </c>
      <c r="H371" s="157"/>
      <c r="I371" s="156">
        <f t="shared" si="15"/>
        <v>0</v>
      </c>
      <c r="J371" s="157"/>
      <c r="K371" s="156">
        <f t="shared" si="16"/>
        <v>0</v>
      </c>
      <c r="L371" s="156">
        <v>21</v>
      </c>
      <c r="M371" s="156">
        <f t="shared" si="17"/>
        <v>0</v>
      </c>
      <c r="N371" s="155">
        <v>1.82E-3</v>
      </c>
      <c r="O371" s="155">
        <f t="shared" si="18"/>
        <v>0</v>
      </c>
      <c r="P371" s="155">
        <v>0</v>
      </c>
      <c r="Q371" s="155">
        <f t="shared" si="19"/>
        <v>0</v>
      </c>
      <c r="R371" s="156"/>
      <c r="S371" s="156" t="s">
        <v>226</v>
      </c>
      <c r="T371" s="156" t="s">
        <v>226</v>
      </c>
      <c r="U371" s="156">
        <v>2.0944099999999999</v>
      </c>
      <c r="V371" s="156">
        <f t="shared" si="20"/>
        <v>4.1900000000000004</v>
      </c>
      <c r="W371" s="156"/>
      <c r="X371" s="156" t="s">
        <v>300</v>
      </c>
      <c r="Y371" s="156" t="s">
        <v>228</v>
      </c>
      <c r="Z371" s="146"/>
      <c r="AA371" s="146"/>
      <c r="AB371" s="146"/>
      <c r="AC371" s="146"/>
      <c r="AD371" s="146"/>
      <c r="AE371" s="146"/>
      <c r="AF371" s="146"/>
      <c r="AG371" s="146" t="s">
        <v>301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ht="22.5" outlineLevel="1" x14ac:dyDescent="0.2">
      <c r="A372" s="175">
        <v>165</v>
      </c>
      <c r="B372" s="176" t="s">
        <v>744</v>
      </c>
      <c r="C372" s="184" t="s">
        <v>745</v>
      </c>
      <c r="D372" s="177" t="s">
        <v>314</v>
      </c>
      <c r="E372" s="178">
        <v>1</v>
      </c>
      <c r="F372" s="179"/>
      <c r="G372" s="180">
        <f t="shared" si="14"/>
        <v>0</v>
      </c>
      <c r="H372" s="157"/>
      <c r="I372" s="156">
        <f t="shared" si="15"/>
        <v>0</v>
      </c>
      <c r="J372" s="157"/>
      <c r="K372" s="156">
        <f t="shared" si="16"/>
        <v>0</v>
      </c>
      <c r="L372" s="156">
        <v>21</v>
      </c>
      <c r="M372" s="156">
        <f t="shared" si="17"/>
        <v>0</v>
      </c>
      <c r="N372" s="155">
        <v>3.6999999999999998E-2</v>
      </c>
      <c r="O372" s="155">
        <f t="shared" si="18"/>
        <v>0.04</v>
      </c>
      <c r="P372" s="155">
        <v>0</v>
      </c>
      <c r="Q372" s="155">
        <f t="shared" si="19"/>
        <v>0</v>
      </c>
      <c r="R372" s="156" t="s">
        <v>493</v>
      </c>
      <c r="S372" s="156" t="s">
        <v>741</v>
      </c>
      <c r="T372" s="156" t="s">
        <v>741</v>
      </c>
      <c r="U372" s="156">
        <v>0</v>
      </c>
      <c r="V372" s="156">
        <f t="shared" si="20"/>
        <v>0</v>
      </c>
      <c r="W372" s="156"/>
      <c r="X372" s="156" t="s">
        <v>494</v>
      </c>
      <c r="Y372" s="156" t="s">
        <v>228</v>
      </c>
      <c r="Z372" s="146"/>
      <c r="AA372" s="146"/>
      <c r="AB372" s="146"/>
      <c r="AC372" s="146"/>
      <c r="AD372" s="146"/>
      <c r="AE372" s="146"/>
      <c r="AF372" s="146"/>
      <c r="AG372" s="146" t="s">
        <v>495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ht="22.5" outlineLevel="1" x14ac:dyDescent="0.2">
      <c r="A373" s="175">
        <v>166</v>
      </c>
      <c r="B373" s="176" t="s">
        <v>746</v>
      </c>
      <c r="C373" s="184" t="s">
        <v>747</v>
      </c>
      <c r="D373" s="177" t="s">
        <v>314</v>
      </c>
      <c r="E373" s="178">
        <v>1</v>
      </c>
      <c r="F373" s="179"/>
      <c r="G373" s="180">
        <f t="shared" si="14"/>
        <v>0</v>
      </c>
      <c r="H373" s="157"/>
      <c r="I373" s="156">
        <f t="shared" si="15"/>
        <v>0</v>
      </c>
      <c r="J373" s="157"/>
      <c r="K373" s="156">
        <f t="shared" si="16"/>
        <v>0</v>
      </c>
      <c r="L373" s="156">
        <v>21</v>
      </c>
      <c r="M373" s="156">
        <f t="shared" si="17"/>
        <v>0</v>
      </c>
      <c r="N373" s="155">
        <v>2.7E-2</v>
      </c>
      <c r="O373" s="155">
        <f t="shared" si="18"/>
        <v>0.03</v>
      </c>
      <c r="P373" s="155">
        <v>0</v>
      </c>
      <c r="Q373" s="155">
        <f t="shared" si="19"/>
        <v>0</v>
      </c>
      <c r="R373" s="156" t="s">
        <v>493</v>
      </c>
      <c r="S373" s="156" t="s">
        <v>226</v>
      </c>
      <c r="T373" s="156" t="s">
        <v>226</v>
      </c>
      <c r="U373" s="156">
        <v>0</v>
      </c>
      <c r="V373" s="156">
        <f t="shared" si="20"/>
        <v>0</v>
      </c>
      <c r="W373" s="156"/>
      <c r="X373" s="156" t="s">
        <v>494</v>
      </c>
      <c r="Y373" s="156" t="s">
        <v>228</v>
      </c>
      <c r="Z373" s="146"/>
      <c r="AA373" s="146"/>
      <c r="AB373" s="146"/>
      <c r="AC373" s="146"/>
      <c r="AD373" s="146"/>
      <c r="AE373" s="146"/>
      <c r="AF373" s="146"/>
      <c r="AG373" s="146" t="s">
        <v>544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 x14ac:dyDescent="0.2">
      <c r="A374" s="175">
        <v>167</v>
      </c>
      <c r="B374" s="176" t="s">
        <v>748</v>
      </c>
      <c r="C374" s="184" t="s">
        <v>749</v>
      </c>
      <c r="D374" s="177" t="s">
        <v>314</v>
      </c>
      <c r="E374" s="178">
        <v>4</v>
      </c>
      <c r="F374" s="179"/>
      <c r="G374" s="180">
        <f t="shared" si="14"/>
        <v>0</v>
      </c>
      <c r="H374" s="157"/>
      <c r="I374" s="156">
        <f t="shared" si="15"/>
        <v>0</v>
      </c>
      <c r="J374" s="157"/>
      <c r="K374" s="156">
        <f t="shared" si="16"/>
        <v>0</v>
      </c>
      <c r="L374" s="156">
        <v>21</v>
      </c>
      <c r="M374" s="156">
        <f t="shared" si="17"/>
        <v>0</v>
      </c>
      <c r="N374" s="155">
        <v>1.6199999999999999E-3</v>
      </c>
      <c r="O374" s="155">
        <f t="shared" si="18"/>
        <v>0.01</v>
      </c>
      <c r="P374" s="155">
        <v>0</v>
      </c>
      <c r="Q374" s="155">
        <f t="shared" si="19"/>
        <v>0</v>
      </c>
      <c r="R374" s="156"/>
      <c r="S374" s="156" t="s">
        <v>226</v>
      </c>
      <c r="T374" s="156" t="s">
        <v>226</v>
      </c>
      <c r="U374" s="156">
        <v>2.04392</v>
      </c>
      <c r="V374" s="156">
        <f t="shared" si="20"/>
        <v>8.18</v>
      </c>
      <c r="W374" s="156"/>
      <c r="X374" s="156" t="s">
        <v>300</v>
      </c>
      <c r="Y374" s="156" t="s">
        <v>228</v>
      </c>
      <c r="Z374" s="146"/>
      <c r="AA374" s="146"/>
      <c r="AB374" s="146"/>
      <c r="AC374" s="146"/>
      <c r="AD374" s="146"/>
      <c r="AE374" s="146"/>
      <c r="AF374" s="146"/>
      <c r="AG374" s="146" t="s">
        <v>301</v>
      </c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ht="22.5" outlineLevel="1" x14ac:dyDescent="0.2">
      <c r="A375" s="175">
        <v>168</v>
      </c>
      <c r="B375" s="176" t="s">
        <v>750</v>
      </c>
      <c r="C375" s="184" t="s">
        <v>751</v>
      </c>
      <c r="D375" s="177" t="s">
        <v>314</v>
      </c>
      <c r="E375" s="178">
        <v>3</v>
      </c>
      <c r="F375" s="179"/>
      <c r="G375" s="180">
        <f t="shared" si="14"/>
        <v>0</v>
      </c>
      <c r="H375" s="157"/>
      <c r="I375" s="156">
        <f t="shared" si="15"/>
        <v>0</v>
      </c>
      <c r="J375" s="157"/>
      <c r="K375" s="156">
        <f t="shared" si="16"/>
        <v>0</v>
      </c>
      <c r="L375" s="156">
        <v>21</v>
      </c>
      <c r="M375" s="156">
        <f t="shared" si="17"/>
        <v>0</v>
      </c>
      <c r="N375" s="155">
        <v>3.3000000000000002E-2</v>
      </c>
      <c r="O375" s="155">
        <f t="shared" si="18"/>
        <v>0.1</v>
      </c>
      <c r="P375" s="155">
        <v>0</v>
      </c>
      <c r="Q375" s="155">
        <f t="shared" si="19"/>
        <v>0</v>
      </c>
      <c r="R375" s="156" t="s">
        <v>493</v>
      </c>
      <c r="S375" s="156" t="s">
        <v>741</v>
      </c>
      <c r="T375" s="156" t="s">
        <v>741</v>
      </c>
      <c r="U375" s="156">
        <v>0</v>
      </c>
      <c r="V375" s="156">
        <f t="shared" si="20"/>
        <v>0</v>
      </c>
      <c r="W375" s="156"/>
      <c r="X375" s="156" t="s">
        <v>494</v>
      </c>
      <c r="Y375" s="156" t="s">
        <v>228</v>
      </c>
      <c r="Z375" s="146"/>
      <c r="AA375" s="146"/>
      <c r="AB375" s="146"/>
      <c r="AC375" s="146"/>
      <c r="AD375" s="146"/>
      <c r="AE375" s="146"/>
      <c r="AF375" s="146"/>
      <c r="AG375" s="146" t="s">
        <v>495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5" outlineLevel="1" x14ac:dyDescent="0.2">
      <c r="A376" s="175">
        <v>169</v>
      </c>
      <c r="B376" s="176" t="s">
        <v>752</v>
      </c>
      <c r="C376" s="184" t="s">
        <v>753</v>
      </c>
      <c r="D376" s="177" t="s">
        <v>314</v>
      </c>
      <c r="E376" s="178">
        <v>1</v>
      </c>
      <c r="F376" s="179"/>
      <c r="G376" s="180">
        <f t="shared" si="14"/>
        <v>0</v>
      </c>
      <c r="H376" s="157"/>
      <c r="I376" s="156">
        <f t="shared" si="15"/>
        <v>0</v>
      </c>
      <c r="J376" s="157"/>
      <c r="K376" s="156">
        <f t="shared" si="16"/>
        <v>0</v>
      </c>
      <c r="L376" s="156">
        <v>21</v>
      </c>
      <c r="M376" s="156">
        <f t="shared" si="17"/>
        <v>0</v>
      </c>
      <c r="N376" s="155">
        <v>2.5000000000000001E-2</v>
      </c>
      <c r="O376" s="155">
        <f t="shared" si="18"/>
        <v>0.03</v>
      </c>
      <c r="P376" s="155">
        <v>0</v>
      </c>
      <c r="Q376" s="155">
        <f t="shared" si="19"/>
        <v>0</v>
      </c>
      <c r="R376" s="156" t="s">
        <v>493</v>
      </c>
      <c r="S376" s="156" t="s">
        <v>226</v>
      </c>
      <c r="T376" s="156" t="s">
        <v>226</v>
      </c>
      <c r="U376" s="156">
        <v>0</v>
      </c>
      <c r="V376" s="156">
        <f t="shared" si="20"/>
        <v>0</v>
      </c>
      <c r="W376" s="156"/>
      <c r="X376" s="156" t="s">
        <v>494</v>
      </c>
      <c r="Y376" s="156" t="s">
        <v>228</v>
      </c>
      <c r="Z376" s="146"/>
      <c r="AA376" s="146"/>
      <c r="AB376" s="146"/>
      <c r="AC376" s="146"/>
      <c r="AD376" s="146"/>
      <c r="AE376" s="146"/>
      <c r="AF376" s="146"/>
      <c r="AG376" s="146" t="s">
        <v>544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 x14ac:dyDescent="0.2">
      <c r="A377" s="175">
        <v>170</v>
      </c>
      <c r="B377" s="176" t="s">
        <v>754</v>
      </c>
      <c r="C377" s="184" t="s">
        <v>755</v>
      </c>
      <c r="D377" s="177" t="s">
        <v>314</v>
      </c>
      <c r="E377" s="178">
        <v>1</v>
      </c>
      <c r="F377" s="179"/>
      <c r="G377" s="180">
        <f t="shared" si="14"/>
        <v>0</v>
      </c>
      <c r="H377" s="157"/>
      <c r="I377" s="156">
        <f t="shared" si="15"/>
        <v>0</v>
      </c>
      <c r="J377" s="157"/>
      <c r="K377" s="156">
        <f t="shared" si="16"/>
        <v>0</v>
      </c>
      <c r="L377" s="156">
        <v>21</v>
      </c>
      <c r="M377" s="156">
        <f t="shared" si="17"/>
        <v>0</v>
      </c>
      <c r="N377" s="155">
        <v>1.42E-3</v>
      </c>
      <c r="O377" s="155">
        <f t="shared" si="18"/>
        <v>0</v>
      </c>
      <c r="P377" s="155">
        <v>0</v>
      </c>
      <c r="Q377" s="155">
        <f t="shared" si="19"/>
        <v>0</v>
      </c>
      <c r="R377" s="156"/>
      <c r="S377" s="156" t="s">
        <v>226</v>
      </c>
      <c r="T377" s="156" t="s">
        <v>226</v>
      </c>
      <c r="U377" s="156">
        <v>2.0434399999999999</v>
      </c>
      <c r="V377" s="156">
        <f t="shared" si="20"/>
        <v>2.04</v>
      </c>
      <c r="W377" s="156"/>
      <c r="X377" s="156" t="s">
        <v>300</v>
      </c>
      <c r="Y377" s="156" t="s">
        <v>228</v>
      </c>
      <c r="Z377" s="146"/>
      <c r="AA377" s="146"/>
      <c r="AB377" s="146"/>
      <c r="AC377" s="146"/>
      <c r="AD377" s="146"/>
      <c r="AE377" s="146"/>
      <c r="AF377" s="146"/>
      <c r="AG377" s="146" t="s">
        <v>301</v>
      </c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ht="22.5" outlineLevel="1" x14ac:dyDescent="0.2">
      <c r="A378" s="175">
        <v>171</v>
      </c>
      <c r="B378" s="176" t="s">
        <v>756</v>
      </c>
      <c r="C378" s="184" t="s">
        <v>757</v>
      </c>
      <c r="D378" s="177" t="s">
        <v>314</v>
      </c>
      <c r="E378" s="178">
        <v>1</v>
      </c>
      <c r="F378" s="179"/>
      <c r="G378" s="180">
        <f t="shared" si="14"/>
        <v>0</v>
      </c>
      <c r="H378" s="157"/>
      <c r="I378" s="156">
        <f t="shared" si="15"/>
        <v>0</v>
      </c>
      <c r="J378" s="157"/>
      <c r="K378" s="156">
        <f t="shared" si="16"/>
        <v>0</v>
      </c>
      <c r="L378" s="156">
        <v>21</v>
      </c>
      <c r="M378" s="156">
        <f t="shared" si="17"/>
        <v>0</v>
      </c>
      <c r="N378" s="155">
        <v>2.9000000000000001E-2</v>
      </c>
      <c r="O378" s="155">
        <f t="shared" si="18"/>
        <v>0.03</v>
      </c>
      <c r="P378" s="155">
        <v>0</v>
      </c>
      <c r="Q378" s="155">
        <f t="shared" si="19"/>
        <v>0</v>
      </c>
      <c r="R378" s="156" t="s">
        <v>493</v>
      </c>
      <c r="S378" s="156" t="s">
        <v>741</v>
      </c>
      <c r="T378" s="156" t="s">
        <v>741</v>
      </c>
      <c r="U378" s="156">
        <v>0</v>
      </c>
      <c r="V378" s="156">
        <f t="shared" si="20"/>
        <v>0</v>
      </c>
      <c r="W378" s="156"/>
      <c r="X378" s="156" t="s">
        <v>494</v>
      </c>
      <c r="Y378" s="156" t="s">
        <v>228</v>
      </c>
      <c r="Z378" s="146"/>
      <c r="AA378" s="146"/>
      <c r="AB378" s="146"/>
      <c r="AC378" s="146"/>
      <c r="AD378" s="146"/>
      <c r="AE378" s="146"/>
      <c r="AF378" s="146"/>
      <c r="AG378" s="146" t="s">
        <v>495</v>
      </c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 x14ac:dyDescent="0.2">
      <c r="A379" s="175">
        <v>172</v>
      </c>
      <c r="B379" s="176" t="s">
        <v>758</v>
      </c>
      <c r="C379" s="184" t="s">
        <v>759</v>
      </c>
      <c r="D379" s="177" t="s">
        <v>314</v>
      </c>
      <c r="E379" s="178">
        <v>5</v>
      </c>
      <c r="F379" s="179"/>
      <c r="G379" s="180">
        <f t="shared" si="14"/>
        <v>0</v>
      </c>
      <c r="H379" s="157"/>
      <c r="I379" s="156">
        <f t="shared" si="15"/>
        <v>0</v>
      </c>
      <c r="J379" s="157"/>
      <c r="K379" s="156">
        <f t="shared" si="16"/>
        <v>0</v>
      </c>
      <c r="L379" s="156">
        <v>21</v>
      </c>
      <c r="M379" s="156">
        <f t="shared" si="17"/>
        <v>0</v>
      </c>
      <c r="N379" s="155">
        <v>6.8100000000000001E-3</v>
      </c>
      <c r="O379" s="155">
        <f t="shared" si="18"/>
        <v>0.03</v>
      </c>
      <c r="P379" s="155">
        <v>0</v>
      </c>
      <c r="Q379" s="155">
        <f t="shared" si="19"/>
        <v>0</v>
      </c>
      <c r="R379" s="156"/>
      <c r="S379" s="156" t="s">
        <v>226</v>
      </c>
      <c r="T379" s="156" t="s">
        <v>226</v>
      </c>
      <c r="U379" s="156">
        <v>0.88187000000000004</v>
      </c>
      <c r="V379" s="156">
        <f t="shared" si="20"/>
        <v>4.41</v>
      </c>
      <c r="W379" s="156"/>
      <c r="X379" s="156" t="s">
        <v>300</v>
      </c>
      <c r="Y379" s="156" t="s">
        <v>228</v>
      </c>
      <c r="Z379" s="146"/>
      <c r="AA379" s="146"/>
      <c r="AB379" s="146"/>
      <c r="AC379" s="146"/>
      <c r="AD379" s="146"/>
      <c r="AE379" s="146"/>
      <c r="AF379" s="146"/>
      <c r="AG379" s="146" t="s">
        <v>301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ht="22.5" outlineLevel="1" x14ac:dyDescent="0.2">
      <c r="A380" s="169">
        <v>173</v>
      </c>
      <c r="B380" s="170" t="s">
        <v>760</v>
      </c>
      <c r="C380" s="182" t="s">
        <v>761</v>
      </c>
      <c r="D380" s="171" t="s">
        <v>268</v>
      </c>
      <c r="E380" s="172">
        <v>10.62</v>
      </c>
      <c r="F380" s="173"/>
      <c r="G380" s="174">
        <f t="shared" si="14"/>
        <v>0</v>
      </c>
      <c r="H380" s="157"/>
      <c r="I380" s="156">
        <f t="shared" si="15"/>
        <v>0</v>
      </c>
      <c r="J380" s="157"/>
      <c r="K380" s="156">
        <f t="shared" si="16"/>
        <v>0</v>
      </c>
      <c r="L380" s="156">
        <v>21</v>
      </c>
      <c r="M380" s="156">
        <f t="shared" si="17"/>
        <v>0</v>
      </c>
      <c r="N380" s="155">
        <v>2.0369999999999999E-2</v>
      </c>
      <c r="O380" s="155">
        <f t="shared" si="18"/>
        <v>0.22</v>
      </c>
      <c r="P380" s="155">
        <v>0</v>
      </c>
      <c r="Q380" s="155">
        <f t="shared" si="19"/>
        <v>0</v>
      </c>
      <c r="R380" s="156"/>
      <c r="S380" s="156" t="s">
        <v>334</v>
      </c>
      <c r="T380" s="156" t="s">
        <v>335</v>
      </c>
      <c r="U380" s="156">
        <v>0</v>
      </c>
      <c r="V380" s="156">
        <f t="shared" si="20"/>
        <v>0</v>
      </c>
      <c r="W380" s="156"/>
      <c r="X380" s="156" t="s">
        <v>227</v>
      </c>
      <c r="Y380" s="156" t="s">
        <v>228</v>
      </c>
      <c r="Z380" s="146"/>
      <c r="AA380" s="146"/>
      <c r="AB380" s="146"/>
      <c r="AC380" s="146"/>
      <c r="AD380" s="146"/>
      <c r="AE380" s="146"/>
      <c r="AF380" s="146"/>
      <c r="AG380" s="146" t="s">
        <v>229</v>
      </c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2" x14ac:dyDescent="0.2">
      <c r="A381" s="153"/>
      <c r="B381" s="154"/>
      <c r="C381" s="183" t="s">
        <v>762</v>
      </c>
      <c r="D381" s="158"/>
      <c r="E381" s="159">
        <v>10.62</v>
      </c>
      <c r="F381" s="156"/>
      <c r="G381" s="156"/>
      <c r="H381" s="156"/>
      <c r="I381" s="156"/>
      <c r="J381" s="156"/>
      <c r="K381" s="156"/>
      <c r="L381" s="156"/>
      <c r="M381" s="156"/>
      <c r="N381" s="155"/>
      <c r="O381" s="155"/>
      <c r="P381" s="155"/>
      <c r="Q381" s="155"/>
      <c r="R381" s="156"/>
      <c r="S381" s="156"/>
      <c r="T381" s="156"/>
      <c r="U381" s="156"/>
      <c r="V381" s="156"/>
      <c r="W381" s="156"/>
      <c r="X381" s="156"/>
      <c r="Y381" s="156"/>
      <c r="Z381" s="146"/>
      <c r="AA381" s="146"/>
      <c r="AB381" s="146"/>
      <c r="AC381" s="146"/>
      <c r="AD381" s="146"/>
      <c r="AE381" s="146"/>
      <c r="AF381" s="146"/>
      <c r="AG381" s="146" t="s">
        <v>231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75">
        <v>174</v>
      </c>
      <c r="B382" s="176" t="s">
        <v>763</v>
      </c>
      <c r="C382" s="184" t="s">
        <v>764</v>
      </c>
      <c r="D382" s="177" t="s">
        <v>333</v>
      </c>
      <c r="E382" s="178">
        <v>1</v>
      </c>
      <c r="F382" s="179"/>
      <c r="G382" s="180">
        <f>ROUND(E382*F382,2)</f>
        <v>0</v>
      </c>
      <c r="H382" s="157"/>
      <c r="I382" s="156">
        <f>ROUND(E382*H382,2)</f>
        <v>0</v>
      </c>
      <c r="J382" s="157"/>
      <c r="K382" s="156">
        <f>ROUND(E382*J382,2)</f>
        <v>0</v>
      </c>
      <c r="L382" s="156">
        <v>21</v>
      </c>
      <c r="M382" s="156">
        <f>G382*(1+L382/100)</f>
        <v>0</v>
      </c>
      <c r="N382" s="155">
        <v>2.0369999999999999E-2</v>
      </c>
      <c r="O382" s="155">
        <f>ROUND(E382*N382,2)</f>
        <v>0.02</v>
      </c>
      <c r="P382" s="155">
        <v>0</v>
      </c>
      <c r="Q382" s="155">
        <f>ROUND(E382*P382,2)</f>
        <v>0</v>
      </c>
      <c r="R382" s="156"/>
      <c r="S382" s="156" t="s">
        <v>334</v>
      </c>
      <c r="T382" s="156" t="s">
        <v>335</v>
      </c>
      <c r="U382" s="156">
        <v>0</v>
      </c>
      <c r="V382" s="156">
        <f>ROUND(E382*U382,2)</f>
        <v>0</v>
      </c>
      <c r="W382" s="156"/>
      <c r="X382" s="156" t="s">
        <v>227</v>
      </c>
      <c r="Y382" s="156" t="s">
        <v>228</v>
      </c>
      <c r="Z382" s="146"/>
      <c r="AA382" s="146"/>
      <c r="AB382" s="146"/>
      <c r="AC382" s="146"/>
      <c r="AD382" s="146"/>
      <c r="AE382" s="146"/>
      <c r="AF382" s="146"/>
      <c r="AG382" s="146" t="s">
        <v>229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1" x14ac:dyDescent="0.2">
      <c r="A383" s="175">
        <v>175</v>
      </c>
      <c r="B383" s="176" t="s">
        <v>765</v>
      </c>
      <c r="C383" s="184" t="s">
        <v>766</v>
      </c>
      <c r="D383" s="177" t="s">
        <v>328</v>
      </c>
      <c r="E383" s="178">
        <v>0.71579000000000004</v>
      </c>
      <c r="F383" s="179"/>
      <c r="G383" s="180">
        <f>ROUND(E383*F383,2)</f>
        <v>0</v>
      </c>
      <c r="H383" s="157"/>
      <c r="I383" s="156">
        <f>ROUND(E383*H383,2)</f>
        <v>0</v>
      </c>
      <c r="J383" s="157"/>
      <c r="K383" s="156">
        <f>ROUND(E383*J383,2)</f>
        <v>0</v>
      </c>
      <c r="L383" s="156">
        <v>21</v>
      </c>
      <c r="M383" s="156">
        <f>G383*(1+L383/100)</f>
        <v>0</v>
      </c>
      <c r="N383" s="155">
        <v>0</v>
      </c>
      <c r="O383" s="155">
        <f>ROUND(E383*N383,2)</f>
        <v>0</v>
      </c>
      <c r="P383" s="155">
        <v>0</v>
      </c>
      <c r="Q383" s="155">
        <f>ROUND(E383*P383,2)</f>
        <v>0</v>
      </c>
      <c r="R383" s="156"/>
      <c r="S383" s="156" t="s">
        <v>226</v>
      </c>
      <c r="T383" s="156" t="s">
        <v>226</v>
      </c>
      <c r="U383" s="156">
        <v>2.2549999999999999</v>
      </c>
      <c r="V383" s="156">
        <f>ROUND(E383*U383,2)</f>
        <v>1.61</v>
      </c>
      <c r="W383" s="156"/>
      <c r="X383" s="156" t="s">
        <v>227</v>
      </c>
      <c r="Y383" s="156" t="s">
        <v>228</v>
      </c>
      <c r="Z383" s="146"/>
      <c r="AA383" s="146"/>
      <c r="AB383" s="146"/>
      <c r="AC383" s="146"/>
      <c r="AD383" s="146"/>
      <c r="AE383" s="146"/>
      <c r="AF383" s="146"/>
      <c r="AG383" s="146" t="s">
        <v>235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x14ac:dyDescent="0.2">
      <c r="A384" s="162" t="s">
        <v>221</v>
      </c>
      <c r="B384" s="163" t="s">
        <v>174</v>
      </c>
      <c r="C384" s="181" t="s">
        <v>175</v>
      </c>
      <c r="D384" s="164"/>
      <c r="E384" s="165"/>
      <c r="F384" s="166"/>
      <c r="G384" s="167">
        <f>SUMIF(AG385:AG392,"&lt;&gt;NOR",G385:G392)</f>
        <v>0</v>
      </c>
      <c r="H384" s="161"/>
      <c r="I384" s="161">
        <f>SUM(I385:I392)</f>
        <v>0</v>
      </c>
      <c r="J384" s="161"/>
      <c r="K384" s="161">
        <f>SUM(K385:K392)</f>
        <v>0</v>
      </c>
      <c r="L384" s="161"/>
      <c r="M384" s="161">
        <f>SUM(M385:M392)</f>
        <v>0</v>
      </c>
      <c r="N384" s="160"/>
      <c r="O384" s="160">
        <f>SUM(O385:O392)</f>
        <v>0.87</v>
      </c>
      <c r="P384" s="160"/>
      <c r="Q384" s="160">
        <f>SUM(Q385:Q392)</f>
        <v>0.15</v>
      </c>
      <c r="R384" s="161"/>
      <c r="S384" s="161"/>
      <c r="T384" s="161"/>
      <c r="U384" s="161"/>
      <c r="V384" s="161">
        <f>SUM(V385:V392)</f>
        <v>27.6</v>
      </c>
      <c r="W384" s="161"/>
      <c r="X384" s="161"/>
      <c r="Y384" s="161"/>
      <c r="AG384" t="s">
        <v>222</v>
      </c>
    </row>
    <row r="385" spans="1:60" outlineLevel="1" x14ac:dyDescent="0.2">
      <c r="A385" s="175">
        <v>176</v>
      </c>
      <c r="B385" s="176" t="s">
        <v>767</v>
      </c>
      <c r="C385" s="184" t="s">
        <v>768</v>
      </c>
      <c r="D385" s="177" t="s">
        <v>769</v>
      </c>
      <c r="E385" s="178">
        <v>250</v>
      </c>
      <c r="F385" s="179"/>
      <c r="G385" s="180">
        <f>ROUND(E385*F385,2)</f>
        <v>0</v>
      </c>
      <c r="H385" s="157"/>
      <c r="I385" s="156">
        <f>ROUND(E385*H385,2)</f>
        <v>0</v>
      </c>
      <c r="J385" s="157"/>
      <c r="K385" s="156">
        <f>ROUND(E385*J385,2)</f>
        <v>0</v>
      </c>
      <c r="L385" s="156">
        <v>21</v>
      </c>
      <c r="M385" s="156">
        <f>G385*(1+L385/100)</f>
        <v>0</v>
      </c>
      <c r="N385" s="155">
        <v>5.0000000000000002E-5</v>
      </c>
      <c r="O385" s="155">
        <f>ROUND(E385*N385,2)</f>
        <v>0.01</v>
      </c>
      <c r="P385" s="155">
        <v>0</v>
      </c>
      <c r="Q385" s="155">
        <f>ROUND(E385*P385,2)</f>
        <v>0</v>
      </c>
      <c r="R385" s="156"/>
      <c r="S385" s="156" t="s">
        <v>226</v>
      </c>
      <c r="T385" s="156" t="s">
        <v>226</v>
      </c>
      <c r="U385" s="156">
        <v>5.1999999999999998E-2</v>
      </c>
      <c r="V385" s="156">
        <f>ROUND(E385*U385,2)</f>
        <v>13</v>
      </c>
      <c r="W385" s="156"/>
      <c r="X385" s="156" t="s">
        <v>227</v>
      </c>
      <c r="Y385" s="156" t="s">
        <v>228</v>
      </c>
      <c r="Z385" s="146"/>
      <c r="AA385" s="146"/>
      <c r="AB385" s="146"/>
      <c r="AC385" s="146"/>
      <c r="AD385" s="146"/>
      <c r="AE385" s="146"/>
      <c r="AF385" s="146"/>
      <c r="AG385" s="146" t="s">
        <v>235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 x14ac:dyDescent="0.2">
      <c r="A386" s="169">
        <v>177</v>
      </c>
      <c r="B386" s="170" t="s">
        <v>770</v>
      </c>
      <c r="C386" s="182" t="s">
        <v>771</v>
      </c>
      <c r="D386" s="171" t="s">
        <v>328</v>
      </c>
      <c r="E386" s="172">
        <v>0.25098999999999999</v>
      </c>
      <c r="F386" s="173"/>
      <c r="G386" s="174">
        <f>ROUND(E386*F386,2)</f>
        <v>0</v>
      </c>
      <c r="H386" s="157"/>
      <c r="I386" s="156">
        <f>ROUND(E386*H386,2)</f>
        <v>0</v>
      </c>
      <c r="J386" s="157"/>
      <c r="K386" s="156">
        <f>ROUND(E386*J386,2)</f>
        <v>0</v>
      </c>
      <c r="L386" s="156">
        <v>21</v>
      </c>
      <c r="M386" s="156">
        <f>G386*(1+L386/100)</f>
        <v>0</v>
      </c>
      <c r="N386" s="155">
        <v>1</v>
      </c>
      <c r="O386" s="155">
        <f>ROUND(E386*N386,2)</f>
        <v>0.25</v>
      </c>
      <c r="P386" s="155">
        <v>0</v>
      </c>
      <c r="Q386" s="155">
        <f>ROUND(E386*P386,2)</f>
        <v>0</v>
      </c>
      <c r="R386" s="156" t="s">
        <v>493</v>
      </c>
      <c r="S386" s="156" t="s">
        <v>226</v>
      </c>
      <c r="T386" s="156" t="s">
        <v>226</v>
      </c>
      <c r="U386" s="156">
        <v>0</v>
      </c>
      <c r="V386" s="156">
        <f>ROUND(E386*U386,2)</f>
        <v>0</v>
      </c>
      <c r="W386" s="156"/>
      <c r="X386" s="156" t="s">
        <v>494</v>
      </c>
      <c r="Y386" s="156" t="s">
        <v>228</v>
      </c>
      <c r="Z386" s="146"/>
      <c r="AA386" s="146"/>
      <c r="AB386" s="146"/>
      <c r="AC386" s="146"/>
      <c r="AD386" s="146"/>
      <c r="AE386" s="146"/>
      <c r="AF386" s="146"/>
      <c r="AG386" s="146" t="s">
        <v>544</v>
      </c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2" x14ac:dyDescent="0.2">
      <c r="A387" s="153"/>
      <c r="B387" s="154"/>
      <c r="C387" s="183" t="s">
        <v>772</v>
      </c>
      <c r="D387" s="158"/>
      <c r="E387" s="159">
        <v>0.25</v>
      </c>
      <c r="F387" s="156"/>
      <c r="G387" s="156"/>
      <c r="H387" s="156"/>
      <c r="I387" s="156"/>
      <c r="J387" s="156"/>
      <c r="K387" s="156"/>
      <c r="L387" s="156"/>
      <c r="M387" s="156"/>
      <c r="N387" s="155"/>
      <c r="O387" s="155"/>
      <c r="P387" s="155"/>
      <c r="Q387" s="155"/>
      <c r="R387" s="156"/>
      <c r="S387" s="156"/>
      <c r="T387" s="156"/>
      <c r="U387" s="156"/>
      <c r="V387" s="156"/>
      <c r="W387" s="156"/>
      <c r="X387" s="156"/>
      <c r="Y387" s="156"/>
      <c r="Z387" s="146"/>
      <c r="AA387" s="146"/>
      <c r="AB387" s="146"/>
      <c r="AC387" s="146"/>
      <c r="AD387" s="146"/>
      <c r="AE387" s="146"/>
      <c r="AF387" s="146"/>
      <c r="AG387" s="146" t="s">
        <v>231</v>
      </c>
      <c r="AH387" s="146">
        <v>0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ht="22.5" outlineLevel="1" x14ac:dyDescent="0.2">
      <c r="A388" s="175">
        <v>178</v>
      </c>
      <c r="B388" s="176" t="s">
        <v>773</v>
      </c>
      <c r="C388" s="184" t="s">
        <v>774</v>
      </c>
      <c r="D388" s="177" t="s">
        <v>314</v>
      </c>
      <c r="E388" s="178">
        <v>1</v>
      </c>
      <c r="F388" s="179"/>
      <c r="G388" s="180">
        <f>ROUND(E388*F388,2)</f>
        <v>0</v>
      </c>
      <c r="H388" s="157"/>
      <c r="I388" s="156">
        <f>ROUND(E388*H388,2)</f>
        <v>0</v>
      </c>
      <c r="J388" s="157"/>
      <c r="K388" s="156">
        <f>ROUND(E388*J388,2)</f>
        <v>0</v>
      </c>
      <c r="L388" s="156">
        <v>21</v>
      </c>
      <c r="M388" s="156">
        <f>G388*(1+L388/100)</f>
        <v>0</v>
      </c>
      <c r="N388" s="155">
        <v>5.0000000000000002E-5</v>
      </c>
      <c r="O388" s="155">
        <f>ROUND(E388*N388,2)</f>
        <v>0</v>
      </c>
      <c r="P388" s="155">
        <v>0</v>
      </c>
      <c r="Q388" s="155">
        <f>ROUND(E388*P388,2)</f>
        <v>0</v>
      </c>
      <c r="R388" s="156"/>
      <c r="S388" s="156" t="s">
        <v>334</v>
      </c>
      <c r="T388" s="156" t="s">
        <v>335</v>
      </c>
      <c r="U388" s="156">
        <v>0.05</v>
      </c>
      <c r="V388" s="156">
        <f>ROUND(E388*U388,2)</f>
        <v>0.05</v>
      </c>
      <c r="W388" s="156"/>
      <c r="X388" s="156" t="s">
        <v>227</v>
      </c>
      <c r="Y388" s="156" t="s">
        <v>228</v>
      </c>
      <c r="Z388" s="146"/>
      <c r="AA388" s="146"/>
      <c r="AB388" s="146"/>
      <c r="AC388" s="146"/>
      <c r="AD388" s="146"/>
      <c r="AE388" s="146"/>
      <c r="AF388" s="146"/>
      <c r="AG388" s="146" t="s">
        <v>235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1" x14ac:dyDescent="0.2">
      <c r="A389" s="175">
        <v>179</v>
      </c>
      <c r="B389" s="176" t="s">
        <v>775</v>
      </c>
      <c r="C389" s="184" t="s">
        <v>776</v>
      </c>
      <c r="D389" s="177" t="s">
        <v>333</v>
      </c>
      <c r="E389" s="178">
        <v>1</v>
      </c>
      <c r="F389" s="179"/>
      <c r="G389" s="180">
        <f>ROUND(E389*F389,2)</f>
        <v>0</v>
      </c>
      <c r="H389" s="157"/>
      <c r="I389" s="156">
        <f>ROUND(E389*H389,2)</f>
        <v>0</v>
      </c>
      <c r="J389" s="157"/>
      <c r="K389" s="156">
        <f>ROUND(E389*J389,2)</f>
        <v>0</v>
      </c>
      <c r="L389" s="156">
        <v>21</v>
      </c>
      <c r="M389" s="156">
        <f>G389*(1+L389/100)</f>
        <v>0</v>
      </c>
      <c r="N389" s="155">
        <v>0.1</v>
      </c>
      <c r="O389" s="155">
        <f>ROUND(E389*N389,2)</f>
        <v>0.1</v>
      </c>
      <c r="P389" s="155">
        <v>0</v>
      </c>
      <c r="Q389" s="155">
        <f>ROUND(E389*P389,2)</f>
        <v>0</v>
      </c>
      <c r="R389" s="156"/>
      <c r="S389" s="156" t="s">
        <v>334</v>
      </c>
      <c r="T389" s="156" t="s">
        <v>335</v>
      </c>
      <c r="U389" s="156">
        <v>0</v>
      </c>
      <c r="V389" s="156">
        <f>ROUND(E389*U389,2)</f>
        <v>0</v>
      </c>
      <c r="W389" s="156"/>
      <c r="X389" s="156" t="s">
        <v>227</v>
      </c>
      <c r="Y389" s="156" t="s">
        <v>228</v>
      </c>
      <c r="Z389" s="146"/>
      <c r="AA389" s="146"/>
      <c r="AB389" s="146"/>
      <c r="AC389" s="146"/>
      <c r="AD389" s="146"/>
      <c r="AE389" s="146"/>
      <c r="AF389" s="146"/>
      <c r="AG389" s="146" t="s">
        <v>229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ht="22.5" outlineLevel="1" x14ac:dyDescent="0.2">
      <c r="A390" s="175">
        <v>180</v>
      </c>
      <c r="B390" s="176" t="s">
        <v>777</v>
      </c>
      <c r="C390" s="184" t="s">
        <v>778</v>
      </c>
      <c r="D390" s="177" t="s">
        <v>333</v>
      </c>
      <c r="E390" s="178">
        <v>1</v>
      </c>
      <c r="F390" s="179"/>
      <c r="G390" s="180">
        <f>ROUND(E390*F390,2)</f>
        <v>0</v>
      </c>
      <c r="H390" s="157"/>
      <c r="I390" s="156">
        <f>ROUND(E390*H390,2)</f>
        <v>0</v>
      </c>
      <c r="J390" s="157"/>
      <c r="K390" s="156">
        <f>ROUND(E390*J390,2)</f>
        <v>0</v>
      </c>
      <c r="L390" s="156">
        <v>21</v>
      </c>
      <c r="M390" s="156">
        <f>G390*(1+L390/100)</f>
        <v>0</v>
      </c>
      <c r="N390" s="155">
        <v>0.5</v>
      </c>
      <c r="O390" s="155">
        <f>ROUND(E390*N390,2)</f>
        <v>0.5</v>
      </c>
      <c r="P390" s="155">
        <v>0</v>
      </c>
      <c r="Q390" s="155">
        <f>ROUND(E390*P390,2)</f>
        <v>0</v>
      </c>
      <c r="R390" s="156"/>
      <c r="S390" s="156" t="s">
        <v>334</v>
      </c>
      <c r="T390" s="156" t="s">
        <v>335</v>
      </c>
      <c r="U390" s="156">
        <v>0</v>
      </c>
      <c r="V390" s="156">
        <f>ROUND(E390*U390,2)</f>
        <v>0</v>
      </c>
      <c r="W390" s="156"/>
      <c r="X390" s="156" t="s">
        <v>227</v>
      </c>
      <c r="Y390" s="156" t="s">
        <v>228</v>
      </c>
      <c r="Z390" s="146"/>
      <c r="AA390" s="146"/>
      <c r="AB390" s="146"/>
      <c r="AC390" s="146"/>
      <c r="AD390" s="146"/>
      <c r="AE390" s="146"/>
      <c r="AF390" s="146"/>
      <c r="AG390" s="146" t="s">
        <v>229</v>
      </c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ht="22.5" outlineLevel="1" x14ac:dyDescent="0.2">
      <c r="A391" s="175">
        <v>181</v>
      </c>
      <c r="B391" s="176" t="s">
        <v>779</v>
      </c>
      <c r="C391" s="184" t="s">
        <v>780</v>
      </c>
      <c r="D391" s="177" t="s">
        <v>333</v>
      </c>
      <c r="E391" s="178">
        <v>1</v>
      </c>
      <c r="F391" s="179"/>
      <c r="G391" s="180">
        <f>ROUND(E391*F391,2)</f>
        <v>0</v>
      </c>
      <c r="H391" s="157"/>
      <c r="I391" s="156">
        <f>ROUND(E391*H391,2)</f>
        <v>0</v>
      </c>
      <c r="J391" s="157"/>
      <c r="K391" s="156">
        <f>ROUND(E391*J391,2)</f>
        <v>0</v>
      </c>
      <c r="L391" s="156">
        <v>21</v>
      </c>
      <c r="M391" s="156">
        <f>G391*(1+L391/100)</f>
        <v>0</v>
      </c>
      <c r="N391" s="155">
        <v>6.0000000000000002E-5</v>
      </c>
      <c r="O391" s="155">
        <f>ROUND(E391*N391,2)</f>
        <v>0</v>
      </c>
      <c r="P391" s="155">
        <v>0</v>
      </c>
      <c r="Q391" s="155">
        <f>ROUND(E391*P391,2)</f>
        <v>0</v>
      </c>
      <c r="R391" s="156"/>
      <c r="S391" s="156" t="s">
        <v>334</v>
      </c>
      <c r="T391" s="156" t="s">
        <v>335</v>
      </c>
      <c r="U391" s="156">
        <v>0</v>
      </c>
      <c r="V391" s="156">
        <f>ROUND(E391*U391,2)</f>
        <v>0</v>
      </c>
      <c r="W391" s="156"/>
      <c r="X391" s="156" t="s">
        <v>227</v>
      </c>
      <c r="Y391" s="156" t="s">
        <v>228</v>
      </c>
      <c r="Z391" s="146"/>
      <c r="AA391" s="146"/>
      <c r="AB391" s="146"/>
      <c r="AC391" s="146"/>
      <c r="AD391" s="146"/>
      <c r="AE391" s="146"/>
      <c r="AF391" s="146"/>
      <c r="AG391" s="146" t="s">
        <v>235</v>
      </c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ht="22.5" outlineLevel="1" x14ac:dyDescent="0.2">
      <c r="A392" s="175">
        <v>182</v>
      </c>
      <c r="B392" s="176" t="s">
        <v>781</v>
      </c>
      <c r="C392" s="184" t="s">
        <v>782</v>
      </c>
      <c r="D392" s="177" t="s">
        <v>769</v>
      </c>
      <c r="E392" s="178">
        <v>150</v>
      </c>
      <c r="F392" s="179"/>
      <c r="G392" s="180">
        <f>ROUND(E392*F392,2)</f>
        <v>0</v>
      </c>
      <c r="H392" s="157"/>
      <c r="I392" s="156">
        <f>ROUND(E392*H392,2)</f>
        <v>0</v>
      </c>
      <c r="J392" s="157"/>
      <c r="K392" s="156">
        <f>ROUND(E392*J392,2)</f>
        <v>0</v>
      </c>
      <c r="L392" s="156">
        <v>21</v>
      </c>
      <c r="M392" s="156">
        <f>G392*(1+L392/100)</f>
        <v>0</v>
      </c>
      <c r="N392" s="155">
        <v>6.0000000000000002E-5</v>
      </c>
      <c r="O392" s="155">
        <f>ROUND(E392*N392,2)</f>
        <v>0.01</v>
      </c>
      <c r="P392" s="155">
        <v>1E-3</v>
      </c>
      <c r="Q392" s="155">
        <f>ROUND(E392*P392,2)</f>
        <v>0.15</v>
      </c>
      <c r="R392" s="156"/>
      <c r="S392" s="156" t="s">
        <v>226</v>
      </c>
      <c r="T392" s="156" t="s">
        <v>226</v>
      </c>
      <c r="U392" s="156">
        <v>9.7000000000000003E-2</v>
      </c>
      <c r="V392" s="156">
        <f>ROUND(E392*U392,2)</f>
        <v>14.55</v>
      </c>
      <c r="W392" s="156"/>
      <c r="X392" s="156" t="s">
        <v>227</v>
      </c>
      <c r="Y392" s="156" t="s">
        <v>228</v>
      </c>
      <c r="Z392" s="146"/>
      <c r="AA392" s="146"/>
      <c r="AB392" s="146"/>
      <c r="AC392" s="146"/>
      <c r="AD392" s="146"/>
      <c r="AE392" s="146"/>
      <c r="AF392" s="146"/>
      <c r="AG392" s="146" t="s">
        <v>229</v>
      </c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x14ac:dyDescent="0.2">
      <c r="A393" s="162" t="s">
        <v>221</v>
      </c>
      <c r="B393" s="163" t="s">
        <v>176</v>
      </c>
      <c r="C393" s="181" t="s">
        <v>177</v>
      </c>
      <c r="D393" s="164"/>
      <c r="E393" s="165"/>
      <c r="F393" s="166"/>
      <c r="G393" s="167">
        <f>SUMIF(AG394:AG401,"&lt;&gt;NOR",G394:G401)</f>
        <v>0</v>
      </c>
      <c r="H393" s="161"/>
      <c r="I393" s="161">
        <f>SUM(I394:I401)</f>
        <v>0</v>
      </c>
      <c r="J393" s="161"/>
      <c r="K393" s="161">
        <f>SUM(K394:K401)</f>
        <v>0</v>
      </c>
      <c r="L393" s="161"/>
      <c r="M393" s="161">
        <f>SUM(M394:M401)</f>
        <v>0</v>
      </c>
      <c r="N393" s="160"/>
      <c r="O393" s="160">
        <f>SUM(O394:O401)</f>
        <v>2.02</v>
      </c>
      <c r="P393" s="160"/>
      <c r="Q393" s="160">
        <f>SUM(Q394:Q401)</f>
        <v>0</v>
      </c>
      <c r="R393" s="161"/>
      <c r="S393" s="161"/>
      <c r="T393" s="161"/>
      <c r="U393" s="161"/>
      <c r="V393" s="161">
        <f>SUM(V394:V401)</f>
        <v>116.7</v>
      </c>
      <c r="W393" s="161"/>
      <c r="X393" s="161"/>
      <c r="Y393" s="161"/>
      <c r="AG393" t="s">
        <v>222</v>
      </c>
    </row>
    <row r="394" spans="1:60" outlineLevel="1" x14ac:dyDescent="0.2">
      <c r="A394" s="175">
        <v>183</v>
      </c>
      <c r="B394" s="176" t="s">
        <v>783</v>
      </c>
      <c r="C394" s="184" t="s">
        <v>784</v>
      </c>
      <c r="D394" s="177" t="s">
        <v>268</v>
      </c>
      <c r="E394" s="178">
        <v>72.33</v>
      </c>
      <c r="F394" s="179"/>
      <c r="G394" s="180">
        <f>ROUND(E394*F394,2)</f>
        <v>0</v>
      </c>
      <c r="H394" s="157"/>
      <c r="I394" s="156">
        <f>ROUND(E394*H394,2)</f>
        <v>0</v>
      </c>
      <c r="J394" s="157"/>
      <c r="K394" s="156">
        <f>ROUND(E394*J394,2)</f>
        <v>0</v>
      </c>
      <c r="L394" s="156">
        <v>21</v>
      </c>
      <c r="M394" s="156">
        <f>G394*(1+L394/100)</f>
        <v>0</v>
      </c>
      <c r="N394" s="155">
        <v>6.9300000000000004E-3</v>
      </c>
      <c r="O394" s="155">
        <f>ROUND(E394*N394,2)</f>
        <v>0.5</v>
      </c>
      <c r="P394" s="155">
        <v>0</v>
      </c>
      <c r="Q394" s="155">
        <f>ROUND(E394*P394,2)</f>
        <v>0</v>
      </c>
      <c r="R394" s="156"/>
      <c r="S394" s="156" t="s">
        <v>226</v>
      </c>
      <c r="T394" s="156" t="s">
        <v>226</v>
      </c>
      <c r="U394" s="156">
        <v>1.3466</v>
      </c>
      <c r="V394" s="156">
        <f>ROUND(E394*U394,2)</f>
        <v>97.4</v>
      </c>
      <c r="W394" s="156"/>
      <c r="X394" s="156" t="s">
        <v>227</v>
      </c>
      <c r="Y394" s="156" t="s">
        <v>228</v>
      </c>
      <c r="Z394" s="146"/>
      <c r="AA394" s="146"/>
      <c r="AB394" s="146"/>
      <c r="AC394" s="146"/>
      <c r="AD394" s="146"/>
      <c r="AE394" s="146"/>
      <c r="AF394" s="146"/>
      <c r="AG394" s="146" t="s">
        <v>229</v>
      </c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 x14ac:dyDescent="0.2">
      <c r="A395" s="175">
        <v>184</v>
      </c>
      <c r="B395" s="176" t="s">
        <v>785</v>
      </c>
      <c r="C395" s="184" t="s">
        <v>786</v>
      </c>
      <c r="D395" s="177" t="s">
        <v>297</v>
      </c>
      <c r="E395" s="178">
        <v>65.2</v>
      </c>
      <c r="F395" s="179"/>
      <c r="G395" s="180">
        <f>ROUND(E395*F395,2)</f>
        <v>0</v>
      </c>
      <c r="H395" s="157"/>
      <c r="I395" s="156">
        <f>ROUND(E395*H395,2)</f>
        <v>0</v>
      </c>
      <c r="J395" s="157"/>
      <c r="K395" s="156">
        <f>ROUND(E395*J395,2)</f>
        <v>0</v>
      </c>
      <c r="L395" s="156">
        <v>21</v>
      </c>
      <c r="M395" s="156">
        <f>G395*(1+L395/100)</f>
        <v>0</v>
      </c>
      <c r="N395" s="155">
        <v>3.2000000000000003E-4</v>
      </c>
      <c r="O395" s="155">
        <f>ROUND(E395*N395,2)</f>
        <v>0.02</v>
      </c>
      <c r="P395" s="155">
        <v>0</v>
      </c>
      <c r="Q395" s="155">
        <f>ROUND(E395*P395,2)</f>
        <v>0</v>
      </c>
      <c r="R395" s="156"/>
      <c r="S395" s="156" t="s">
        <v>226</v>
      </c>
      <c r="T395" s="156" t="s">
        <v>226</v>
      </c>
      <c r="U395" s="156">
        <v>0.23599999999999999</v>
      </c>
      <c r="V395" s="156">
        <f>ROUND(E395*U395,2)</f>
        <v>15.39</v>
      </c>
      <c r="W395" s="156"/>
      <c r="X395" s="156" t="s">
        <v>227</v>
      </c>
      <c r="Y395" s="156" t="s">
        <v>228</v>
      </c>
      <c r="Z395" s="146"/>
      <c r="AA395" s="146"/>
      <c r="AB395" s="146"/>
      <c r="AC395" s="146"/>
      <c r="AD395" s="146"/>
      <c r="AE395" s="146"/>
      <c r="AF395" s="146"/>
      <c r="AG395" s="146" t="s">
        <v>229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ht="22.5" outlineLevel="1" x14ac:dyDescent="0.2">
      <c r="A396" s="169">
        <v>185</v>
      </c>
      <c r="B396" s="170" t="s">
        <v>787</v>
      </c>
      <c r="C396" s="182" t="s">
        <v>788</v>
      </c>
      <c r="D396" s="171" t="s">
        <v>268</v>
      </c>
      <c r="E396" s="172">
        <v>82.792500000000004</v>
      </c>
      <c r="F396" s="173"/>
      <c r="G396" s="174">
        <f>ROUND(E396*F396,2)</f>
        <v>0</v>
      </c>
      <c r="H396" s="157"/>
      <c r="I396" s="156">
        <f>ROUND(E396*H396,2)</f>
        <v>0</v>
      </c>
      <c r="J396" s="157"/>
      <c r="K396" s="156">
        <f>ROUND(E396*J396,2)</f>
        <v>0</v>
      </c>
      <c r="L396" s="156">
        <v>21</v>
      </c>
      <c r="M396" s="156">
        <f>G396*(1+L396/100)</f>
        <v>0</v>
      </c>
      <c r="N396" s="155">
        <v>1.8120000000000001E-2</v>
      </c>
      <c r="O396" s="155">
        <f>ROUND(E396*N396,2)</f>
        <v>1.5</v>
      </c>
      <c r="P396" s="155">
        <v>0</v>
      </c>
      <c r="Q396" s="155">
        <f>ROUND(E396*P396,2)</f>
        <v>0</v>
      </c>
      <c r="R396" s="156" t="s">
        <v>493</v>
      </c>
      <c r="S396" s="156" t="s">
        <v>375</v>
      </c>
      <c r="T396" s="156" t="s">
        <v>335</v>
      </c>
      <c r="U396" s="156">
        <v>0</v>
      </c>
      <c r="V396" s="156">
        <f>ROUND(E396*U396,2)</f>
        <v>0</v>
      </c>
      <c r="W396" s="156"/>
      <c r="X396" s="156" t="s">
        <v>494</v>
      </c>
      <c r="Y396" s="156" t="s">
        <v>228</v>
      </c>
      <c r="Z396" s="146"/>
      <c r="AA396" s="146"/>
      <c r="AB396" s="146"/>
      <c r="AC396" s="146"/>
      <c r="AD396" s="146"/>
      <c r="AE396" s="146"/>
      <c r="AF396" s="146"/>
      <c r="AG396" s="146" t="s">
        <v>495</v>
      </c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2" x14ac:dyDescent="0.2">
      <c r="A397" s="153"/>
      <c r="B397" s="154"/>
      <c r="C397" s="183" t="s">
        <v>789</v>
      </c>
      <c r="D397" s="158"/>
      <c r="E397" s="159">
        <v>75.9465</v>
      </c>
      <c r="F397" s="156"/>
      <c r="G397" s="156"/>
      <c r="H397" s="156"/>
      <c r="I397" s="156"/>
      <c r="J397" s="156"/>
      <c r="K397" s="156"/>
      <c r="L397" s="156"/>
      <c r="M397" s="156"/>
      <c r="N397" s="155"/>
      <c r="O397" s="155"/>
      <c r="P397" s="155"/>
      <c r="Q397" s="155"/>
      <c r="R397" s="156"/>
      <c r="S397" s="156"/>
      <c r="T397" s="156"/>
      <c r="U397" s="156"/>
      <c r="V397" s="156"/>
      <c r="W397" s="156"/>
      <c r="X397" s="156"/>
      <c r="Y397" s="156"/>
      <c r="Z397" s="146"/>
      <c r="AA397" s="146"/>
      <c r="AB397" s="146"/>
      <c r="AC397" s="146"/>
      <c r="AD397" s="146"/>
      <c r="AE397" s="146"/>
      <c r="AF397" s="146"/>
      <c r="AG397" s="146" t="s">
        <v>231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3" x14ac:dyDescent="0.2">
      <c r="A398" s="153"/>
      <c r="B398" s="154"/>
      <c r="C398" s="183" t="s">
        <v>790</v>
      </c>
      <c r="D398" s="158"/>
      <c r="E398" s="159">
        <v>6.8460000000000001</v>
      </c>
      <c r="F398" s="156"/>
      <c r="G398" s="156"/>
      <c r="H398" s="156"/>
      <c r="I398" s="156"/>
      <c r="J398" s="156"/>
      <c r="K398" s="156"/>
      <c r="L398" s="156"/>
      <c r="M398" s="156"/>
      <c r="N398" s="155"/>
      <c r="O398" s="155"/>
      <c r="P398" s="155"/>
      <c r="Q398" s="155"/>
      <c r="R398" s="156"/>
      <c r="S398" s="156"/>
      <c r="T398" s="156"/>
      <c r="U398" s="156"/>
      <c r="V398" s="156"/>
      <c r="W398" s="156"/>
      <c r="X398" s="156"/>
      <c r="Y398" s="156"/>
      <c r="Z398" s="146"/>
      <c r="AA398" s="146"/>
      <c r="AB398" s="146"/>
      <c r="AC398" s="146"/>
      <c r="AD398" s="146"/>
      <c r="AE398" s="146"/>
      <c r="AF398" s="146"/>
      <c r="AG398" s="146" t="s">
        <v>231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69">
        <v>186</v>
      </c>
      <c r="B399" s="170" t="s">
        <v>791</v>
      </c>
      <c r="C399" s="182" t="s">
        <v>792</v>
      </c>
      <c r="D399" s="171" t="s">
        <v>268</v>
      </c>
      <c r="E399" s="172">
        <v>22.23</v>
      </c>
      <c r="F399" s="173"/>
      <c r="G399" s="174">
        <f>ROUND(E399*F399,2)</f>
        <v>0</v>
      </c>
      <c r="H399" s="157"/>
      <c r="I399" s="156">
        <f>ROUND(E399*H399,2)</f>
        <v>0</v>
      </c>
      <c r="J399" s="157"/>
      <c r="K399" s="156">
        <f>ROUND(E399*J399,2)</f>
        <v>0</v>
      </c>
      <c r="L399" s="156">
        <v>21</v>
      </c>
      <c r="M399" s="156">
        <f>G399*(1+L399/100)</f>
        <v>0</v>
      </c>
      <c r="N399" s="155">
        <v>0</v>
      </c>
      <c r="O399" s="155">
        <f>ROUND(E399*N399,2)</f>
        <v>0</v>
      </c>
      <c r="P399" s="155">
        <v>0</v>
      </c>
      <c r="Q399" s="155">
        <f>ROUND(E399*P399,2)</f>
        <v>0</v>
      </c>
      <c r="R399" s="156"/>
      <c r="S399" s="156" t="s">
        <v>226</v>
      </c>
      <c r="T399" s="156" t="s">
        <v>226</v>
      </c>
      <c r="U399" s="156">
        <v>0.03</v>
      </c>
      <c r="V399" s="156">
        <f>ROUND(E399*U399,2)</f>
        <v>0.67</v>
      </c>
      <c r="W399" s="156"/>
      <c r="X399" s="156" t="s">
        <v>227</v>
      </c>
      <c r="Y399" s="156" t="s">
        <v>228</v>
      </c>
      <c r="Z399" s="146"/>
      <c r="AA399" s="146"/>
      <c r="AB399" s="146"/>
      <c r="AC399" s="146"/>
      <c r="AD399" s="146"/>
      <c r="AE399" s="146"/>
      <c r="AF399" s="146"/>
      <c r="AG399" s="146" t="s">
        <v>229</v>
      </c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2" x14ac:dyDescent="0.2">
      <c r="A400" s="153"/>
      <c r="B400" s="154"/>
      <c r="C400" s="183" t="s">
        <v>793</v>
      </c>
      <c r="D400" s="158"/>
      <c r="E400" s="159">
        <v>22.23</v>
      </c>
      <c r="F400" s="156"/>
      <c r="G400" s="156"/>
      <c r="H400" s="156"/>
      <c r="I400" s="156"/>
      <c r="J400" s="156"/>
      <c r="K400" s="156"/>
      <c r="L400" s="156"/>
      <c r="M400" s="156"/>
      <c r="N400" s="155"/>
      <c r="O400" s="155"/>
      <c r="P400" s="155"/>
      <c r="Q400" s="155"/>
      <c r="R400" s="156"/>
      <c r="S400" s="156"/>
      <c r="T400" s="156"/>
      <c r="U400" s="156"/>
      <c r="V400" s="156"/>
      <c r="W400" s="156"/>
      <c r="X400" s="156"/>
      <c r="Y400" s="156"/>
      <c r="Z400" s="146"/>
      <c r="AA400" s="146"/>
      <c r="AB400" s="146"/>
      <c r="AC400" s="146"/>
      <c r="AD400" s="146"/>
      <c r="AE400" s="146"/>
      <c r="AF400" s="146"/>
      <c r="AG400" s="146" t="s">
        <v>231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75">
        <v>187</v>
      </c>
      <c r="B401" s="176" t="s">
        <v>794</v>
      </c>
      <c r="C401" s="184" t="s">
        <v>795</v>
      </c>
      <c r="D401" s="177" t="s">
        <v>328</v>
      </c>
      <c r="E401" s="178">
        <v>2.0296500000000002</v>
      </c>
      <c r="F401" s="179"/>
      <c r="G401" s="180">
        <f>ROUND(E401*F401,2)</f>
        <v>0</v>
      </c>
      <c r="H401" s="157"/>
      <c r="I401" s="156">
        <f>ROUND(E401*H401,2)</f>
        <v>0</v>
      </c>
      <c r="J401" s="157"/>
      <c r="K401" s="156">
        <f>ROUND(E401*J401,2)</f>
        <v>0</v>
      </c>
      <c r="L401" s="156">
        <v>21</v>
      </c>
      <c r="M401" s="156">
        <f>G401*(1+L401/100)</f>
        <v>0</v>
      </c>
      <c r="N401" s="155">
        <v>0</v>
      </c>
      <c r="O401" s="155">
        <f>ROUND(E401*N401,2)</f>
        <v>0</v>
      </c>
      <c r="P401" s="155">
        <v>0</v>
      </c>
      <c r="Q401" s="155">
        <f>ROUND(E401*P401,2)</f>
        <v>0</v>
      </c>
      <c r="R401" s="156"/>
      <c r="S401" s="156" t="s">
        <v>226</v>
      </c>
      <c r="T401" s="156" t="s">
        <v>226</v>
      </c>
      <c r="U401" s="156">
        <v>1.5980000000000001</v>
      </c>
      <c r="V401" s="156">
        <f>ROUND(E401*U401,2)</f>
        <v>3.24</v>
      </c>
      <c r="W401" s="156"/>
      <c r="X401" s="156" t="s">
        <v>227</v>
      </c>
      <c r="Y401" s="156" t="s">
        <v>228</v>
      </c>
      <c r="Z401" s="146"/>
      <c r="AA401" s="146"/>
      <c r="AB401" s="146"/>
      <c r="AC401" s="146"/>
      <c r="AD401" s="146"/>
      <c r="AE401" s="146"/>
      <c r="AF401" s="146"/>
      <c r="AG401" s="146" t="s">
        <v>235</v>
      </c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x14ac:dyDescent="0.2">
      <c r="A402" s="162" t="s">
        <v>221</v>
      </c>
      <c r="B402" s="163" t="s">
        <v>178</v>
      </c>
      <c r="C402" s="181" t="s">
        <v>179</v>
      </c>
      <c r="D402" s="164"/>
      <c r="E402" s="165"/>
      <c r="F402" s="166"/>
      <c r="G402" s="167">
        <f>SUMIF(AG403:AG411,"&lt;&gt;NOR",G403:G411)</f>
        <v>0</v>
      </c>
      <c r="H402" s="161"/>
      <c r="I402" s="161">
        <f>SUM(I403:I411)</f>
        <v>0</v>
      </c>
      <c r="J402" s="161"/>
      <c r="K402" s="161">
        <f>SUM(K403:K411)</f>
        <v>0</v>
      </c>
      <c r="L402" s="161"/>
      <c r="M402" s="161">
        <f>SUM(M403:M411)</f>
        <v>0</v>
      </c>
      <c r="N402" s="160"/>
      <c r="O402" s="160">
        <f>SUM(O403:O411)</f>
        <v>0.22999999999999998</v>
      </c>
      <c r="P402" s="160"/>
      <c r="Q402" s="160">
        <f>SUM(Q403:Q411)</f>
        <v>0.01</v>
      </c>
      <c r="R402" s="161"/>
      <c r="S402" s="161"/>
      <c r="T402" s="161"/>
      <c r="U402" s="161"/>
      <c r="V402" s="161">
        <f>SUM(V403:V411)</f>
        <v>22.73</v>
      </c>
      <c r="W402" s="161"/>
      <c r="X402" s="161"/>
      <c r="Y402" s="161"/>
      <c r="AG402" t="s">
        <v>222</v>
      </c>
    </row>
    <row r="403" spans="1:60" ht="22.5" outlineLevel="1" x14ac:dyDescent="0.2">
      <c r="A403" s="169">
        <v>188</v>
      </c>
      <c r="B403" s="170" t="s">
        <v>796</v>
      </c>
      <c r="C403" s="182" t="s">
        <v>797</v>
      </c>
      <c r="D403" s="171" t="s">
        <v>268</v>
      </c>
      <c r="E403" s="172">
        <v>10.58</v>
      </c>
      <c r="F403" s="173"/>
      <c r="G403" s="174">
        <f>ROUND(E403*F403,2)</f>
        <v>0</v>
      </c>
      <c r="H403" s="157"/>
      <c r="I403" s="156">
        <f>ROUND(E403*H403,2)</f>
        <v>0</v>
      </c>
      <c r="J403" s="157"/>
      <c r="K403" s="156">
        <f>ROUND(E403*J403,2)</f>
        <v>0</v>
      </c>
      <c r="L403" s="156">
        <v>21</v>
      </c>
      <c r="M403" s="156">
        <f>G403*(1+L403/100)</f>
        <v>0</v>
      </c>
      <c r="N403" s="155">
        <v>0</v>
      </c>
      <c r="O403" s="155">
        <f>ROUND(E403*N403,2)</f>
        <v>0</v>
      </c>
      <c r="P403" s="155">
        <v>1E-3</v>
      </c>
      <c r="Q403" s="155">
        <f>ROUND(E403*P403,2)</f>
        <v>0.01</v>
      </c>
      <c r="R403" s="156"/>
      <c r="S403" s="156" t="s">
        <v>226</v>
      </c>
      <c r="T403" s="156" t="s">
        <v>226</v>
      </c>
      <c r="U403" s="156">
        <v>0.128</v>
      </c>
      <c r="V403" s="156">
        <f>ROUND(E403*U403,2)</f>
        <v>1.35</v>
      </c>
      <c r="W403" s="156"/>
      <c r="X403" s="156" t="s">
        <v>227</v>
      </c>
      <c r="Y403" s="156" t="s">
        <v>228</v>
      </c>
      <c r="Z403" s="146"/>
      <c r="AA403" s="146"/>
      <c r="AB403" s="146"/>
      <c r="AC403" s="146"/>
      <c r="AD403" s="146"/>
      <c r="AE403" s="146"/>
      <c r="AF403" s="146"/>
      <c r="AG403" s="146" t="s">
        <v>235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183" t="s">
        <v>606</v>
      </c>
      <c r="D404" s="158"/>
      <c r="E404" s="159">
        <v>10.58</v>
      </c>
      <c r="F404" s="156"/>
      <c r="G404" s="156"/>
      <c r="H404" s="156"/>
      <c r="I404" s="156"/>
      <c r="J404" s="156"/>
      <c r="K404" s="156"/>
      <c r="L404" s="156"/>
      <c r="M404" s="156"/>
      <c r="N404" s="155"/>
      <c r="O404" s="155"/>
      <c r="P404" s="155"/>
      <c r="Q404" s="155"/>
      <c r="R404" s="156"/>
      <c r="S404" s="156"/>
      <c r="T404" s="156"/>
      <c r="U404" s="156"/>
      <c r="V404" s="156"/>
      <c r="W404" s="156"/>
      <c r="X404" s="156"/>
      <c r="Y404" s="156"/>
      <c r="Z404" s="146"/>
      <c r="AA404" s="146"/>
      <c r="AB404" s="146"/>
      <c r="AC404" s="146"/>
      <c r="AD404" s="146"/>
      <c r="AE404" s="146"/>
      <c r="AF404" s="146"/>
      <c r="AG404" s="146" t="s">
        <v>231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 x14ac:dyDescent="0.2">
      <c r="A405" s="169">
        <v>189</v>
      </c>
      <c r="B405" s="170" t="s">
        <v>798</v>
      </c>
      <c r="C405" s="182" t="s">
        <v>799</v>
      </c>
      <c r="D405" s="171" t="s">
        <v>268</v>
      </c>
      <c r="E405" s="172">
        <v>67.55</v>
      </c>
      <c r="F405" s="173"/>
      <c r="G405" s="174">
        <f>ROUND(E405*F405,2)</f>
        <v>0</v>
      </c>
      <c r="H405" s="157"/>
      <c r="I405" s="156">
        <f>ROUND(E405*H405,2)</f>
        <v>0</v>
      </c>
      <c r="J405" s="157"/>
      <c r="K405" s="156">
        <f>ROUND(E405*J405,2)</f>
        <v>0</v>
      </c>
      <c r="L405" s="156">
        <v>21</v>
      </c>
      <c r="M405" s="156">
        <f>G405*(1+L405/100)</f>
        <v>0</v>
      </c>
      <c r="N405" s="155">
        <v>2.5000000000000001E-4</v>
      </c>
      <c r="O405" s="155">
        <f>ROUND(E405*N405,2)</f>
        <v>0.02</v>
      </c>
      <c r="P405" s="155">
        <v>0</v>
      </c>
      <c r="Q405" s="155">
        <f>ROUND(E405*P405,2)</f>
        <v>0</v>
      </c>
      <c r="R405" s="156"/>
      <c r="S405" s="156" t="s">
        <v>226</v>
      </c>
      <c r="T405" s="156" t="s">
        <v>226</v>
      </c>
      <c r="U405" s="156">
        <v>0.26519999999999999</v>
      </c>
      <c r="V405" s="156">
        <f>ROUND(E405*U405,2)</f>
        <v>17.91</v>
      </c>
      <c r="W405" s="156"/>
      <c r="X405" s="156" t="s">
        <v>227</v>
      </c>
      <c r="Y405" s="156" t="s">
        <v>228</v>
      </c>
      <c r="Z405" s="146"/>
      <c r="AA405" s="146"/>
      <c r="AB405" s="146"/>
      <c r="AC405" s="146"/>
      <c r="AD405" s="146"/>
      <c r="AE405" s="146"/>
      <c r="AF405" s="146"/>
      <c r="AG405" s="146" t="s">
        <v>229</v>
      </c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2" x14ac:dyDescent="0.2">
      <c r="A406" s="153"/>
      <c r="B406" s="154"/>
      <c r="C406" s="183" t="s">
        <v>800</v>
      </c>
      <c r="D406" s="158"/>
      <c r="E406" s="159">
        <v>67.55</v>
      </c>
      <c r="F406" s="156"/>
      <c r="G406" s="156"/>
      <c r="H406" s="156"/>
      <c r="I406" s="156"/>
      <c r="J406" s="156"/>
      <c r="K406" s="156"/>
      <c r="L406" s="156"/>
      <c r="M406" s="156"/>
      <c r="N406" s="155"/>
      <c r="O406" s="155"/>
      <c r="P406" s="155"/>
      <c r="Q406" s="155"/>
      <c r="R406" s="156"/>
      <c r="S406" s="156"/>
      <c r="T406" s="156"/>
      <c r="U406" s="156"/>
      <c r="V406" s="156"/>
      <c r="W406" s="156"/>
      <c r="X406" s="156"/>
      <c r="Y406" s="156"/>
      <c r="Z406" s="146"/>
      <c r="AA406" s="146"/>
      <c r="AB406" s="146"/>
      <c r="AC406" s="146"/>
      <c r="AD406" s="146"/>
      <c r="AE406" s="146"/>
      <c r="AF406" s="146"/>
      <c r="AG406" s="146" t="s">
        <v>231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 x14ac:dyDescent="0.2">
      <c r="A407" s="175">
        <v>190</v>
      </c>
      <c r="B407" s="176" t="s">
        <v>801</v>
      </c>
      <c r="C407" s="184" t="s">
        <v>802</v>
      </c>
      <c r="D407" s="177" t="s">
        <v>297</v>
      </c>
      <c r="E407" s="178">
        <v>44.3</v>
      </c>
      <c r="F407" s="179"/>
      <c r="G407" s="180">
        <f>ROUND(E407*F407,2)</f>
        <v>0</v>
      </c>
      <c r="H407" s="157"/>
      <c r="I407" s="156">
        <f>ROUND(E407*H407,2)</f>
        <v>0</v>
      </c>
      <c r="J407" s="157"/>
      <c r="K407" s="156">
        <f>ROUND(E407*J407,2)</f>
        <v>0</v>
      </c>
      <c r="L407" s="156">
        <v>21</v>
      </c>
      <c r="M407" s="156">
        <f>G407*(1+L407/100)</f>
        <v>0</v>
      </c>
      <c r="N407" s="155">
        <v>2.0000000000000002E-5</v>
      </c>
      <c r="O407" s="155">
        <f>ROUND(E407*N407,2)</f>
        <v>0</v>
      </c>
      <c r="P407" s="155">
        <v>0</v>
      </c>
      <c r="Q407" s="155">
        <f>ROUND(E407*P407,2)</f>
        <v>0</v>
      </c>
      <c r="R407" s="156"/>
      <c r="S407" s="156" t="s">
        <v>226</v>
      </c>
      <c r="T407" s="156" t="s">
        <v>226</v>
      </c>
      <c r="U407" s="156">
        <v>7.2599999999999998E-2</v>
      </c>
      <c r="V407" s="156">
        <f>ROUND(E407*U407,2)</f>
        <v>3.22</v>
      </c>
      <c r="W407" s="156"/>
      <c r="X407" s="156" t="s">
        <v>227</v>
      </c>
      <c r="Y407" s="156" t="s">
        <v>228</v>
      </c>
      <c r="Z407" s="146"/>
      <c r="AA407" s="146"/>
      <c r="AB407" s="146"/>
      <c r="AC407" s="146"/>
      <c r="AD407" s="146"/>
      <c r="AE407" s="146"/>
      <c r="AF407" s="146"/>
      <c r="AG407" s="146" t="s">
        <v>229</v>
      </c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ht="22.5" outlineLevel="1" x14ac:dyDescent="0.2">
      <c r="A408" s="169">
        <v>191</v>
      </c>
      <c r="B408" s="170" t="s">
        <v>803</v>
      </c>
      <c r="C408" s="182" t="s">
        <v>804</v>
      </c>
      <c r="D408" s="171" t="s">
        <v>268</v>
      </c>
      <c r="E408" s="172">
        <v>71.612160000000003</v>
      </c>
      <c r="F408" s="173"/>
      <c r="G408" s="174">
        <f>ROUND(E408*F408,2)</f>
        <v>0</v>
      </c>
      <c r="H408" s="157"/>
      <c r="I408" s="156">
        <f>ROUND(E408*H408,2)</f>
        <v>0</v>
      </c>
      <c r="J408" s="157"/>
      <c r="K408" s="156">
        <f>ROUND(E408*J408,2)</f>
        <v>0</v>
      </c>
      <c r="L408" s="156">
        <v>21</v>
      </c>
      <c r="M408" s="156">
        <f>G408*(1+L408/100)</f>
        <v>0</v>
      </c>
      <c r="N408" s="155">
        <v>2.8999999999999998E-3</v>
      </c>
      <c r="O408" s="155">
        <f>ROUND(E408*N408,2)</f>
        <v>0.21</v>
      </c>
      <c r="P408" s="155">
        <v>0</v>
      </c>
      <c r="Q408" s="155">
        <f>ROUND(E408*P408,2)</f>
        <v>0</v>
      </c>
      <c r="R408" s="156" t="s">
        <v>493</v>
      </c>
      <c r="S408" s="156" t="s">
        <v>226</v>
      </c>
      <c r="T408" s="156" t="s">
        <v>335</v>
      </c>
      <c r="U408" s="156">
        <v>0</v>
      </c>
      <c r="V408" s="156">
        <f>ROUND(E408*U408,2)</f>
        <v>0</v>
      </c>
      <c r="W408" s="156"/>
      <c r="X408" s="156" t="s">
        <v>494</v>
      </c>
      <c r="Y408" s="156" t="s">
        <v>228</v>
      </c>
      <c r="Z408" s="146"/>
      <c r="AA408" s="146"/>
      <c r="AB408" s="146"/>
      <c r="AC408" s="146"/>
      <c r="AD408" s="146"/>
      <c r="AE408" s="146"/>
      <c r="AF408" s="146"/>
      <c r="AG408" s="146" t="s">
        <v>495</v>
      </c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2" x14ac:dyDescent="0.2">
      <c r="A409" s="153"/>
      <c r="B409" s="154"/>
      <c r="C409" s="183" t="s">
        <v>805</v>
      </c>
      <c r="D409" s="158"/>
      <c r="E409" s="159">
        <v>68.900000000000006</v>
      </c>
      <c r="F409" s="156"/>
      <c r="G409" s="156"/>
      <c r="H409" s="156"/>
      <c r="I409" s="156"/>
      <c r="J409" s="156"/>
      <c r="K409" s="156"/>
      <c r="L409" s="156"/>
      <c r="M409" s="156"/>
      <c r="N409" s="155"/>
      <c r="O409" s="155"/>
      <c r="P409" s="155"/>
      <c r="Q409" s="155"/>
      <c r="R409" s="156"/>
      <c r="S409" s="156"/>
      <c r="T409" s="156"/>
      <c r="U409" s="156"/>
      <c r="V409" s="156"/>
      <c r="W409" s="156"/>
      <c r="X409" s="156"/>
      <c r="Y409" s="156"/>
      <c r="Z409" s="146"/>
      <c r="AA409" s="146"/>
      <c r="AB409" s="146"/>
      <c r="AC409" s="146"/>
      <c r="AD409" s="146"/>
      <c r="AE409" s="146"/>
      <c r="AF409" s="146"/>
      <c r="AG409" s="146" t="s">
        <v>231</v>
      </c>
      <c r="AH409" s="146">
        <v>0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3" x14ac:dyDescent="0.2">
      <c r="A410" s="153"/>
      <c r="B410" s="154"/>
      <c r="C410" s="183" t="s">
        <v>806</v>
      </c>
      <c r="D410" s="158"/>
      <c r="E410" s="159">
        <v>2.71</v>
      </c>
      <c r="F410" s="156"/>
      <c r="G410" s="156"/>
      <c r="H410" s="156"/>
      <c r="I410" s="156"/>
      <c r="J410" s="156"/>
      <c r="K410" s="156"/>
      <c r="L410" s="156"/>
      <c r="M410" s="156"/>
      <c r="N410" s="155"/>
      <c r="O410" s="155"/>
      <c r="P410" s="155"/>
      <c r="Q410" s="155"/>
      <c r="R410" s="156"/>
      <c r="S410" s="156"/>
      <c r="T410" s="156"/>
      <c r="U410" s="156"/>
      <c r="V410" s="156"/>
      <c r="W410" s="156"/>
      <c r="X410" s="156"/>
      <c r="Y410" s="156"/>
      <c r="Z410" s="146"/>
      <c r="AA410" s="146"/>
      <c r="AB410" s="146"/>
      <c r="AC410" s="146"/>
      <c r="AD410" s="146"/>
      <c r="AE410" s="146"/>
      <c r="AF410" s="146"/>
      <c r="AG410" s="146" t="s">
        <v>231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 x14ac:dyDescent="0.2">
      <c r="A411" s="175">
        <v>192</v>
      </c>
      <c r="B411" s="176" t="s">
        <v>807</v>
      </c>
      <c r="C411" s="184" t="s">
        <v>808</v>
      </c>
      <c r="D411" s="177" t="s">
        <v>328</v>
      </c>
      <c r="E411" s="178">
        <v>0.22545000000000001</v>
      </c>
      <c r="F411" s="179"/>
      <c r="G411" s="180">
        <f>ROUND(E411*F411,2)</f>
        <v>0</v>
      </c>
      <c r="H411" s="157"/>
      <c r="I411" s="156">
        <f>ROUND(E411*H411,2)</f>
        <v>0</v>
      </c>
      <c r="J411" s="157"/>
      <c r="K411" s="156">
        <f>ROUND(E411*J411,2)</f>
        <v>0</v>
      </c>
      <c r="L411" s="156">
        <v>21</v>
      </c>
      <c r="M411" s="156">
        <f>G411*(1+L411/100)</f>
        <v>0</v>
      </c>
      <c r="N411" s="155">
        <v>0</v>
      </c>
      <c r="O411" s="155">
        <f>ROUND(E411*N411,2)</f>
        <v>0</v>
      </c>
      <c r="P411" s="155">
        <v>0</v>
      </c>
      <c r="Q411" s="155">
        <f>ROUND(E411*P411,2)</f>
        <v>0</v>
      </c>
      <c r="R411" s="156"/>
      <c r="S411" s="156" t="s">
        <v>226</v>
      </c>
      <c r="T411" s="156" t="s">
        <v>226</v>
      </c>
      <c r="U411" s="156">
        <v>1.091</v>
      </c>
      <c r="V411" s="156">
        <f>ROUND(E411*U411,2)</f>
        <v>0.25</v>
      </c>
      <c r="W411" s="156"/>
      <c r="X411" s="156" t="s">
        <v>227</v>
      </c>
      <c r="Y411" s="156" t="s">
        <v>228</v>
      </c>
      <c r="Z411" s="146"/>
      <c r="AA411" s="146"/>
      <c r="AB411" s="146"/>
      <c r="AC411" s="146"/>
      <c r="AD411" s="146"/>
      <c r="AE411" s="146"/>
      <c r="AF411" s="146"/>
      <c r="AG411" s="146" t="s">
        <v>235</v>
      </c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x14ac:dyDescent="0.2">
      <c r="A412" s="162" t="s">
        <v>221</v>
      </c>
      <c r="B412" s="163" t="s">
        <v>180</v>
      </c>
      <c r="C412" s="181" t="s">
        <v>181</v>
      </c>
      <c r="D412" s="164"/>
      <c r="E412" s="165"/>
      <c r="F412" s="166"/>
      <c r="G412" s="167">
        <f>SUMIF(AG413:AG422,"&lt;&gt;NOR",G413:G422)</f>
        <v>0</v>
      </c>
      <c r="H412" s="161"/>
      <c r="I412" s="161">
        <f>SUM(I413:I422)</f>
        <v>0</v>
      </c>
      <c r="J412" s="161"/>
      <c r="K412" s="161">
        <f>SUM(K413:K422)</f>
        <v>0</v>
      </c>
      <c r="L412" s="161"/>
      <c r="M412" s="161">
        <f>SUM(M413:M422)</f>
        <v>0</v>
      </c>
      <c r="N412" s="160"/>
      <c r="O412" s="160">
        <f>SUM(O413:O422)</f>
        <v>1.57</v>
      </c>
      <c r="P412" s="160"/>
      <c r="Q412" s="160">
        <f>SUM(Q413:Q422)</f>
        <v>0</v>
      </c>
      <c r="R412" s="161"/>
      <c r="S412" s="161"/>
      <c r="T412" s="161"/>
      <c r="U412" s="161"/>
      <c r="V412" s="161">
        <f>SUM(V413:V422)</f>
        <v>146.37</v>
      </c>
      <c r="W412" s="161"/>
      <c r="X412" s="161"/>
      <c r="Y412" s="161"/>
      <c r="AG412" t="s">
        <v>222</v>
      </c>
    </row>
    <row r="413" spans="1:60" outlineLevel="1" x14ac:dyDescent="0.2">
      <c r="A413" s="175">
        <v>193</v>
      </c>
      <c r="B413" s="176" t="s">
        <v>809</v>
      </c>
      <c r="C413" s="184" t="s">
        <v>810</v>
      </c>
      <c r="D413" s="177" t="s">
        <v>268</v>
      </c>
      <c r="E413" s="178">
        <v>90.72</v>
      </c>
      <c r="F413" s="179"/>
      <c r="G413" s="180">
        <f>ROUND(E413*F413,2)</f>
        <v>0</v>
      </c>
      <c r="H413" s="157"/>
      <c r="I413" s="156">
        <f>ROUND(E413*H413,2)</f>
        <v>0</v>
      </c>
      <c r="J413" s="157"/>
      <c r="K413" s="156">
        <f>ROUND(E413*J413,2)</f>
        <v>0</v>
      </c>
      <c r="L413" s="156">
        <v>21</v>
      </c>
      <c r="M413" s="156">
        <f>G413*(1+L413/100)</f>
        <v>0</v>
      </c>
      <c r="N413" s="155">
        <v>1.6000000000000001E-4</v>
      </c>
      <c r="O413" s="155">
        <f>ROUND(E413*N413,2)</f>
        <v>0.01</v>
      </c>
      <c r="P413" s="155">
        <v>0</v>
      </c>
      <c r="Q413" s="155">
        <f>ROUND(E413*P413,2)</f>
        <v>0</v>
      </c>
      <c r="R413" s="156"/>
      <c r="S413" s="156" t="s">
        <v>226</v>
      </c>
      <c r="T413" s="156" t="s">
        <v>226</v>
      </c>
      <c r="U413" s="156">
        <v>0.05</v>
      </c>
      <c r="V413" s="156">
        <f>ROUND(E413*U413,2)</f>
        <v>4.54</v>
      </c>
      <c r="W413" s="156"/>
      <c r="X413" s="156" t="s">
        <v>227</v>
      </c>
      <c r="Y413" s="156" t="s">
        <v>228</v>
      </c>
      <c r="Z413" s="146"/>
      <c r="AA413" s="146"/>
      <c r="AB413" s="146"/>
      <c r="AC413" s="146"/>
      <c r="AD413" s="146"/>
      <c r="AE413" s="146"/>
      <c r="AF413" s="146"/>
      <c r="AG413" s="146" t="s">
        <v>229</v>
      </c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 x14ac:dyDescent="0.2">
      <c r="A414" s="169">
        <v>194</v>
      </c>
      <c r="B414" s="170" t="s">
        <v>811</v>
      </c>
      <c r="C414" s="182" t="s">
        <v>812</v>
      </c>
      <c r="D414" s="171" t="s">
        <v>268</v>
      </c>
      <c r="E414" s="172">
        <v>85.56</v>
      </c>
      <c r="F414" s="173"/>
      <c r="G414" s="174">
        <f>ROUND(E414*F414,2)</f>
        <v>0</v>
      </c>
      <c r="H414" s="157"/>
      <c r="I414" s="156">
        <f>ROUND(E414*H414,2)</f>
        <v>0</v>
      </c>
      <c r="J414" s="157"/>
      <c r="K414" s="156">
        <f>ROUND(E414*J414,2)</f>
        <v>0</v>
      </c>
      <c r="L414" s="156">
        <v>21</v>
      </c>
      <c r="M414" s="156">
        <f>G414*(1+L414/100)</f>
        <v>0</v>
      </c>
      <c r="N414" s="155">
        <v>5.0299999999999997E-3</v>
      </c>
      <c r="O414" s="155">
        <f>ROUND(E414*N414,2)</f>
        <v>0.43</v>
      </c>
      <c r="P414" s="155">
        <v>0</v>
      </c>
      <c r="Q414" s="155">
        <f>ROUND(E414*P414,2)</f>
        <v>0</v>
      </c>
      <c r="R414" s="156"/>
      <c r="S414" s="156" t="s">
        <v>226</v>
      </c>
      <c r="T414" s="156" t="s">
        <v>226</v>
      </c>
      <c r="U414" s="156">
        <v>1.448</v>
      </c>
      <c r="V414" s="156">
        <f>ROUND(E414*U414,2)</f>
        <v>123.89</v>
      </c>
      <c r="W414" s="156"/>
      <c r="X414" s="156" t="s">
        <v>227</v>
      </c>
      <c r="Y414" s="156" t="s">
        <v>228</v>
      </c>
      <c r="Z414" s="146"/>
      <c r="AA414" s="146"/>
      <c r="AB414" s="146"/>
      <c r="AC414" s="146"/>
      <c r="AD414" s="146"/>
      <c r="AE414" s="146"/>
      <c r="AF414" s="146"/>
      <c r="AG414" s="146" t="s">
        <v>229</v>
      </c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2" x14ac:dyDescent="0.2">
      <c r="A415" s="153"/>
      <c r="B415" s="154"/>
      <c r="C415" s="183" t="s">
        <v>813</v>
      </c>
      <c r="D415" s="158"/>
      <c r="E415" s="159">
        <v>85.56</v>
      </c>
      <c r="F415" s="156"/>
      <c r="G415" s="156"/>
      <c r="H415" s="156"/>
      <c r="I415" s="156"/>
      <c r="J415" s="156"/>
      <c r="K415" s="156"/>
      <c r="L415" s="156"/>
      <c r="M415" s="156"/>
      <c r="N415" s="155"/>
      <c r="O415" s="155"/>
      <c r="P415" s="155"/>
      <c r="Q415" s="155"/>
      <c r="R415" s="156"/>
      <c r="S415" s="156"/>
      <c r="T415" s="156"/>
      <c r="U415" s="156"/>
      <c r="V415" s="156"/>
      <c r="W415" s="156"/>
      <c r="X415" s="156"/>
      <c r="Y415" s="156"/>
      <c r="Z415" s="146"/>
      <c r="AA415" s="146"/>
      <c r="AB415" s="146"/>
      <c r="AC415" s="146"/>
      <c r="AD415" s="146"/>
      <c r="AE415" s="146"/>
      <c r="AF415" s="146"/>
      <c r="AG415" s="146" t="s">
        <v>231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ht="22.5" outlineLevel="1" x14ac:dyDescent="0.2">
      <c r="A416" s="169">
        <v>195</v>
      </c>
      <c r="B416" s="170" t="s">
        <v>814</v>
      </c>
      <c r="C416" s="182" t="s">
        <v>815</v>
      </c>
      <c r="D416" s="171" t="s">
        <v>268</v>
      </c>
      <c r="E416" s="172">
        <v>89.837999999999994</v>
      </c>
      <c r="F416" s="173"/>
      <c r="G416" s="174">
        <f>ROUND(E416*F416,2)</f>
        <v>0</v>
      </c>
      <c r="H416" s="157"/>
      <c r="I416" s="156">
        <f>ROUND(E416*H416,2)</f>
        <v>0</v>
      </c>
      <c r="J416" s="157"/>
      <c r="K416" s="156">
        <f>ROUND(E416*J416,2)</f>
        <v>0</v>
      </c>
      <c r="L416" s="156">
        <v>21</v>
      </c>
      <c r="M416" s="156">
        <f>G416*(1+L416/100)</f>
        <v>0</v>
      </c>
      <c r="N416" s="155">
        <v>1.2200000000000001E-2</v>
      </c>
      <c r="O416" s="155">
        <f>ROUND(E416*N416,2)</f>
        <v>1.1000000000000001</v>
      </c>
      <c r="P416" s="155">
        <v>0</v>
      </c>
      <c r="Q416" s="155">
        <f>ROUND(E416*P416,2)</f>
        <v>0</v>
      </c>
      <c r="R416" s="156" t="s">
        <v>493</v>
      </c>
      <c r="S416" s="156" t="s">
        <v>226</v>
      </c>
      <c r="T416" s="156" t="s">
        <v>335</v>
      </c>
      <c r="U416" s="156">
        <v>0</v>
      </c>
      <c r="V416" s="156">
        <f>ROUND(E416*U416,2)</f>
        <v>0</v>
      </c>
      <c r="W416" s="156"/>
      <c r="X416" s="156" t="s">
        <v>494</v>
      </c>
      <c r="Y416" s="156" t="s">
        <v>228</v>
      </c>
      <c r="Z416" s="146"/>
      <c r="AA416" s="146"/>
      <c r="AB416" s="146"/>
      <c r="AC416" s="146"/>
      <c r="AD416" s="146"/>
      <c r="AE416" s="146"/>
      <c r="AF416" s="146"/>
      <c r="AG416" s="146" t="s">
        <v>495</v>
      </c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2" x14ac:dyDescent="0.2">
      <c r="A417" s="153"/>
      <c r="B417" s="154"/>
      <c r="C417" s="183" t="s">
        <v>816</v>
      </c>
      <c r="D417" s="158"/>
      <c r="E417" s="159">
        <v>89.837999999999994</v>
      </c>
      <c r="F417" s="156"/>
      <c r="G417" s="156"/>
      <c r="H417" s="156"/>
      <c r="I417" s="156"/>
      <c r="J417" s="156"/>
      <c r="K417" s="156"/>
      <c r="L417" s="156"/>
      <c r="M417" s="156"/>
      <c r="N417" s="155"/>
      <c r="O417" s="155"/>
      <c r="P417" s="155"/>
      <c r="Q417" s="155"/>
      <c r="R417" s="156"/>
      <c r="S417" s="156"/>
      <c r="T417" s="156"/>
      <c r="U417" s="156"/>
      <c r="V417" s="156"/>
      <c r="W417" s="156"/>
      <c r="X417" s="156"/>
      <c r="Y417" s="156"/>
      <c r="Z417" s="146"/>
      <c r="AA417" s="146"/>
      <c r="AB417" s="146"/>
      <c r="AC417" s="146"/>
      <c r="AD417" s="146"/>
      <c r="AE417" s="146"/>
      <c r="AF417" s="146"/>
      <c r="AG417" s="146" t="s">
        <v>231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ht="22.5" outlineLevel="1" x14ac:dyDescent="0.2">
      <c r="A418" s="169">
        <v>196</v>
      </c>
      <c r="B418" s="170" t="s">
        <v>817</v>
      </c>
      <c r="C418" s="182" t="s">
        <v>818</v>
      </c>
      <c r="D418" s="171" t="s">
        <v>297</v>
      </c>
      <c r="E418" s="172">
        <v>40.200000000000003</v>
      </c>
      <c r="F418" s="173"/>
      <c r="G418" s="174">
        <f>ROUND(E418*F418,2)</f>
        <v>0</v>
      </c>
      <c r="H418" s="157"/>
      <c r="I418" s="156">
        <f>ROUND(E418*H418,2)</f>
        <v>0</v>
      </c>
      <c r="J418" s="157"/>
      <c r="K418" s="156">
        <f>ROUND(E418*J418,2)</f>
        <v>0</v>
      </c>
      <c r="L418" s="156">
        <v>21</v>
      </c>
      <c r="M418" s="156">
        <f>G418*(1+L418/100)</f>
        <v>0</v>
      </c>
      <c r="N418" s="155">
        <v>1E-4</v>
      </c>
      <c r="O418" s="155">
        <f>ROUND(E418*N418,2)</f>
        <v>0</v>
      </c>
      <c r="P418" s="155">
        <v>0</v>
      </c>
      <c r="Q418" s="155">
        <f>ROUND(E418*P418,2)</f>
        <v>0</v>
      </c>
      <c r="R418" s="156"/>
      <c r="S418" s="156" t="s">
        <v>226</v>
      </c>
      <c r="T418" s="156" t="s">
        <v>226</v>
      </c>
      <c r="U418" s="156">
        <v>0.12</v>
      </c>
      <c r="V418" s="156">
        <f>ROUND(E418*U418,2)</f>
        <v>4.82</v>
      </c>
      <c r="W418" s="156"/>
      <c r="X418" s="156" t="s">
        <v>227</v>
      </c>
      <c r="Y418" s="156" t="s">
        <v>228</v>
      </c>
      <c r="Z418" s="146"/>
      <c r="AA418" s="146"/>
      <c r="AB418" s="146"/>
      <c r="AC418" s="146"/>
      <c r="AD418" s="146"/>
      <c r="AE418" s="146"/>
      <c r="AF418" s="146"/>
      <c r="AG418" s="146" t="s">
        <v>229</v>
      </c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2" x14ac:dyDescent="0.2">
      <c r="A419" s="153"/>
      <c r="B419" s="154"/>
      <c r="C419" s="183" t="s">
        <v>819</v>
      </c>
      <c r="D419" s="158"/>
      <c r="E419" s="159">
        <v>40.200000000000003</v>
      </c>
      <c r="F419" s="156"/>
      <c r="G419" s="156"/>
      <c r="H419" s="156"/>
      <c r="I419" s="156"/>
      <c r="J419" s="156"/>
      <c r="K419" s="156"/>
      <c r="L419" s="156"/>
      <c r="M419" s="156"/>
      <c r="N419" s="155"/>
      <c r="O419" s="155"/>
      <c r="P419" s="155"/>
      <c r="Q419" s="155"/>
      <c r="R419" s="156"/>
      <c r="S419" s="156"/>
      <c r="T419" s="156"/>
      <c r="U419" s="156"/>
      <c r="V419" s="156"/>
      <c r="W419" s="156"/>
      <c r="X419" s="156"/>
      <c r="Y419" s="156"/>
      <c r="Z419" s="146"/>
      <c r="AA419" s="146"/>
      <c r="AB419" s="146"/>
      <c r="AC419" s="146"/>
      <c r="AD419" s="146"/>
      <c r="AE419" s="146"/>
      <c r="AF419" s="146"/>
      <c r="AG419" s="146" t="s">
        <v>231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75">
        <v>197</v>
      </c>
      <c r="B420" s="176" t="s">
        <v>820</v>
      </c>
      <c r="C420" s="184" t="s">
        <v>821</v>
      </c>
      <c r="D420" s="177" t="s">
        <v>268</v>
      </c>
      <c r="E420" s="178">
        <v>5.16</v>
      </c>
      <c r="F420" s="179"/>
      <c r="G420" s="180">
        <f>ROUND(E420*F420,2)</f>
        <v>0</v>
      </c>
      <c r="H420" s="157"/>
      <c r="I420" s="156">
        <f>ROUND(E420*H420,2)</f>
        <v>0</v>
      </c>
      <c r="J420" s="157"/>
      <c r="K420" s="156">
        <f>ROUND(E420*J420,2)</f>
        <v>0</v>
      </c>
      <c r="L420" s="156">
        <v>21</v>
      </c>
      <c r="M420" s="156">
        <f>G420*(1+L420/100)</f>
        <v>0</v>
      </c>
      <c r="N420" s="155">
        <v>8.0000000000000007E-5</v>
      </c>
      <c r="O420" s="155">
        <f>ROUND(E420*N420,2)</f>
        <v>0</v>
      </c>
      <c r="P420" s="155">
        <v>0</v>
      </c>
      <c r="Q420" s="155">
        <f>ROUND(E420*P420,2)</f>
        <v>0</v>
      </c>
      <c r="R420" s="156"/>
      <c r="S420" s="156" t="s">
        <v>226</v>
      </c>
      <c r="T420" s="156" t="s">
        <v>226</v>
      </c>
      <c r="U420" s="156">
        <v>2.1</v>
      </c>
      <c r="V420" s="156">
        <f>ROUND(E420*U420,2)</f>
        <v>10.84</v>
      </c>
      <c r="W420" s="156"/>
      <c r="X420" s="156" t="s">
        <v>227</v>
      </c>
      <c r="Y420" s="156" t="s">
        <v>228</v>
      </c>
      <c r="Z420" s="146"/>
      <c r="AA420" s="146"/>
      <c r="AB420" s="146"/>
      <c r="AC420" s="146"/>
      <c r="AD420" s="146"/>
      <c r="AE420" s="146"/>
      <c r="AF420" s="146"/>
      <c r="AG420" s="146" t="s">
        <v>235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75">
        <v>198</v>
      </c>
      <c r="B421" s="176" t="s">
        <v>822</v>
      </c>
      <c r="C421" s="184" t="s">
        <v>823</v>
      </c>
      <c r="D421" s="177" t="s">
        <v>268</v>
      </c>
      <c r="E421" s="178">
        <v>5.16</v>
      </c>
      <c r="F421" s="179"/>
      <c r="G421" s="180">
        <f>ROUND(E421*F421,2)</f>
        <v>0</v>
      </c>
      <c r="H421" s="157"/>
      <c r="I421" s="156">
        <f>ROUND(E421*H421,2)</f>
        <v>0</v>
      </c>
      <c r="J421" s="157"/>
      <c r="K421" s="156">
        <f>ROUND(E421*J421,2)</f>
        <v>0</v>
      </c>
      <c r="L421" s="156">
        <v>21</v>
      </c>
      <c r="M421" s="156">
        <f>G421*(1+L421/100)</f>
        <v>0</v>
      </c>
      <c r="N421" s="155">
        <v>6.4999999999999997E-3</v>
      </c>
      <c r="O421" s="155">
        <f>ROUND(E421*N421,2)</f>
        <v>0.03</v>
      </c>
      <c r="P421" s="155">
        <v>0</v>
      </c>
      <c r="Q421" s="155">
        <f>ROUND(E421*P421,2)</f>
        <v>0</v>
      </c>
      <c r="R421" s="156" t="s">
        <v>493</v>
      </c>
      <c r="S421" s="156" t="s">
        <v>741</v>
      </c>
      <c r="T421" s="156" t="s">
        <v>741</v>
      </c>
      <c r="U421" s="156">
        <v>0</v>
      </c>
      <c r="V421" s="156">
        <f>ROUND(E421*U421,2)</f>
        <v>0</v>
      </c>
      <c r="W421" s="156"/>
      <c r="X421" s="156" t="s">
        <v>494</v>
      </c>
      <c r="Y421" s="156" t="s">
        <v>228</v>
      </c>
      <c r="Z421" s="146"/>
      <c r="AA421" s="146"/>
      <c r="AB421" s="146"/>
      <c r="AC421" s="146"/>
      <c r="AD421" s="146"/>
      <c r="AE421" s="146"/>
      <c r="AF421" s="146"/>
      <c r="AG421" s="146" t="s">
        <v>544</v>
      </c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 x14ac:dyDescent="0.2">
      <c r="A422" s="175">
        <v>199</v>
      </c>
      <c r="B422" s="176" t="s">
        <v>824</v>
      </c>
      <c r="C422" s="184" t="s">
        <v>825</v>
      </c>
      <c r="D422" s="177" t="s">
        <v>328</v>
      </c>
      <c r="E422" s="178">
        <v>1.4276800000000001</v>
      </c>
      <c r="F422" s="179"/>
      <c r="G422" s="180">
        <f>ROUND(E422*F422,2)</f>
        <v>0</v>
      </c>
      <c r="H422" s="157"/>
      <c r="I422" s="156">
        <f>ROUND(E422*H422,2)</f>
        <v>0</v>
      </c>
      <c r="J422" s="157"/>
      <c r="K422" s="156">
        <f>ROUND(E422*J422,2)</f>
        <v>0</v>
      </c>
      <c r="L422" s="156">
        <v>21</v>
      </c>
      <c r="M422" s="156">
        <f>G422*(1+L422/100)</f>
        <v>0</v>
      </c>
      <c r="N422" s="155">
        <v>0</v>
      </c>
      <c r="O422" s="155">
        <f>ROUND(E422*N422,2)</f>
        <v>0</v>
      </c>
      <c r="P422" s="155">
        <v>0</v>
      </c>
      <c r="Q422" s="155">
        <f>ROUND(E422*P422,2)</f>
        <v>0</v>
      </c>
      <c r="R422" s="156"/>
      <c r="S422" s="156" t="s">
        <v>226</v>
      </c>
      <c r="T422" s="156" t="s">
        <v>226</v>
      </c>
      <c r="U422" s="156">
        <v>1.5980000000000001</v>
      </c>
      <c r="V422" s="156">
        <f>ROUND(E422*U422,2)</f>
        <v>2.2799999999999998</v>
      </c>
      <c r="W422" s="156"/>
      <c r="X422" s="156" t="s">
        <v>227</v>
      </c>
      <c r="Y422" s="156" t="s">
        <v>228</v>
      </c>
      <c r="Z422" s="146"/>
      <c r="AA422" s="146"/>
      <c r="AB422" s="146"/>
      <c r="AC422" s="146"/>
      <c r="AD422" s="146"/>
      <c r="AE422" s="146"/>
      <c r="AF422" s="146"/>
      <c r="AG422" s="146" t="s">
        <v>235</v>
      </c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x14ac:dyDescent="0.2">
      <c r="A423" s="162" t="s">
        <v>221</v>
      </c>
      <c r="B423" s="163" t="s">
        <v>182</v>
      </c>
      <c r="C423" s="181" t="s">
        <v>183</v>
      </c>
      <c r="D423" s="164"/>
      <c r="E423" s="165"/>
      <c r="F423" s="166"/>
      <c r="G423" s="167">
        <f>SUMIF(AG424:AG424,"&lt;&gt;NOR",G424:G424)</f>
        <v>0</v>
      </c>
      <c r="H423" s="161"/>
      <c r="I423" s="161">
        <f>SUM(I424:I424)</f>
        <v>0</v>
      </c>
      <c r="J423" s="161"/>
      <c r="K423" s="161">
        <f>SUM(K424:K424)</f>
        <v>0</v>
      </c>
      <c r="L423" s="161"/>
      <c r="M423" s="161">
        <f>SUM(M424:M424)</f>
        <v>0</v>
      </c>
      <c r="N423" s="160"/>
      <c r="O423" s="160">
        <f>SUM(O424:O424)</f>
        <v>0</v>
      </c>
      <c r="P423" s="160"/>
      <c r="Q423" s="160">
        <f>SUM(Q424:Q424)</f>
        <v>0</v>
      </c>
      <c r="R423" s="161"/>
      <c r="S423" s="161"/>
      <c r="T423" s="161"/>
      <c r="U423" s="161"/>
      <c r="V423" s="161">
        <f>SUM(V424:V424)</f>
        <v>4.2300000000000004</v>
      </c>
      <c r="W423" s="161"/>
      <c r="X423" s="161"/>
      <c r="Y423" s="161"/>
      <c r="AG423" t="s">
        <v>222</v>
      </c>
    </row>
    <row r="424" spans="1:60" ht="22.5" outlineLevel="1" x14ac:dyDescent="0.2">
      <c r="A424" s="175">
        <v>200</v>
      </c>
      <c r="B424" s="176" t="s">
        <v>826</v>
      </c>
      <c r="C424" s="184" t="s">
        <v>827</v>
      </c>
      <c r="D424" s="177" t="s">
        <v>268</v>
      </c>
      <c r="E424" s="178">
        <v>10</v>
      </c>
      <c r="F424" s="179"/>
      <c r="G424" s="180">
        <f>ROUND(E424*F424,2)</f>
        <v>0</v>
      </c>
      <c r="H424" s="157"/>
      <c r="I424" s="156">
        <f>ROUND(E424*H424,2)</f>
        <v>0</v>
      </c>
      <c r="J424" s="157"/>
      <c r="K424" s="156">
        <f>ROUND(E424*J424,2)</f>
        <v>0</v>
      </c>
      <c r="L424" s="156">
        <v>21</v>
      </c>
      <c r="M424" s="156">
        <f>G424*(1+L424/100)</f>
        <v>0</v>
      </c>
      <c r="N424" s="155">
        <v>2.7E-4</v>
      </c>
      <c r="O424" s="155">
        <f>ROUND(E424*N424,2)</f>
        <v>0</v>
      </c>
      <c r="P424" s="155">
        <v>0</v>
      </c>
      <c r="Q424" s="155">
        <f>ROUND(E424*P424,2)</f>
        <v>0</v>
      </c>
      <c r="R424" s="156"/>
      <c r="S424" s="156" t="s">
        <v>226</v>
      </c>
      <c r="T424" s="156" t="s">
        <v>226</v>
      </c>
      <c r="U424" s="156">
        <v>0.42299999999999999</v>
      </c>
      <c r="V424" s="156">
        <f>ROUND(E424*U424,2)</f>
        <v>4.2300000000000004</v>
      </c>
      <c r="W424" s="156"/>
      <c r="X424" s="156" t="s">
        <v>300</v>
      </c>
      <c r="Y424" s="156" t="s">
        <v>228</v>
      </c>
      <c r="Z424" s="146"/>
      <c r="AA424" s="146"/>
      <c r="AB424" s="146"/>
      <c r="AC424" s="146"/>
      <c r="AD424" s="146"/>
      <c r="AE424" s="146"/>
      <c r="AF424" s="146"/>
      <c r="AG424" s="146" t="s">
        <v>301</v>
      </c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x14ac:dyDescent="0.2">
      <c r="A425" s="162" t="s">
        <v>221</v>
      </c>
      <c r="B425" s="163" t="s">
        <v>184</v>
      </c>
      <c r="C425" s="181" t="s">
        <v>185</v>
      </c>
      <c r="D425" s="164"/>
      <c r="E425" s="165"/>
      <c r="F425" s="166"/>
      <c r="G425" s="167">
        <f>SUMIF(AG426:AG428,"&lt;&gt;NOR",G426:G428)</f>
        <v>0</v>
      </c>
      <c r="H425" s="161"/>
      <c r="I425" s="161">
        <f>SUM(I426:I428)</f>
        <v>0</v>
      </c>
      <c r="J425" s="161"/>
      <c r="K425" s="161">
        <f>SUM(K426:K428)</f>
        <v>0</v>
      </c>
      <c r="L425" s="161"/>
      <c r="M425" s="161">
        <f>SUM(M426:M428)</f>
        <v>0</v>
      </c>
      <c r="N425" s="160"/>
      <c r="O425" s="160">
        <f>SUM(O426:O428)</f>
        <v>0.15</v>
      </c>
      <c r="P425" s="160"/>
      <c r="Q425" s="160">
        <f>SUM(Q426:Q428)</f>
        <v>0</v>
      </c>
      <c r="R425" s="161"/>
      <c r="S425" s="161"/>
      <c r="T425" s="161"/>
      <c r="U425" s="161"/>
      <c r="V425" s="161">
        <f>SUM(V426:V428)</f>
        <v>56.18</v>
      </c>
      <c r="W425" s="161"/>
      <c r="X425" s="161"/>
      <c r="Y425" s="161"/>
      <c r="AG425" t="s">
        <v>222</v>
      </c>
    </row>
    <row r="426" spans="1:60" outlineLevel="1" x14ac:dyDescent="0.2">
      <c r="A426" s="175">
        <v>201</v>
      </c>
      <c r="B426" s="176" t="s">
        <v>828</v>
      </c>
      <c r="C426" s="184" t="s">
        <v>829</v>
      </c>
      <c r="D426" s="177" t="s">
        <v>268</v>
      </c>
      <c r="E426" s="178">
        <v>1.45</v>
      </c>
      <c r="F426" s="179"/>
      <c r="G426" s="180">
        <f>ROUND(E426*F426,2)</f>
        <v>0</v>
      </c>
      <c r="H426" s="157"/>
      <c r="I426" s="156">
        <f>ROUND(E426*H426,2)</f>
        <v>0</v>
      </c>
      <c r="J426" s="157"/>
      <c r="K426" s="156">
        <f>ROUND(E426*J426,2)</f>
        <v>0</v>
      </c>
      <c r="L426" s="156">
        <v>21</v>
      </c>
      <c r="M426" s="156">
        <f>G426*(1+L426/100)</f>
        <v>0</v>
      </c>
      <c r="N426" s="155">
        <v>2.7E-4</v>
      </c>
      <c r="O426" s="155">
        <f>ROUND(E426*N426,2)</f>
        <v>0</v>
      </c>
      <c r="P426" s="155">
        <v>0</v>
      </c>
      <c r="Q426" s="155">
        <f>ROUND(E426*P426,2)</f>
        <v>0</v>
      </c>
      <c r="R426" s="156"/>
      <c r="S426" s="156" t="s">
        <v>226</v>
      </c>
      <c r="T426" s="156" t="s">
        <v>226</v>
      </c>
      <c r="U426" s="156">
        <v>0.1</v>
      </c>
      <c r="V426" s="156">
        <f>ROUND(E426*U426,2)</f>
        <v>0.15</v>
      </c>
      <c r="W426" s="156"/>
      <c r="X426" s="156" t="s">
        <v>227</v>
      </c>
      <c r="Y426" s="156" t="s">
        <v>228</v>
      </c>
      <c r="Z426" s="146"/>
      <c r="AA426" s="146"/>
      <c r="AB426" s="146"/>
      <c r="AC426" s="146"/>
      <c r="AD426" s="146"/>
      <c r="AE426" s="146"/>
      <c r="AF426" s="146"/>
      <c r="AG426" s="146" t="s">
        <v>235</v>
      </c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 x14ac:dyDescent="0.2">
      <c r="A427" s="175">
        <v>202</v>
      </c>
      <c r="B427" s="176" t="s">
        <v>830</v>
      </c>
      <c r="C427" s="184" t="s">
        <v>831</v>
      </c>
      <c r="D427" s="177" t="s">
        <v>268</v>
      </c>
      <c r="E427" s="178">
        <v>396</v>
      </c>
      <c r="F427" s="179"/>
      <c r="G427" s="180">
        <f>ROUND(E427*F427,2)</f>
        <v>0</v>
      </c>
      <c r="H427" s="157"/>
      <c r="I427" s="156">
        <f>ROUND(E427*H427,2)</f>
        <v>0</v>
      </c>
      <c r="J427" s="157"/>
      <c r="K427" s="156">
        <f>ROUND(E427*J427,2)</f>
        <v>0</v>
      </c>
      <c r="L427" s="156">
        <v>21</v>
      </c>
      <c r="M427" s="156">
        <f>G427*(1+L427/100)</f>
        <v>0</v>
      </c>
      <c r="N427" s="155">
        <v>6.9999999999999994E-5</v>
      </c>
      <c r="O427" s="155">
        <f>ROUND(E427*N427,2)</f>
        <v>0.03</v>
      </c>
      <c r="P427" s="155">
        <v>0</v>
      </c>
      <c r="Q427" s="155">
        <f>ROUND(E427*P427,2)</f>
        <v>0</v>
      </c>
      <c r="R427" s="156"/>
      <c r="S427" s="156" t="s">
        <v>226</v>
      </c>
      <c r="T427" s="156" t="s">
        <v>226</v>
      </c>
      <c r="U427" s="156">
        <v>3.2480000000000002E-2</v>
      </c>
      <c r="V427" s="156">
        <f>ROUND(E427*U427,2)</f>
        <v>12.86</v>
      </c>
      <c r="W427" s="156"/>
      <c r="X427" s="156" t="s">
        <v>227</v>
      </c>
      <c r="Y427" s="156" t="s">
        <v>228</v>
      </c>
      <c r="Z427" s="146"/>
      <c r="AA427" s="146"/>
      <c r="AB427" s="146"/>
      <c r="AC427" s="146"/>
      <c r="AD427" s="146"/>
      <c r="AE427" s="146"/>
      <c r="AF427" s="146"/>
      <c r="AG427" s="146" t="s">
        <v>229</v>
      </c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 x14ac:dyDescent="0.2">
      <c r="A428" s="175">
        <v>203</v>
      </c>
      <c r="B428" s="176" t="s">
        <v>832</v>
      </c>
      <c r="C428" s="184" t="s">
        <v>833</v>
      </c>
      <c r="D428" s="177" t="s">
        <v>268</v>
      </c>
      <c r="E428" s="178">
        <v>396</v>
      </c>
      <c r="F428" s="179"/>
      <c r="G428" s="180">
        <f>ROUND(E428*F428,2)</f>
        <v>0</v>
      </c>
      <c r="H428" s="157"/>
      <c r="I428" s="156">
        <f>ROUND(E428*H428,2)</f>
        <v>0</v>
      </c>
      <c r="J428" s="157"/>
      <c r="K428" s="156">
        <f>ROUND(E428*J428,2)</f>
        <v>0</v>
      </c>
      <c r="L428" s="156">
        <v>21</v>
      </c>
      <c r="M428" s="156">
        <f>G428*(1+L428/100)</f>
        <v>0</v>
      </c>
      <c r="N428" s="155">
        <v>3.1E-4</v>
      </c>
      <c r="O428" s="155">
        <f>ROUND(E428*N428,2)</f>
        <v>0.12</v>
      </c>
      <c r="P428" s="155">
        <v>0</v>
      </c>
      <c r="Q428" s="155">
        <f>ROUND(E428*P428,2)</f>
        <v>0</v>
      </c>
      <c r="R428" s="156"/>
      <c r="S428" s="156" t="s">
        <v>226</v>
      </c>
      <c r="T428" s="156" t="s">
        <v>226</v>
      </c>
      <c r="U428" s="156">
        <v>0.10902000000000001</v>
      </c>
      <c r="V428" s="156">
        <f>ROUND(E428*U428,2)</f>
        <v>43.17</v>
      </c>
      <c r="W428" s="156"/>
      <c r="X428" s="156" t="s">
        <v>227</v>
      </c>
      <c r="Y428" s="156" t="s">
        <v>228</v>
      </c>
      <c r="Z428" s="146"/>
      <c r="AA428" s="146"/>
      <c r="AB428" s="146"/>
      <c r="AC428" s="146"/>
      <c r="AD428" s="146"/>
      <c r="AE428" s="146"/>
      <c r="AF428" s="146"/>
      <c r="AG428" s="146" t="s">
        <v>229</v>
      </c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x14ac:dyDescent="0.2">
      <c r="A429" s="162" t="s">
        <v>221</v>
      </c>
      <c r="B429" s="163" t="s">
        <v>186</v>
      </c>
      <c r="C429" s="181" t="s">
        <v>187</v>
      </c>
      <c r="D429" s="164"/>
      <c r="E429" s="165"/>
      <c r="F429" s="166"/>
      <c r="G429" s="167">
        <f>SUMIF(AG430:AG430,"&lt;&gt;NOR",G430:G430)</f>
        <v>0</v>
      </c>
      <c r="H429" s="161"/>
      <c r="I429" s="161">
        <f>SUM(I430:I430)</f>
        <v>0</v>
      </c>
      <c r="J429" s="161"/>
      <c r="K429" s="161">
        <f>SUM(K430:K430)</f>
        <v>0</v>
      </c>
      <c r="L429" s="161"/>
      <c r="M429" s="161">
        <f>SUM(M430:M430)</f>
        <v>0</v>
      </c>
      <c r="N429" s="160"/>
      <c r="O429" s="160">
        <f>SUM(O430:O430)</f>
        <v>0</v>
      </c>
      <c r="P429" s="160"/>
      <c r="Q429" s="160">
        <f>SUM(Q430:Q430)</f>
        <v>0</v>
      </c>
      <c r="R429" s="161"/>
      <c r="S429" s="161"/>
      <c r="T429" s="161"/>
      <c r="U429" s="161"/>
      <c r="V429" s="161">
        <f>SUM(V430:V430)</f>
        <v>0.2</v>
      </c>
      <c r="W429" s="161"/>
      <c r="X429" s="161"/>
      <c r="Y429" s="161"/>
      <c r="AG429" t="s">
        <v>222</v>
      </c>
    </row>
    <row r="430" spans="1:60" ht="22.5" outlineLevel="1" x14ac:dyDescent="0.2">
      <c r="A430" s="175">
        <v>204</v>
      </c>
      <c r="B430" s="176" t="s">
        <v>834</v>
      </c>
      <c r="C430" s="184" t="s">
        <v>835</v>
      </c>
      <c r="D430" s="177" t="s">
        <v>333</v>
      </c>
      <c r="E430" s="178">
        <v>1</v>
      </c>
      <c r="F430" s="179"/>
      <c r="G430" s="180">
        <f>ROUND(E430*F430,2)</f>
        <v>0</v>
      </c>
      <c r="H430" s="157"/>
      <c r="I430" s="156">
        <f>ROUND(E430*H430,2)</f>
        <v>0</v>
      </c>
      <c r="J430" s="157"/>
      <c r="K430" s="156">
        <f>ROUND(E430*J430,2)</f>
        <v>0</v>
      </c>
      <c r="L430" s="156">
        <v>21</v>
      </c>
      <c r="M430" s="156">
        <f>G430*(1+L430/100)</f>
        <v>0</v>
      </c>
      <c r="N430" s="155">
        <v>3.8000000000000002E-4</v>
      </c>
      <c r="O430" s="155">
        <f>ROUND(E430*N430,2)</f>
        <v>0</v>
      </c>
      <c r="P430" s="155">
        <v>0</v>
      </c>
      <c r="Q430" s="155">
        <f>ROUND(E430*P430,2)</f>
        <v>0</v>
      </c>
      <c r="R430" s="156"/>
      <c r="S430" s="156" t="s">
        <v>226</v>
      </c>
      <c r="T430" s="156" t="s">
        <v>335</v>
      </c>
      <c r="U430" s="156">
        <v>0.2049</v>
      </c>
      <c r="V430" s="156">
        <f>ROUND(E430*U430,2)</f>
        <v>0.2</v>
      </c>
      <c r="W430" s="156"/>
      <c r="X430" s="156" t="s">
        <v>300</v>
      </c>
      <c r="Y430" s="156" t="s">
        <v>228</v>
      </c>
      <c r="Z430" s="146"/>
      <c r="AA430" s="146"/>
      <c r="AB430" s="146"/>
      <c r="AC430" s="146"/>
      <c r="AD430" s="146"/>
      <c r="AE430" s="146"/>
      <c r="AF430" s="146"/>
      <c r="AG430" s="146" t="s">
        <v>301</v>
      </c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x14ac:dyDescent="0.2">
      <c r="A431" s="162" t="s">
        <v>221</v>
      </c>
      <c r="B431" s="163" t="s">
        <v>190</v>
      </c>
      <c r="C431" s="181" t="s">
        <v>191</v>
      </c>
      <c r="D431" s="164"/>
      <c r="E431" s="165"/>
      <c r="F431" s="166"/>
      <c r="G431" s="167">
        <f>SUMIF(AG432:AG446,"&lt;&gt;NOR",G432:G446)</f>
        <v>0</v>
      </c>
      <c r="H431" s="161"/>
      <c r="I431" s="161">
        <f>SUM(I432:I446)</f>
        <v>0</v>
      </c>
      <c r="J431" s="161"/>
      <c r="K431" s="161">
        <f>SUM(K432:K446)</f>
        <v>0</v>
      </c>
      <c r="L431" s="161"/>
      <c r="M431" s="161">
        <f>SUM(M432:M446)</f>
        <v>0</v>
      </c>
      <c r="N431" s="160"/>
      <c r="O431" s="160">
        <f>SUM(O432:O446)</f>
        <v>0</v>
      </c>
      <c r="P431" s="160"/>
      <c r="Q431" s="160">
        <f>SUM(Q432:Q446)</f>
        <v>0</v>
      </c>
      <c r="R431" s="161"/>
      <c r="S431" s="161"/>
      <c r="T431" s="161"/>
      <c r="U431" s="161"/>
      <c r="V431" s="161">
        <f>SUM(V432:V446)</f>
        <v>4.93</v>
      </c>
      <c r="W431" s="161"/>
      <c r="X431" s="161"/>
      <c r="Y431" s="161"/>
      <c r="AG431" t="s">
        <v>222</v>
      </c>
    </row>
    <row r="432" spans="1:60" outlineLevel="1" x14ac:dyDescent="0.2">
      <c r="A432" s="169">
        <v>205</v>
      </c>
      <c r="B432" s="170" t="s">
        <v>836</v>
      </c>
      <c r="C432" s="182" t="s">
        <v>837</v>
      </c>
      <c r="D432" s="171" t="s">
        <v>328</v>
      </c>
      <c r="E432" s="172">
        <v>3.45</v>
      </c>
      <c r="F432" s="173"/>
      <c r="G432" s="174">
        <f>ROUND(E432*F432,2)</f>
        <v>0</v>
      </c>
      <c r="H432" s="157"/>
      <c r="I432" s="156">
        <f>ROUND(E432*H432,2)</f>
        <v>0</v>
      </c>
      <c r="J432" s="157"/>
      <c r="K432" s="156">
        <f>ROUND(E432*J432,2)</f>
        <v>0</v>
      </c>
      <c r="L432" s="156">
        <v>21</v>
      </c>
      <c r="M432" s="156">
        <f>G432*(1+L432/100)</f>
        <v>0</v>
      </c>
      <c r="N432" s="155">
        <v>0</v>
      </c>
      <c r="O432" s="155">
        <f>ROUND(E432*N432,2)</f>
        <v>0</v>
      </c>
      <c r="P432" s="155">
        <v>0</v>
      </c>
      <c r="Q432" s="155">
        <f>ROUND(E432*P432,2)</f>
        <v>0</v>
      </c>
      <c r="R432" s="156"/>
      <c r="S432" s="156" t="s">
        <v>226</v>
      </c>
      <c r="T432" s="156" t="s">
        <v>226</v>
      </c>
      <c r="U432" s="156">
        <v>0.94</v>
      </c>
      <c r="V432" s="156">
        <f>ROUND(E432*U432,2)</f>
        <v>3.24</v>
      </c>
      <c r="W432" s="156"/>
      <c r="X432" s="156" t="s">
        <v>227</v>
      </c>
      <c r="Y432" s="156" t="s">
        <v>228</v>
      </c>
      <c r="Z432" s="146"/>
      <c r="AA432" s="146"/>
      <c r="AB432" s="146"/>
      <c r="AC432" s="146"/>
      <c r="AD432" s="146"/>
      <c r="AE432" s="146"/>
      <c r="AF432" s="146"/>
      <c r="AG432" s="146" t="s">
        <v>235</v>
      </c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2" x14ac:dyDescent="0.2">
      <c r="A433" s="153"/>
      <c r="B433" s="154"/>
      <c r="C433" s="183" t="s">
        <v>838</v>
      </c>
      <c r="D433" s="158"/>
      <c r="E433" s="159">
        <v>3</v>
      </c>
      <c r="F433" s="156"/>
      <c r="G433" s="156"/>
      <c r="H433" s="156"/>
      <c r="I433" s="156"/>
      <c r="J433" s="156"/>
      <c r="K433" s="156"/>
      <c r="L433" s="156"/>
      <c r="M433" s="156"/>
      <c r="N433" s="155"/>
      <c r="O433" s="155"/>
      <c r="P433" s="155"/>
      <c r="Q433" s="155"/>
      <c r="R433" s="156"/>
      <c r="S433" s="156"/>
      <c r="T433" s="156"/>
      <c r="U433" s="156"/>
      <c r="V433" s="156"/>
      <c r="W433" s="156"/>
      <c r="X433" s="156"/>
      <c r="Y433" s="156"/>
      <c r="Z433" s="146"/>
      <c r="AA433" s="146"/>
      <c r="AB433" s="146"/>
      <c r="AC433" s="146"/>
      <c r="AD433" s="146"/>
      <c r="AE433" s="146"/>
      <c r="AF433" s="146"/>
      <c r="AG433" s="146" t="s">
        <v>231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3" x14ac:dyDescent="0.2">
      <c r="A434" s="153"/>
      <c r="B434" s="154"/>
      <c r="C434" s="183" t="s">
        <v>839</v>
      </c>
      <c r="D434" s="158"/>
      <c r="E434" s="159">
        <v>0.25</v>
      </c>
      <c r="F434" s="156"/>
      <c r="G434" s="156"/>
      <c r="H434" s="156"/>
      <c r="I434" s="156"/>
      <c r="J434" s="156"/>
      <c r="K434" s="156"/>
      <c r="L434" s="156"/>
      <c r="M434" s="156"/>
      <c r="N434" s="155"/>
      <c r="O434" s="155"/>
      <c r="P434" s="155"/>
      <c r="Q434" s="155"/>
      <c r="R434" s="156"/>
      <c r="S434" s="156"/>
      <c r="T434" s="156"/>
      <c r="U434" s="156"/>
      <c r="V434" s="156"/>
      <c r="W434" s="156"/>
      <c r="X434" s="156"/>
      <c r="Y434" s="156"/>
      <c r="Z434" s="146"/>
      <c r="AA434" s="146"/>
      <c r="AB434" s="146"/>
      <c r="AC434" s="146"/>
      <c r="AD434" s="146"/>
      <c r="AE434" s="146"/>
      <c r="AF434" s="146"/>
      <c r="AG434" s="146" t="s">
        <v>231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83" t="s">
        <v>840</v>
      </c>
      <c r="D435" s="158"/>
      <c r="E435" s="159">
        <v>0.1</v>
      </c>
      <c r="F435" s="156"/>
      <c r="G435" s="156"/>
      <c r="H435" s="156"/>
      <c r="I435" s="156"/>
      <c r="J435" s="156"/>
      <c r="K435" s="156"/>
      <c r="L435" s="156"/>
      <c r="M435" s="156"/>
      <c r="N435" s="155"/>
      <c r="O435" s="155"/>
      <c r="P435" s="155"/>
      <c r="Q435" s="155"/>
      <c r="R435" s="156"/>
      <c r="S435" s="156"/>
      <c r="T435" s="156"/>
      <c r="U435" s="156"/>
      <c r="V435" s="156"/>
      <c r="W435" s="156"/>
      <c r="X435" s="156"/>
      <c r="Y435" s="156"/>
      <c r="Z435" s="146"/>
      <c r="AA435" s="146"/>
      <c r="AB435" s="146"/>
      <c r="AC435" s="146"/>
      <c r="AD435" s="146"/>
      <c r="AE435" s="146"/>
      <c r="AF435" s="146"/>
      <c r="AG435" s="146" t="s">
        <v>231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83" t="s">
        <v>841</v>
      </c>
      <c r="D436" s="158"/>
      <c r="E436" s="159">
        <v>0.1</v>
      </c>
      <c r="F436" s="156"/>
      <c r="G436" s="156"/>
      <c r="H436" s="156"/>
      <c r="I436" s="156"/>
      <c r="J436" s="156"/>
      <c r="K436" s="156"/>
      <c r="L436" s="156"/>
      <c r="M436" s="156"/>
      <c r="N436" s="155"/>
      <c r="O436" s="155"/>
      <c r="P436" s="155"/>
      <c r="Q436" s="155"/>
      <c r="R436" s="156"/>
      <c r="S436" s="156"/>
      <c r="T436" s="156"/>
      <c r="U436" s="156"/>
      <c r="V436" s="156"/>
      <c r="W436" s="156"/>
      <c r="X436" s="156"/>
      <c r="Y436" s="156"/>
      <c r="Z436" s="146"/>
      <c r="AA436" s="146"/>
      <c r="AB436" s="146"/>
      <c r="AC436" s="146"/>
      <c r="AD436" s="146"/>
      <c r="AE436" s="146"/>
      <c r="AF436" s="146"/>
      <c r="AG436" s="146" t="s">
        <v>231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 x14ac:dyDescent="0.2">
      <c r="A437" s="169">
        <v>206</v>
      </c>
      <c r="B437" s="170" t="s">
        <v>842</v>
      </c>
      <c r="C437" s="182" t="s">
        <v>843</v>
      </c>
      <c r="D437" s="171" t="s">
        <v>328</v>
      </c>
      <c r="E437" s="172">
        <v>3.45</v>
      </c>
      <c r="F437" s="173"/>
      <c r="G437" s="174">
        <f>ROUND(E437*F437,2)</f>
        <v>0</v>
      </c>
      <c r="H437" s="157"/>
      <c r="I437" s="156">
        <f>ROUND(E437*H437,2)</f>
        <v>0</v>
      </c>
      <c r="J437" s="157"/>
      <c r="K437" s="156">
        <f>ROUND(E437*J437,2)</f>
        <v>0</v>
      </c>
      <c r="L437" s="156">
        <v>21</v>
      </c>
      <c r="M437" s="156">
        <f>G437*(1+L437/100)</f>
        <v>0</v>
      </c>
      <c r="N437" s="155">
        <v>0</v>
      </c>
      <c r="O437" s="155">
        <f>ROUND(E437*N437,2)</f>
        <v>0</v>
      </c>
      <c r="P437" s="155">
        <v>0</v>
      </c>
      <c r="Q437" s="155">
        <f>ROUND(E437*P437,2)</f>
        <v>0</v>
      </c>
      <c r="R437" s="156"/>
      <c r="S437" s="156" t="s">
        <v>226</v>
      </c>
      <c r="T437" s="156" t="s">
        <v>226</v>
      </c>
      <c r="U437" s="156">
        <v>0.49</v>
      </c>
      <c r="V437" s="156">
        <f>ROUND(E437*U437,2)</f>
        <v>1.69</v>
      </c>
      <c r="W437" s="156"/>
      <c r="X437" s="156" t="s">
        <v>227</v>
      </c>
      <c r="Y437" s="156" t="s">
        <v>228</v>
      </c>
      <c r="Z437" s="146"/>
      <c r="AA437" s="146"/>
      <c r="AB437" s="146"/>
      <c r="AC437" s="146"/>
      <c r="AD437" s="146"/>
      <c r="AE437" s="146"/>
      <c r="AF437" s="146"/>
      <c r="AG437" s="146" t="s">
        <v>235</v>
      </c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2" x14ac:dyDescent="0.2">
      <c r="A438" s="153"/>
      <c r="B438" s="154"/>
      <c r="C438" s="183" t="s">
        <v>844</v>
      </c>
      <c r="D438" s="158"/>
      <c r="E438" s="159">
        <v>3.45</v>
      </c>
      <c r="F438" s="156"/>
      <c r="G438" s="156"/>
      <c r="H438" s="156"/>
      <c r="I438" s="156"/>
      <c r="J438" s="156"/>
      <c r="K438" s="156"/>
      <c r="L438" s="156"/>
      <c r="M438" s="156"/>
      <c r="N438" s="155"/>
      <c r="O438" s="155"/>
      <c r="P438" s="155"/>
      <c r="Q438" s="155"/>
      <c r="R438" s="156"/>
      <c r="S438" s="156"/>
      <c r="T438" s="156"/>
      <c r="U438" s="156"/>
      <c r="V438" s="156"/>
      <c r="W438" s="156"/>
      <c r="X438" s="156"/>
      <c r="Y438" s="156"/>
      <c r="Z438" s="146"/>
      <c r="AA438" s="146"/>
      <c r="AB438" s="146"/>
      <c r="AC438" s="146"/>
      <c r="AD438" s="146"/>
      <c r="AE438" s="146"/>
      <c r="AF438" s="146"/>
      <c r="AG438" s="146" t="s">
        <v>231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 x14ac:dyDescent="0.2">
      <c r="A439" s="169">
        <v>207</v>
      </c>
      <c r="B439" s="170" t="s">
        <v>845</v>
      </c>
      <c r="C439" s="182" t="s">
        <v>846</v>
      </c>
      <c r="D439" s="171" t="s">
        <v>328</v>
      </c>
      <c r="E439" s="172">
        <v>65.55</v>
      </c>
      <c r="F439" s="173"/>
      <c r="G439" s="174">
        <f>ROUND(E439*F439,2)</f>
        <v>0</v>
      </c>
      <c r="H439" s="157"/>
      <c r="I439" s="156">
        <f>ROUND(E439*H439,2)</f>
        <v>0</v>
      </c>
      <c r="J439" s="157"/>
      <c r="K439" s="156">
        <f>ROUND(E439*J439,2)</f>
        <v>0</v>
      </c>
      <c r="L439" s="156">
        <v>21</v>
      </c>
      <c r="M439" s="156">
        <f>G439*(1+L439/100)</f>
        <v>0</v>
      </c>
      <c r="N439" s="155">
        <v>0</v>
      </c>
      <c r="O439" s="155">
        <f>ROUND(E439*N439,2)</f>
        <v>0</v>
      </c>
      <c r="P439" s="155">
        <v>0</v>
      </c>
      <c r="Q439" s="155">
        <f>ROUND(E439*P439,2)</f>
        <v>0</v>
      </c>
      <c r="R439" s="156"/>
      <c r="S439" s="156" t="s">
        <v>226</v>
      </c>
      <c r="T439" s="156" t="s">
        <v>226</v>
      </c>
      <c r="U439" s="156">
        <v>0</v>
      </c>
      <c r="V439" s="156">
        <f>ROUND(E439*U439,2)</f>
        <v>0</v>
      </c>
      <c r="W439" s="156"/>
      <c r="X439" s="156" t="s">
        <v>227</v>
      </c>
      <c r="Y439" s="156" t="s">
        <v>228</v>
      </c>
      <c r="Z439" s="146"/>
      <c r="AA439" s="146"/>
      <c r="AB439" s="146"/>
      <c r="AC439" s="146"/>
      <c r="AD439" s="146"/>
      <c r="AE439" s="146"/>
      <c r="AF439" s="146"/>
      <c r="AG439" s="146" t="s">
        <v>235</v>
      </c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2" x14ac:dyDescent="0.2">
      <c r="A440" s="153"/>
      <c r="B440" s="154"/>
      <c r="C440" s="183" t="s">
        <v>847</v>
      </c>
      <c r="D440" s="158"/>
      <c r="E440" s="159">
        <v>65.55</v>
      </c>
      <c r="F440" s="156"/>
      <c r="G440" s="156"/>
      <c r="H440" s="156"/>
      <c r="I440" s="156"/>
      <c r="J440" s="156"/>
      <c r="K440" s="156"/>
      <c r="L440" s="156"/>
      <c r="M440" s="156"/>
      <c r="N440" s="155"/>
      <c r="O440" s="155"/>
      <c r="P440" s="155"/>
      <c r="Q440" s="155"/>
      <c r="R440" s="156"/>
      <c r="S440" s="156"/>
      <c r="T440" s="156"/>
      <c r="U440" s="156"/>
      <c r="V440" s="156"/>
      <c r="W440" s="156"/>
      <c r="X440" s="156"/>
      <c r="Y440" s="156"/>
      <c r="Z440" s="146"/>
      <c r="AA440" s="146"/>
      <c r="AB440" s="146"/>
      <c r="AC440" s="146"/>
      <c r="AD440" s="146"/>
      <c r="AE440" s="146"/>
      <c r="AF440" s="146"/>
      <c r="AG440" s="146" t="s">
        <v>231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69">
        <v>208</v>
      </c>
      <c r="B441" s="170" t="s">
        <v>848</v>
      </c>
      <c r="C441" s="182" t="s">
        <v>849</v>
      </c>
      <c r="D441" s="171" t="s">
        <v>328</v>
      </c>
      <c r="E441" s="172">
        <v>0.1</v>
      </c>
      <c r="F441" s="173"/>
      <c r="G441" s="174">
        <f>ROUND(E441*F441,2)</f>
        <v>0</v>
      </c>
      <c r="H441" s="157"/>
      <c r="I441" s="156">
        <f>ROUND(E441*H441,2)</f>
        <v>0</v>
      </c>
      <c r="J441" s="157"/>
      <c r="K441" s="156">
        <f>ROUND(E441*J441,2)</f>
        <v>0</v>
      </c>
      <c r="L441" s="156">
        <v>21</v>
      </c>
      <c r="M441" s="156">
        <f>G441*(1+L441/100)</f>
        <v>0</v>
      </c>
      <c r="N441" s="155">
        <v>0</v>
      </c>
      <c r="O441" s="155">
        <f>ROUND(E441*N441,2)</f>
        <v>0</v>
      </c>
      <c r="P441" s="155">
        <v>0</v>
      </c>
      <c r="Q441" s="155">
        <f>ROUND(E441*P441,2)</f>
        <v>0</v>
      </c>
      <c r="R441" s="156"/>
      <c r="S441" s="156" t="s">
        <v>226</v>
      </c>
      <c r="T441" s="156" t="s">
        <v>226</v>
      </c>
      <c r="U441" s="156">
        <v>0</v>
      </c>
      <c r="V441" s="156">
        <f>ROUND(E441*U441,2)</f>
        <v>0</v>
      </c>
      <c r="W441" s="156"/>
      <c r="X441" s="156" t="s">
        <v>227</v>
      </c>
      <c r="Y441" s="156" t="s">
        <v>228</v>
      </c>
      <c r="Z441" s="146"/>
      <c r="AA441" s="146"/>
      <c r="AB441" s="146"/>
      <c r="AC441" s="146"/>
      <c r="AD441" s="146"/>
      <c r="AE441" s="146"/>
      <c r="AF441" s="146"/>
      <c r="AG441" s="146" t="s">
        <v>235</v>
      </c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2" x14ac:dyDescent="0.2">
      <c r="A442" s="153"/>
      <c r="B442" s="154"/>
      <c r="C442" s="183" t="s">
        <v>841</v>
      </c>
      <c r="D442" s="158"/>
      <c r="E442" s="159">
        <v>0.1</v>
      </c>
      <c r="F442" s="156"/>
      <c r="G442" s="156"/>
      <c r="H442" s="156"/>
      <c r="I442" s="156"/>
      <c r="J442" s="156"/>
      <c r="K442" s="156"/>
      <c r="L442" s="156"/>
      <c r="M442" s="156"/>
      <c r="N442" s="155"/>
      <c r="O442" s="155"/>
      <c r="P442" s="155"/>
      <c r="Q442" s="155"/>
      <c r="R442" s="156"/>
      <c r="S442" s="156"/>
      <c r="T442" s="156"/>
      <c r="U442" s="156"/>
      <c r="V442" s="156"/>
      <c r="W442" s="156"/>
      <c r="X442" s="156"/>
      <c r="Y442" s="156"/>
      <c r="Z442" s="146"/>
      <c r="AA442" s="146"/>
      <c r="AB442" s="146"/>
      <c r="AC442" s="146"/>
      <c r="AD442" s="146"/>
      <c r="AE442" s="146"/>
      <c r="AF442" s="146"/>
      <c r="AG442" s="146" t="s">
        <v>231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 x14ac:dyDescent="0.2">
      <c r="A443" s="169">
        <v>209</v>
      </c>
      <c r="B443" s="170" t="s">
        <v>850</v>
      </c>
      <c r="C443" s="182" t="s">
        <v>851</v>
      </c>
      <c r="D443" s="171" t="s">
        <v>328</v>
      </c>
      <c r="E443" s="172">
        <v>3</v>
      </c>
      <c r="F443" s="173"/>
      <c r="G443" s="174">
        <f>ROUND(E443*F443,2)</f>
        <v>0</v>
      </c>
      <c r="H443" s="157"/>
      <c r="I443" s="156">
        <f>ROUND(E443*H443,2)</f>
        <v>0</v>
      </c>
      <c r="J443" s="157"/>
      <c r="K443" s="156">
        <f>ROUND(E443*J443,2)</f>
        <v>0</v>
      </c>
      <c r="L443" s="156">
        <v>21</v>
      </c>
      <c r="M443" s="156">
        <f>G443*(1+L443/100)</f>
        <v>0</v>
      </c>
      <c r="N443" s="155">
        <v>0</v>
      </c>
      <c r="O443" s="155">
        <f>ROUND(E443*N443,2)</f>
        <v>0</v>
      </c>
      <c r="P443" s="155">
        <v>0</v>
      </c>
      <c r="Q443" s="155">
        <f>ROUND(E443*P443,2)</f>
        <v>0</v>
      </c>
      <c r="R443" s="156"/>
      <c r="S443" s="156" t="s">
        <v>226</v>
      </c>
      <c r="T443" s="156" t="s">
        <v>226</v>
      </c>
      <c r="U443" s="156">
        <v>0</v>
      </c>
      <c r="V443" s="156">
        <f>ROUND(E443*U443,2)</f>
        <v>0</v>
      </c>
      <c r="W443" s="156"/>
      <c r="X443" s="156" t="s">
        <v>227</v>
      </c>
      <c r="Y443" s="156" t="s">
        <v>228</v>
      </c>
      <c r="Z443" s="146"/>
      <c r="AA443" s="146"/>
      <c r="AB443" s="146"/>
      <c r="AC443" s="146"/>
      <c r="AD443" s="146"/>
      <c r="AE443" s="146"/>
      <c r="AF443" s="146"/>
      <c r="AG443" s="146" t="s">
        <v>235</v>
      </c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2" x14ac:dyDescent="0.2">
      <c r="A444" s="153"/>
      <c r="B444" s="154"/>
      <c r="C444" s="183" t="s">
        <v>838</v>
      </c>
      <c r="D444" s="158"/>
      <c r="E444" s="159">
        <v>3</v>
      </c>
      <c r="F444" s="156"/>
      <c r="G444" s="156"/>
      <c r="H444" s="156"/>
      <c r="I444" s="156"/>
      <c r="J444" s="156"/>
      <c r="K444" s="156"/>
      <c r="L444" s="156"/>
      <c r="M444" s="156"/>
      <c r="N444" s="155"/>
      <c r="O444" s="155"/>
      <c r="P444" s="155"/>
      <c r="Q444" s="155"/>
      <c r="R444" s="156"/>
      <c r="S444" s="156"/>
      <c r="T444" s="156"/>
      <c r="U444" s="156"/>
      <c r="V444" s="156"/>
      <c r="W444" s="156"/>
      <c r="X444" s="156"/>
      <c r="Y444" s="156"/>
      <c r="Z444" s="146"/>
      <c r="AA444" s="146"/>
      <c r="AB444" s="146"/>
      <c r="AC444" s="146"/>
      <c r="AD444" s="146"/>
      <c r="AE444" s="146"/>
      <c r="AF444" s="146"/>
      <c r="AG444" s="146" t="s">
        <v>231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 x14ac:dyDescent="0.2">
      <c r="A445" s="169">
        <v>210</v>
      </c>
      <c r="B445" s="170" t="s">
        <v>852</v>
      </c>
      <c r="C445" s="182" t="s">
        <v>853</v>
      </c>
      <c r="D445" s="171" t="s">
        <v>328</v>
      </c>
      <c r="E445" s="172">
        <v>0.1</v>
      </c>
      <c r="F445" s="173"/>
      <c r="G445" s="174">
        <f>ROUND(E445*F445,2)</f>
        <v>0</v>
      </c>
      <c r="H445" s="157"/>
      <c r="I445" s="156">
        <f>ROUND(E445*H445,2)</f>
        <v>0</v>
      </c>
      <c r="J445" s="157"/>
      <c r="K445" s="156">
        <f>ROUND(E445*J445,2)</f>
        <v>0</v>
      </c>
      <c r="L445" s="156">
        <v>21</v>
      </c>
      <c r="M445" s="156">
        <f>G445*(1+L445/100)</f>
        <v>0</v>
      </c>
      <c r="N445" s="155">
        <v>0</v>
      </c>
      <c r="O445" s="155">
        <f>ROUND(E445*N445,2)</f>
        <v>0</v>
      </c>
      <c r="P445" s="155">
        <v>0</v>
      </c>
      <c r="Q445" s="155">
        <f>ROUND(E445*P445,2)</f>
        <v>0</v>
      </c>
      <c r="R445" s="156"/>
      <c r="S445" s="156" t="s">
        <v>226</v>
      </c>
      <c r="T445" s="156" t="s">
        <v>226</v>
      </c>
      <c r="U445" s="156">
        <v>0</v>
      </c>
      <c r="V445" s="156">
        <f>ROUND(E445*U445,2)</f>
        <v>0</v>
      </c>
      <c r="W445" s="156"/>
      <c r="X445" s="156" t="s">
        <v>227</v>
      </c>
      <c r="Y445" s="156" t="s">
        <v>228</v>
      </c>
      <c r="Z445" s="146"/>
      <c r="AA445" s="146"/>
      <c r="AB445" s="146"/>
      <c r="AC445" s="146"/>
      <c r="AD445" s="146"/>
      <c r="AE445" s="146"/>
      <c r="AF445" s="146"/>
      <c r="AG445" s="146" t="s">
        <v>235</v>
      </c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2" x14ac:dyDescent="0.2">
      <c r="A446" s="153"/>
      <c r="B446" s="154"/>
      <c r="C446" s="183" t="s">
        <v>840</v>
      </c>
      <c r="D446" s="158"/>
      <c r="E446" s="159">
        <v>0.1</v>
      </c>
      <c r="F446" s="156"/>
      <c r="G446" s="156"/>
      <c r="H446" s="156"/>
      <c r="I446" s="156"/>
      <c r="J446" s="156"/>
      <c r="K446" s="156"/>
      <c r="L446" s="156"/>
      <c r="M446" s="156"/>
      <c r="N446" s="155"/>
      <c r="O446" s="155"/>
      <c r="P446" s="155"/>
      <c r="Q446" s="155"/>
      <c r="R446" s="156"/>
      <c r="S446" s="156"/>
      <c r="T446" s="156"/>
      <c r="U446" s="156"/>
      <c r="V446" s="156"/>
      <c r="W446" s="156"/>
      <c r="X446" s="156"/>
      <c r="Y446" s="156"/>
      <c r="Z446" s="146"/>
      <c r="AA446" s="146"/>
      <c r="AB446" s="146"/>
      <c r="AC446" s="146"/>
      <c r="AD446" s="146"/>
      <c r="AE446" s="146"/>
      <c r="AF446" s="146"/>
      <c r="AG446" s="146" t="s">
        <v>231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x14ac:dyDescent="0.2">
      <c r="A447" s="3"/>
      <c r="B447" s="4"/>
      <c r="C447" s="185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AE447">
        <v>15</v>
      </c>
      <c r="AF447">
        <v>21</v>
      </c>
      <c r="AG447" t="s">
        <v>207</v>
      </c>
    </row>
    <row r="448" spans="1:60" x14ac:dyDescent="0.2">
      <c r="A448" s="149"/>
      <c r="B448" s="150" t="s">
        <v>31</v>
      </c>
      <c r="C448" s="186"/>
      <c r="D448" s="151"/>
      <c r="E448" s="152"/>
      <c r="F448" s="152"/>
      <c r="G448" s="168">
        <f>G8+G59+G81+G136+G180+G193+G208+G217+G220+G223+G230+G235+G237+G239+G261+G283+G325+G333+G361+G384+G393+G402+G412+G423+G425+G429+G431</f>
        <v>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AE448">
        <f>SUMIF(L7:L446,AE447,G7:G446)</f>
        <v>0</v>
      </c>
      <c r="AF448">
        <f>SUMIF(L7:L446,AF447,G7:G446)</f>
        <v>0</v>
      </c>
      <c r="AG448" t="s">
        <v>854</v>
      </c>
    </row>
    <row r="449" spans="1:33" x14ac:dyDescent="0.2">
      <c r="A449" s="3"/>
      <c r="B449" s="4"/>
      <c r="C449" s="185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3"/>
      <c r="B450" s="4"/>
      <c r="C450" s="185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A451" s="3"/>
      <c r="B451" s="4"/>
      <c r="C451" s="185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33" x14ac:dyDescent="0.2">
      <c r="C452" s="187"/>
      <c r="D452" s="10"/>
      <c r="AG452" t="s">
        <v>855</v>
      </c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6CEChJ6wgnPZfJYSmJqEX8Va/Z3zoC1DhnI5q0oFLml9s6z68JlRzhkB1nKD8Zw/iykcspEujZ9boghBeh3JiA==" saltValue="qsEGUhZTS0ERuZNrbDFsn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65" activePane="bottomLeft" state="frozen"/>
      <selection pane="bottomLeft" activeCell="C76" sqref="C76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57</v>
      </c>
      <c r="C3" s="250" t="s">
        <v>58</v>
      </c>
      <c r="D3" s="251"/>
      <c r="E3" s="251"/>
      <c r="F3" s="251"/>
      <c r="G3" s="252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58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78</v>
      </c>
      <c r="C8" s="181" t="s">
        <v>79</v>
      </c>
      <c r="D8" s="164"/>
      <c r="E8" s="165"/>
      <c r="F8" s="166"/>
      <c r="G8" s="167">
        <f>SUMIF(AG9:AG52,"&lt;&gt;NOR",G9:G52)</f>
        <v>0</v>
      </c>
      <c r="H8" s="161"/>
      <c r="I8" s="161">
        <f>SUM(I9:I52)</f>
        <v>0</v>
      </c>
      <c r="J8" s="161"/>
      <c r="K8" s="161">
        <f>SUM(K9:K52)</f>
        <v>0</v>
      </c>
      <c r="L8" s="161"/>
      <c r="M8" s="161">
        <f>SUM(M9:M52)</f>
        <v>0</v>
      </c>
      <c r="N8" s="160"/>
      <c r="O8" s="160">
        <f>SUM(O9:O52)</f>
        <v>47.629999999999995</v>
      </c>
      <c r="P8" s="160"/>
      <c r="Q8" s="160">
        <f>SUM(Q9:Q52)</f>
        <v>0</v>
      </c>
      <c r="R8" s="161"/>
      <c r="S8" s="161"/>
      <c r="T8" s="161"/>
      <c r="U8" s="161"/>
      <c r="V8" s="161">
        <f>SUM(V9:V52)</f>
        <v>146.35000000000002</v>
      </c>
      <c r="W8" s="161"/>
      <c r="X8" s="161"/>
      <c r="Y8" s="161"/>
      <c r="AG8" t="s">
        <v>222</v>
      </c>
    </row>
    <row r="9" spans="1:60" ht="22.5" outlineLevel="1" x14ac:dyDescent="0.2">
      <c r="A9" s="175">
        <v>1</v>
      </c>
      <c r="B9" s="176" t="s">
        <v>856</v>
      </c>
      <c r="C9" s="184" t="s">
        <v>857</v>
      </c>
      <c r="D9" s="177" t="s">
        <v>314</v>
      </c>
      <c r="E9" s="178">
        <v>5</v>
      </c>
      <c r="F9" s="179"/>
      <c r="G9" s="180">
        <f t="shared" ref="G9:G14" si="0">ROUND(E9*F9,2)</f>
        <v>0</v>
      </c>
      <c r="H9" s="157"/>
      <c r="I9" s="156">
        <f t="shared" ref="I9:I14" si="1">ROUND(E9*H9,2)</f>
        <v>0</v>
      </c>
      <c r="J9" s="157"/>
      <c r="K9" s="156">
        <f t="shared" ref="K9:K14" si="2">ROUND(E9*J9,2)</f>
        <v>0</v>
      </c>
      <c r="L9" s="156">
        <v>21</v>
      </c>
      <c r="M9" s="156">
        <f t="shared" ref="M9:M14" si="3">G9*(1+L9/100)</f>
        <v>0</v>
      </c>
      <c r="N9" s="155">
        <v>0</v>
      </c>
      <c r="O9" s="155">
        <f t="shared" ref="O9:O14" si="4">ROUND(E9*N9,2)</f>
        <v>0</v>
      </c>
      <c r="P9" s="155">
        <v>0</v>
      </c>
      <c r="Q9" s="155">
        <f t="shared" ref="Q9:Q14" si="5">ROUND(E9*P9,2)</f>
        <v>0</v>
      </c>
      <c r="R9" s="156"/>
      <c r="S9" s="156" t="s">
        <v>226</v>
      </c>
      <c r="T9" s="156" t="s">
        <v>226</v>
      </c>
      <c r="U9" s="156">
        <v>0.28000000000000003</v>
      </c>
      <c r="V9" s="156">
        <f t="shared" ref="V9:V14" si="6">ROUND(E9*U9,2)</f>
        <v>1.4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5">
        <v>2</v>
      </c>
      <c r="B10" s="176" t="s">
        <v>858</v>
      </c>
      <c r="C10" s="184" t="s">
        <v>859</v>
      </c>
      <c r="D10" s="177" t="s">
        <v>314</v>
      </c>
      <c r="E10" s="178">
        <v>2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226</v>
      </c>
      <c r="T10" s="156" t="s">
        <v>226</v>
      </c>
      <c r="U10" s="156">
        <v>1.26</v>
      </c>
      <c r="V10" s="156">
        <f t="shared" si="6"/>
        <v>2.52</v>
      </c>
      <c r="W10" s="156"/>
      <c r="X10" s="156" t="s">
        <v>227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235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860</v>
      </c>
      <c r="C11" s="184" t="s">
        <v>861</v>
      </c>
      <c r="D11" s="177" t="s">
        <v>314</v>
      </c>
      <c r="E11" s="178">
        <v>5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5.0000000000000002E-5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226</v>
      </c>
      <c r="T11" s="156" t="s">
        <v>226</v>
      </c>
      <c r="U11" s="156">
        <v>0.65900000000000003</v>
      </c>
      <c r="V11" s="156">
        <f t="shared" si="6"/>
        <v>3.3</v>
      </c>
      <c r="W11" s="156"/>
      <c r="X11" s="156" t="s">
        <v>227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235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862</v>
      </c>
      <c r="C12" s="184" t="s">
        <v>863</v>
      </c>
      <c r="D12" s="177" t="s">
        <v>314</v>
      </c>
      <c r="E12" s="178">
        <v>2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1E-4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226</v>
      </c>
      <c r="T12" s="156" t="s">
        <v>226</v>
      </c>
      <c r="U12" s="156">
        <v>4.5529999999999999</v>
      </c>
      <c r="V12" s="156">
        <f t="shared" si="6"/>
        <v>9.11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864</v>
      </c>
      <c r="C13" s="184" t="s">
        <v>865</v>
      </c>
      <c r="D13" s="177" t="s">
        <v>314</v>
      </c>
      <c r="E13" s="178">
        <v>7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2.99E-3</v>
      </c>
      <c r="O13" s="155">
        <f t="shared" si="4"/>
        <v>0.02</v>
      </c>
      <c r="P13" s="155">
        <v>0</v>
      </c>
      <c r="Q13" s="155">
        <f t="shared" si="5"/>
        <v>0</v>
      </c>
      <c r="R13" s="156"/>
      <c r="S13" s="156" t="s">
        <v>226</v>
      </c>
      <c r="T13" s="156" t="s">
        <v>226</v>
      </c>
      <c r="U13" s="156">
        <v>1.7</v>
      </c>
      <c r="V13" s="156">
        <f t="shared" si="6"/>
        <v>11.9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235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9">
        <v>6</v>
      </c>
      <c r="B14" s="170" t="s">
        <v>866</v>
      </c>
      <c r="C14" s="182" t="s">
        <v>867</v>
      </c>
      <c r="D14" s="171" t="s">
        <v>225</v>
      </c>
      <c r="E14" s="172">
        <v>5.4</v>
      </c>
      <c r="F14" s="173"/>
      <c r="G14" s="174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226</v>
      </c>
      <c r="T14" s="156" t="s">
        <v>226</v>
      </c>
      <c r="U14" s="156">
        <v>2.2490000000000001</v>
      </c>
      <c r="V14" s="156">
        <f t="shared" si="6"/>
        <v>12.14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235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3" t="s">
        <v>868</v>
      </c>
      <c r="D15" s="158"/>
      <c r="E15" s="159">
        <v>5.4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231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9">
        <v>7</v>
      </c>
      <c r="B16" s="170" t="s">
        <v>869</v>
      </c>
      <c r="C16" s="182" t="s">
        <v>870</v>
      </c>
      <c r="D16" s="171" t="s">
        <v>225</v>
      </c>
      <c r="E16" s="172">
        <v>1.35</v>
      </c>
      <c r="F16" s="173"/>
      <c r="G16" s="174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226</v>
      </c>
      <c r="T16" s="156" t="s">
        <v>226</v>
      </c>
      <c r="U16" s="156">
        <v>0.34</v>
      </c>
      <c r="V16" s="156">
        <f>ROUND(E16*U16,2)</f>
        <v>0.46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235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3" t="s">
        <v>871</v>
      </c>
      <c r="D17" s="158"/>
      <c r="E17" s="159">
        <v>1.35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231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9">
        <v>8</v>
      </c>
      <c r="B18" s="170" t="s">
        <v>233</v>
      </c>
      <c r="C18" s="182" t="s">
        <v>234</v>
      </c>
      <c r="D18" s="171" t="s">
        <v>225</v>
      </c>
      <c r="E18" s="172">
        <v>6.15463</v>
      </c>
      <c r="F18" s="173"/>
      <c r="G18" s="174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6"/>
      <c r="S18" s="156" t="s">
        <v>226</v>
      </c>
      <c r="T18" s="156" t="s">
        <v>226</v>
      </c>
      <c r="U18" s="156">
        <v>0.36799999999999999</v>
      </c>
      <c r="V18" s="156">
        <f>ROUND(E18*U18,2)</f>
        <v>2.2599999999999998</v>
      </c>
      <c r="W18" s="156"/>
      <c r="X18" s="156" t="s">
        <v>227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235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3" t="s">
        <v>872</v>
      </c>
      <c r="D19" s="158"/>
      <c r="E19" s="159">
        <v>6.15463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231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9">
        <v>9</v>
      </c>
      <c r="B20" s="170" t="s">
        <v>240</v>
      </c>
      <c r="C20" s="182" t="s">
        <v>241</v>
      </c>
      <c r="D20" s="171" t="s">
        <v>225</v>
      </c>
      <c r="E20" s="172">
        <v>1.1103799999999999</v>
      </c>
      <c r="F20" s="173"/>
      <c r="G20" s="174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0</v>
      </c>
      <c r="O20" s="155">
        <f>ROUND(E20*N20,2)</f>
        <v>0</v>
      </c>
      <c r="P20" s="155">
        <v>0</v>
      </c>
      <c r="Q20" s="155">
        <f>ROUND(E20*P20,2)</f>
        <v>0</v>
      </c>
      <c r="R20" s="156"/>
      <c r="S20" s="156" t="s">
        <v>226</v>
      </c>
      <c r="T20" s="156" t="s">
        <v>226</v>
      </c>
      <c r="U20" s="156">
        <v>0.36499999999999999</v>
      </c>
      <c r="V20" s="156">
        <f>ROUND(E20*U20,2)</f>
        <v>0.41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235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3" t="s">
        <v>873</v>
      </c>
      <c r="D21" s="158"/>
      <c r="E21" s="159">
        <v>1.1103799999999999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231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69">
        <v>10</v>
      </c>
      <c r="B22" s="170" t="s">
        <v>285</v>
      </c>
      <c r="C22" s="182" t="s">
        <v>286</v>
      </c>
      <c r="D22" s="171" t="s">
        <v>225</v>
      </c>
      <c r="E22" s="172">
        <v>12.664630000000001</v>
      </c>
      <c r="F22" s="173"/>
      <c r="G22" s="174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6"/>
      <c r="S22" s="156" t="s">
        <v>226</v>
      </c>
      <c r="T22" s="156" t="s">
        <v>226</v>
      </c>
      <c r="U22" s="156">
        <v>1.0999999999999999E-2</v>
      </c>
      <c r="V22" s="156">
        <f>ROUND(E22*U22,2)</f>
        <v>0.14000000000000001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235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3" t="s">
        <v>874</v>
      </c>
      <c r="D23" s="158"/>
      <c r="E23" s="159">
        <v>12.664630000000001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231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11</v>
      </c>
      <c r="B24" s="176" t="s">
        <v>287</v>
      </c>
      <c r="C24" s="184" t="s">
        <v>288</v>
      </c>
      <c r="D24" s="177" t="s">
        <v>225</v>
      </c>
      <c r="E24" s="178">
        <v>1.35</v>
      </c>
      <c r="F24" s="179"/>
      <c r="G24" s="180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226</v>
      </c>
      <c r="T24" s="156" t="s">
        <v>226</v>
      </c>
      <c r="U24" s="156">
        <v>1.2E-2</v>
      </c>
      <c r="V24" s="156">
        <f>ROUND(E24*U24,2)</f>
        <v>0.02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235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9">
        <v>12</v>
      </c>
      <c r="B25" s="170" t="s">
        <v>291</v>
      </c>
      <c r="C25" s="182" t="s">
        <v>292</v>
      </c>
      <c r="D25" s="171" t="s">
        <v>225</v>
      </c>
      <c r="E25" s="172">
        <v>12.664630000000001</v>
      </c>
      <c r="F25" s="173"/>
      <c r="G25" s="174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6"/>
      <c r="S25" s="156" t="s">
        <v>226</v>
      </c>
      <c r="T25" s="156" t="s">
        <v>226</v>
      </c>
      <c r="U25" s="156">
        <v>0</v>
      </c>
      <c r="V25" s="156">
        <f>ROUND(E25*U25,2)</f>
        <v>0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235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3" t="s">
        <v>874</v>
      </c>
      <c r="D26" s="158"/>
      <c r="E26" s="159">
        <v>12.664630000000001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231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5">
        <v>13</v>
      </c>
      <c r="B27" s="176" t="s">
        <v>293</v>
      </c>
      <c r="C27" s="184" t="s">
        <v>294</v>
      </c>
      <c r="D27" s="177" t="s">
        <v>225</v>
      </c>
      <c r="E27" s="178">
        <v>1.35</v>
      </c>
      <c r="F27" s="179"/>
      <c r="G27" s="180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0</v>
      </c>
      <c r="O27" s="155">
        <f>ROUND(E27*N27,2)</f>
        <v>0</v>
      </c>
      <c r="P27" s="155">
        <v>0</v>
      </c>
      <c r="Q27" s="155">
        <f>ROUND(E27*P27,2)</f>
        <v>0</v>
      </c>
      <c r="R27" s="156"/>
      <c r="S27" s="156" t="s">
        <v>226</v>
      </c>
      <c r="T27" s="156" t="s">
        <v>226</v>
      </c>
      <c r="U27" s="156">
        <v>0</v>
      </c>
      <c r="V27" s="156">
        <f>ROUND(E27*U27,2)</f>
        <v>0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235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9">
        <v>14</v>
      </c>
      <c r="B28" s="170" t="s">
        <v>875</v>
      </c>
      <c r="C28" s="182" t="s">
        <v>876</v>
      </c>
      <c r="D28" s="171" t="s">
        <v>225</v>
      </c>
      <c r="E28" s="172">
        <v>6.75</v>
      </c>
      <c r="F28" s="173"/>
      <c r="G28" s="174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5">
        <v>0</v>
      </c>
      <c r="O28" s="155">
        <f>ROUND(E28*N28,2)</f>
        <v>0</v>
      </c>
      <c r="P28" s="155">
        <v>0</v>
      </c>
      <c r="Q28" s="155">
        <f>ROUND(E28*P28,2)</f>
        <v>0</v>
      </c>
      <c r="R28" s="156"/>
      <c r="S28" s="156" t="s">
        <v>226</v>
      </c>
      <c r="T28" s="156" t="s">
        <v>226</v>
      </c>
      <c r="U28" s="156">
        <v>0.13200000000000001</v>
      </c>
      <c r="V28" s="156">
        <f>ROUND(E28*U28,2)</f>
        <v>0.89</v>
      </c>
      <c r="W28" s="156"/>
      <c r="X28" s="156" t="s">
        <v>227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235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3" t="s">
        <v>877</v>
      </c>
      <c r="D29" s="158"/>
      <c r="E29" s="159">
        <v>6.75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231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9">
        <v>15</v>
      </c>
      <c r="B30" s="170" t="s">
        <v>878</v>
      </c>
      <c r="C30" s="182" t="s">
        <v>879</v>
      </c>
      <c r="D30" s="171" t="s">
        <v>328</v>
      </c>
      <c r="E30" s="172">
        <v>13.5</v>
      </c>
      <c r="F30" s="173"/>
      <c r="G30" s="174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5">
        <v>1</v>
      </c>
      <c r="O30" s="155">
        <f>ROUND(E30*N30,2)</f>
        <v>13.5</v>
      </c>
      <c r="P30" s="155">
        <v>0</v>
      </c>
      <c r="Q30" s="155">
        <f>ROUND(E30*P30,2)</f>
        <v>0</v>
      </c>
      <c r="R30" s="156" t="s">
        <v>493</v>
      </c>
      <c r="S30" s="156" t="s">
        <v>226</v>
      </c>
      <c r="T30" s="156" t="s">
        <v>226</v>
      </c>
      <c r="U30" s="156">
        <v>0</v>
      </c>
      <c r="V30" s="156">
        <f>ROUND(E30*U30,2)</f>
        <v>0</v>
      </c>
      <c r="W30" s="156"/>
      <c r="X30" s="156" t="s">
        <v>494</v>
      </c>
      <c r="Y30" s="156" t="s">
        <v>228</v>
      </c>
      <c r="Z30" s="146"/>
      <c r="AA30" s="146"/>
      <c r="AB30" s="146"/>
      <c r="AC30" s="146"/>
      <c r="AD30" s="146"/>
      <c r="AE30" s="146"/>
      <c r="AF30" s="146"/>
      <c r="AG30" s="146" t="s">
        <v>544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3" t="s">
        <v>880</v>
      </c>
      <c r="D31" s="158"/>
      <c r="E31" s="159">
        <v>13.5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231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9">
        <v>16</v>
      </c>
      <c r="B32" s="170" t="s">
        <v>881</v>
      </c>
      <c r="C32" s="182" t="s">
        <v>882</v>
      </c>
      <c r="D32" s="171" t="s">
        <v>268</v>
      </c>
      <c r="E32" s="172">
        <v>378.55</v>
      </c>
      <c r="F32" s="173"/>
      <c r="G32" s="174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0</v>
      </c>
      <c r="O32" s="155">
        <f>ROUND(E32*N32,2)</f>
        <v>0</v>
      </c>
      <c r="P32" s="155">
        <v>0</v>
      </c>
      <c r="Q32" s="155">
        <f>ROUND(E32*P32,2)</f>
        <v>0</v>
      </c>
      <c r="R32" s="156"/>
      <c r="S32" s="156" t="s">
        <v>226</v>
      </c>
      <c r="T32" s="156" t="s">
        <v>226</v>
      </c>
      <c r="U32" s="156">
        <v>0.09</v>
      </c>
      <c r="V32" s="156">
        <f>ROUND(E32*U32,2)</f>
        <v>34.07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235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3" t="s">
        <v>883</v>
      </c>
      <c r="D33" s="158"/>
      <c r="E33" s="159">
        <v>378.55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231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9">
        <v>17</v>
      </c>
      <c r="B34" s="170" t="s">
        <v>884</v>
      </c>
      <c r="C34" s="182" t="s">
        <v>885</v>
      </c>
      <c r="D34" s="171" t="s">
        <v>268</v>
      </c>
      <c r="E34" s="172">
        <v>378.55</v>
      </c>
      <c r="F34" s="173"/>
      <c r="G34" s="174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226</v>
      </c>
      <c r="T34" s="156" t="s">
        <v>226</v>
      </c>
      <c r="U34" s="156">
        <v>5.5E-2</v>
      </c>
      <c r="V34" s="156">
        <f>ROUND(E34*U34,2)</f>
        <v>20.82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235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3" t="s">
        <v>883</v>
      </c>
      <c r="D35" s="158"/>
      <c r="E35" s="159">
        <v>378.55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231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9">
        <v>18</v>
      </c>
      <c r="B36" s="170" t="s">
        <v>886</v>
      </c>
      <c r="C36" s="182" t="s">
        <v>887</v>
      </c>
      <c r="D36" s="171" t="s">
        <v>225</v>
      </c>
      <c r="E36" s="172">
        <v>18.927499999999998</v>
      </c>
      <c r="F36" s="173"/>
      <c r="G36" s="174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5">
        <v>1.67</v>
      </c>
      <c r="O36" s="155">
        <f>ROUND(E36*N36,2)</f>
        <v>31.61</v>
      </c>
      <c r="P36" s="155">
        <v>0</v>
      </c>
      <c r="Q36" s="155">
        <f>ROUND(E36*P36,2)</f>
        <v>0</v>
      </c>
      <c r="R36" s="156" t="s">
        <v>493</v>
      </c>
      <c r="S36" s="156" t="s">
        <v>226</v>
      </c>
      <c r="T36" s="156" t="s">
        <v>226</v>
      </c>
      <c r="U36" s="156">
        <v>0</v>
      </c>
      <c r="V36" s="156">
        <f>ROUND(E36*U36,2)</f>
        <v>0</v>
      </c>
      <c r="W36" s="156"/>
      <c r="X36" s="156" t="s">
        <v>494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544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83" t="s">
        <v>888</v>
      </c>
      <c r="D37" s="158"/>
      <c r="E37" s="159">
        <v>18.927499999999998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231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9">
        <v>19</v>
      </c>
      <c r="B38" s="170" t="s">
        <v>889</v>
      </c>
      <c r="C38" s="182" t="s">
        <v>890</v>
      </c>
      <c r="D38" s="171" t="s">
        <v>225</v>
      </c>
      <c r="E38" s="172">
        <v>1.466</v>
      </c>
      <c r="F38" s="173"/>
      <c r="G38" s="174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5">
        <v>1.6</v>
      </c>
      <c r="O38" s="155">
        <f>ROUND(E38*N38,2)</f>
        <v>2.35</v>
      </c>
      <c r="P38" s="155">
        <v>0</v>
      </c>
      <c r="Q38" s="155">
        <f>ROUND(E38*P38,2)</f>
        <v>0</v>
      </c>
      <c r="R38" s="156"/>
      <c r="S38" s="156" t="s">
        <v>226</v>
      </c>
      <c r="T38" s="156" t="s">
        <v>226</v>
      </c>
      <c r="U38" s="156">
        <v>1.84</v>
      </c>
      <c r="V38" s="156">
        <f>ROUND(E38*U38,2)</f>
        <v>2.7</v>
      </c>
      <c r="W38" s="156"/>
      <c r="X38" s="156" t="s">
        <v>227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235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3" t="s">
        <v>891</v>
      </c>
      <c r="D39" s="158"/>
      <c r="E39" s="159">
        <v>1.466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231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20</v>
      </c>
      <c r="B40" s="176" t="s">
        <v>892</v>
      </c>
      <c r="C40" s="184" t="s">
        <v>893</v>
      </c>
      <c r="D40" s="177" t="s">
        <v>314</v>
      </c>
      <c r="E40" s="178">
        <v>85</v>
      </c>
      <c r="F40" s="179"/>
      <c r="G40" s="180">
        <f t="shared" ref="G40:G47" si="7">ROUND(E40*F40,2)</f>
        <v>0</v>
      </c>
      <c r="H40" s="157"/>
      <c r="I40" s="156">
        <f t="shared" ref="I40:I47" si="8">ROUND(E40*H40,2)</f>
        <v>0</v>
      </c>
      <c r="J40" s="157"/>
      <c r="K40" s="156">
        <f t="shared" ref="K40:K47" si="9">ROUND(E40*J40,2)</f>
        <v>0</v>
      </c>
      <c r="L40" s="156">
        <v>21</v>
      </c>
      <c r="M40" s="156">
        <f t="shared" ref="M40:M47" si="10">G40*(1+L40/100)</f>
        <v>0</v>
      </c>
      <c r="N40" s="155">
        <v>0</v>
      </c>
      <c r="O40" s="155">
        <f t="shared" ref="O40:O47" si="11">ROUND(E40*N40,2)</f>
        <v>0</v>
      </c>
      <c r="P40" s="155">
        <v>0</v>
      </c>
      <c r="Q40" s="155">
        <f t="shared" ref="Q40:Q47" si="12">ROUND(E40*P40,2)</f>
        <v>0</v>
      </c>
      <c r="R40" s="156"/>
      <c r="S40" s="156" t="s">
        <v>226</v>
      </c>
      <c r="T40" s="156" t="s">
        <v>226</v>
      </c>
      <c r="U40" s="156">
        <v>9.8000000000000004E-2</v>
      </c>
      <c r="V40" s="156">
        <f t="shared" ref="V40:V47" si="13">ROUND(E40*U40,2)</f>
        <v>8.33</v>
      </c>
      <c r="W40" s="156"/>
      <c r="X40" s="156" t="s">
        <v>227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235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21</v>
      </c>
      <c r="B41" s="176" t="s">
        <v>894</v>
      </c>
      <c r="C41" s="184" t="s">
        <v>895</v>
      </c>
      <c r="D41" s="177" t="s">
        <v>314</v>
      </c>
      <c r="E41" s="178">
        <v>85</v>
      </c>
      <c r="F41" s="179"/>
      <c r="G41" s="180">
        <f t="shared" si="7"/>
        <v>0</v>
      </c>
      <c r="H41" s="157"/>
      <c r="I41" s="156">
        <f t="shared" si="8"/>
        <v>0</v>
      </c>
      <c r="J41" s="157"/>
      <c r="K41" s="156">
        <f t="shared" si="9"/>
        <v>0</v>
      </c>
      <c r="L41" s="156">
        <v>21</v>
      </c>
      <c r="M41" s="156">
        <f t="shared" si="10"/>
        <v>0</v>
      </c>
      <c r="N41" s="155">
        <v>0</v>
      </c>
      <c r="O41" s="155">
        <f t="shared" si="11"/>
        <v>0</v>
      </c>
      <c r="P41" s="155">
        <v>0</v>
      </c>
      <c r="Q41" s="155">
        <f t="shared" si="12"/>
        <v>0</v>
      </c>
      <c r="R41" s="156"/>
      <c r="S41" s="156" t="s">
        <v>226</v>
      </c>
      <c r="T41" s="156" t="s">
        <v>226</v>
      </c>
      <c r="U41" s="156">
        <v>5.8999999999999997E-2</v>
      </c>
      <c r="V41" s="156">
        <f t="shared" si="13"/>
        <v>5.0199999999999996</v>
      </c>
      <c r="W41" s="156"/>
      <c r="X41" s="156" t="s">
        <v>227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235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22</v>
      </c>
      <c r="B42" s="176" t="s">
        <v>896</v>
      </c>
      <c r="C42" s="184" t="s">
        <v>897</v>
      </c>
      <c r="D42" s="177" t="s">
        <v>314</v>
      </c>
      <c r="E42" s="178">
        <v>85</v>
      </c>
      <c r="F42" s="179"/>
      <c r="G42" s="180">
        <f t="shared" si="7"/>
        <v>0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0</v>
      </c>
      <c r="N42" s="155">
        <v>1E-3</v>
      </c>
      <c r="O42" s="155">
        <f t="shared" si="11"/>
        <v>0.09</v>
      </c>
      <c r="P42" s="155">
        <v>0</v>
      </c>
      <c r="Q42" s="155">
        <f t="shared" si="12"/>
        <v>0</v>
      </c>
      <c r="R42" s="156"/>
      <c r="S42" s="156" t="s">
        <v>334</v>
      </c>
      <c r="T42" s="156" t="s">
        <v>335</v>
      </c>
      <c r="U42" s="156">
        <v>0</v>
      </c>
      <c r="V42" s="156">
        <f t="shared" si="13"/>
        <v>0</v>
      </c>
      <c r="W42" s="156"/>
      <c r="X42" s="156" t="s">
        <v>494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544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5">
        <v>23</v>
      </c>
      <c r="B43" s="176" t="s">
        <v>898</v>
      </c>
      <c r="C43" s="184" t="s">
        <v>899</v>
      </c>
      <c r="D43" s="177" t="s">
        <v>314</v>
      </c>
      <c r="E43" s="178">
        <v>1</v>
      </c>
      <c r="F43" s="179"/>
      <c r="G43" s="180">
        <f t="shared" si="7"/>
        <v>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226</v>
      </c>
      <c r="T43" s="156" t="s">
        <v>226</v>
      </c>
      <c r="U43" s="156">
        <v>5.7569999999999997</v>
      </c>
      <c r="V43" s="156">
        <f t="shared" si="13"/>
        <v>5.76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235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5">
        <v>24</v>
      </c>
      <c r="B44" s="176" t="s">
        <v>900</v>
      </c>
      <c r="C44" s="184" t="s">
        <v>901</v>
      </c>
      <c r="D44" s="177" t="s">
        <v>314</v>
      </c>
      <c r="E44" s="178">
        <v>1</v>
      </c>
      <c r="F44" s="179"/>
      <c r="G44" s="180">
        <f t="shared" si="7"/>
        <v>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226</v>
      </c>
      <c r="T44" s="156" t="s">
        <v>226</v>
      </c>
      <c r="U44" s="156">
        <v>0.27400000000000002</v>
      </c>
      <c r="V44" s="156">
        <f t="shared" si="13"/>
        <v>0.27</v>
      </c>
      <c r="W44" s="156"/>
      <c r="X44" s="156" t="s">
        <v>227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235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25</v>
      </c>
      <c r="B45" s="176" t="s">
        <v>902</v>
      </c>
      <c r="C45" s="184" t="s">
        <v>903</v>
      </c>
      <c r="D45" s="177" t="s">
        <v>314</v>
      </c>
      <c r="E45" s="178">
        <v>1</v>
      </c>
      <c r="F45" s="179"/>
      <c r="G45" s="180">
        <f t="shared" si="7"/>
        <v>0</v>
      </c>
      <c r="H45" s="157"/>
      <c r="I45" s="156">
        <f t="shared" si="8"/>
        <v>0</v>
      </c>
      <c r="J45" s="157"/>
      <c r="K45" s="156">
        <f t="shared" si="9"/>
        <v>0</v>
      </c>
      <c r="L45" s="156">
        <v>21</v>
      </c>
      <c r="M45" s="156">
        <f t="shared" si="10"/>
        <v>0</v>
      </c>
      <c r="N45" s="155">
        <v>0.01</v>
      </c>
      <c r="O45" s="155">
        <f t="shared" si="11"/>
        <v>0.01</v>
      </c>
      <c r="P45" s="155">
        <v>0</v>
      </c>
      <c r="Q45" s="155">
        <f t="shared" si="12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13"/>
        <v>0</v>
      </c>
      <c r="W45" s="156"/>
      <c r="X45" s="156" t="s">
        <v>494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544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5">
        <v>26</v>
      </c>
      <c r="B46" s="176" t="s">
        <v>904</v>
      </c>
      <c r="C46" s="184" t="s">
        <v>905</v>
      </c>
      <c r="D46" s="177" t="s">
        <v>268</v>
      </c>
      <c r="E46" s="178">
        <v>353.69</v>
      </c>
      <c r="F46" s="179"/>
      <c r="G46" s="180">
        <f t="shared" si="7"/>
        <v>0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226</v>
      </c>
      <c r="T46" s="156" t="s">
        <v>226</v>
      </c>
      <c r="U46" s="156">
        <v>0.06</v>
      </c>
      <c r="V46" s="156">
        <f t="shared" si="13"/>
        <v>21.22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235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9">
        <v>27</v>
      </c>
      <c r="B47" s="170" t="s">
        <v>906</v>
      </c>
      <c r="C47" s="182" t="s">
        <v>907</v>
      </c>
      <c r="D47" s="171" t="s">
        <v>769</v>
      </c>
      <c r="E47" s="172">
        <v>53.0535</v>
      </c>
      <c r="F47" s="173"/>
      <c r="G47" s="174">
        <f t="shared" si="7"/>
        <v>0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0</v>
      </c>
      <c r="N47" s="155">
        <v>1E-3</v>
      </c>
      <c r="O47" s="155">
        <f t="shared" si="11"/>
        <v>0.05</v>
      </c>
      <c r="P47" s="155">
        <v>0</v>
      </c>
      <c r="Q47" s="155">
        <f t="shared" si="12"/>
        <v>0</v>
      </c>
      <c r="R47" s="156" t="s">
        <v>493</v>
      </c>
      <c r="S47" s="156" t="s">
        <v>226</v>
      </c>
      <c r="T47" s="156" t="s">
        <v>226</v>
      </c>
      <c r="U47" s="156">
        <v>0</v>
      </c>
      <c r="V47" s="156">
        <f t="shared" si="13"/>
        <v>0</v>
      </c>
      <c r="W47" s="156"/>
      <c r="X47" s="156" t="s">
        <v>494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544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3" t="s">
        <v>908</v>
      </c>
      <c r="D48" s="158"/>
      <c r="E48" s="159">
        <v>53.0535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231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9">
        <v>28</v>
      </c>
      <c r="B49" s="170" t="s">
        <v>909</v>
      </c>
      <c r="C49" s="182" t="s">
        <v>910</v>
      </c>
      <c r="D49" s="171" t="s">
        <v>225</v>
      </c>
      <c r="E49" s="172">
        <v>1.41476</v>
      </c>
      <c r="F49" s="173"/>
      <c r="G49" s="174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226</v>
      </c>
      <c r="T49" s="156" t="s">
        <v>226</v>
      </c>
      <c r="U49" s="156">
        <v>0.88</v>
      </c>
      <c r="V49" s="156">
        <f>ROUND(E49*U49,2)</f>
        <v>1.24</v>
      </c>
      <c r="W49" s="156"/>
      <c r="X49" s="156" t="s">
        <v>227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235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3" t="s">
        <v>911</v>
      </c>
      <c r="D50" s="158"/>
      <c r="E50" s="159">
        <v>1.41476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231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9">
        <v>29</v>
      </c>
      <c r="B51" s="170" t="s">
        <v>912</v>
      </c>
      <c r="C51" s="182" t="s">
        <v>913</v>
      </c>
      <c r="D51" s="171" t="s">
        <v>268</v>
      </c>
      <c r="E51" s="172">
        <v>24.698499999999999</v>
      </c>
      <c r="F51" s="173"/>
      <c r="G51" s="174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5">
        <v>0</v>
      </c>
      <c r="O51" s="155">
        <f>ROUND(E51*N51,2)</f>
        <v>0</v>
      </c>
      <c r="P51" s="155">
        <v>0</v>
      </c>
      <c r="Q51" s="155">
        <f>ROUND(E51*P51,2)</f>
        <v>0</v>
      </c>
      <c r="R51" s="156"/>
      <c r="S51" s="156" t="s">
        <v>226</v>
      </c>
      <c r="T51" s="156" t="s">
        <v>226</v>
      </c>
      <c r="U51" s="156">
        <v>9.6000000000000002E-2</v>
      </c>
      <c r="V51" s="156">
        <f>ROUND(E51*U51,2)</f>
        <v>2.37</v>
      </c>
      <c r="W51" s="156"/>
      <c r="X51" s="156" t="s">
        <v>227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235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3" t="s">
        <v>914</v>
      </c>
      <c r="D52" s="158"/>
      <c r="E52" s="159">
        <v>24.698499999999999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231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2" t="s">
        <v>221</v>
      </c>
      <c r="B53" s="163" t="s">
        <v>80</v>
      </c>
      <c r="C53" s="181" t="s">
        <v>81</v>
      </c>
      <c r="D53" s="164"/>
      <c r="E53" s="165"/>
      <c r="F53" s="166"/>
      <c r="G53" s="167">
        <f>SUMIF(AG54:AG55,"&lt;&gt;NOR",G54:G55)</f>
        <v>0</v>
      </c>
      <c r="H53" s="161"/>
      <c r="I53" s="161">
        <f>SUM(I54:I55)</f>
        <v>0</v>
      </c>
      <c r="J53" s="161"/>
      <c r="K53" s="161">
        <f>SUM(K54:K55)</f>
        <v>0</v>
      </c>
      <c r="L53" s="161"/>
      <c r="M53" s="161">
        <f>SUM(M54:M55)</f>
        <v>0</v>
      </c>
      <c r="N53" s="160"/>
      <c r="O53" s="160">
        <f>SUM(O54:O55)</f>
        <v>2.82</v>
      </c>
      <c r="P53" s="160"/>
      <c r="Q53" s="160">
        <f>SUM(Q54:Q55)</f>
        <v>0</v>
      </c>
      <c r="R53" s="161"/>
      <c r="S53" s="161"/>
      <c r="T53" s="161"/>
      <c r="U53" s="161"/>
      <c r="V53" s="161">
        <f>SUM(V54:V55)</f>
        <v>0.53</v>
      </c>
      <c r="W53" s="161"/>
      <c r="X53" s="161"/>
      <c r="Y53" s="161"/>
      <c r="AG53" t="s">
        <v>222</v>
      </c>
    </row>
    <row r="54" spans="1:60" outlineLevel="1" x14ac:dyDescent="0.2">
      <c r="A54" s="169">
        <v>30</v>
      </c>
      <c r="B54" s="170" t="s">
        <v>302</v>
      </c>
      <c r="C54" s="182" t="s">
        <v>915</v>
      </c>
      <c r="D54" s="171" t="s">
        <v>225</v>
      </c>
      <c r="E54" s="172">
        <v>1.11825</v>
      </c>
      <c r="F54" s="173"/>
      <c r="G54" s="174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2.5249999999999999</v>
      </c>
      <c r="O54" s="155">
        <f>ROUND(E54*N54,2)</f>
        <v>2.82</v>
      </c>
      <c r="P54" s="155">
        <v>0</v>
      </c>
      <c r="Q54" s="155">
        <f>ROUND(E54*P54,2)</f>
        <v>0</v>
      </c>
      <c r="R54" s="156"/>
      <c r="S54" s="156" t="s">
        <v>226</v>
      </c>
      <c r="T54" s="156" t="s">
        <v>226</v>
      </c>
      <c r="U54" s="156">
        <v>0.47699999999999998</v>
      </c>
      <c r="V54" s="156">
        <f>ROUND(E54*U54,2)</f>
        <v>0.53</v>
      </c>
      <c r="W54" s="156"/>
      <c r="X54" s="156" t="s">
        <v>227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235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3" t="s">
        <v>916</v>
      </c>
      <c r="D55" s="158"/>
      <c r="E55" s="159">
        <v>1.11825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231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x14ac:dyDescent="0.2">
      <c r="A56" s="162" t="s">
        <v>221</v>
      </c>
      <c r="B56" s="163" t="s">
        <v>82</v>
      </c>
      <c r="C56" s="181" t="s">
        <v>83</v>
      </c>
      <c r="D56" s="164"/>
      <c r="E56" s="165"/>
      <c r="F56" s="166"/>
      <c r="G56" s="167">
        <f>SUMIF(AG57:AG63,"&lt;&gt;NOR",G57:G63)</f>
        <v>0</v>
      </c>
      <c r="H56" s="161"/>
      <c r="I56" s="161">
        <f>SUM(I57:I63)</f>
        <v>0</v>
      </c>
      <c r="J56" s="161"/>
      <c r="K56" s="161">
        <f>SUM(K57:K63)</f>
        <v>0</v>
      </c>
      <c r="L56" s="161"/>
      <c r="M56" s="161">
        <f>SUM(M57:M63)</f>
        <v>0</v>
      </c>
      <c r="N56" s="160"/>
      <c r="O56" s="160">
        <f>SUM(O57:O63)</f>
        <v>16.899999999999999</v>
      </c>
      <c r="P56" s="160"/>
      <c r="Q56" s="160">
        <f>SUM(Q57:Q63)</f>
        <v>0</v>
      </c>
      <c r="R56" s="161"/>
      <c r="S56" s="161"/>
      <c r="T56" s="161"/>
      <c r="U56" s="161"/>
      <c r="V56" s="161">
        <f>SUM(V57:V63)</f>
        <v>46.03</v>
      </c>
      <c r="W56" s="161"/>
      <c r="X56" s="161"/>
      <c r="Y56" s="161"/>
      <c r="AG56" t="s">
        <v>222</v>
      </c>
    </row>
    <row r="57" spans="1:60" ht="22.5" outlineLevel="1" x14ac:dyDescent="0.2">
      <c r="A57" s="169">
        <v>31</v>
      </c>
      <c r="B57" s="170" t="s">
        <v>917</v>
      </c>
      <c r="C57" s="182" t="s">
        <v>918</v>
      </c>
      <c r="D57" s="171" t="s">
        <v>225</v>
      </c>
      <c r="E57" s="172">
        <v>5.9572500000000002</v>
      </c>
      <c r="F57" s="173"/>
      <c r="G57" s="174">
        <f>ROUND(E57*F57,2)</f>
        <v>0</v>
      </c>
      <c r="H57" s="157"/>
      <c r="I57" s="156">
        <f>ROUND(E57*H57,2)</f>
        <v>0</v>
      </c>
      <c r="J57" s="157"/>
      <c r="K57" s="156">
        <f>ROUND(E57*J57,2)</f>
        <v>0</v>
      </c>
      <c r="L57" s="156">
        <v>21</v>
      </c>
      <c r="M57" s="156">
        <f>G57*(1+L57/100)</f>
        <v>0</v>
      </c>
      <c r="N57" s="155">
        <v>2.5301300000000002</v>
      </c>
      <c r="O57" s="155">
        <f>ROUND(E57*N57,2)</f>
        <v>15.07</v>
      </c>
      <c r="P57" s="155">
        <v>0</v>
      </c>
      <c r="Q57" s="155">
        <f>ROUND(E57*P57,2)</f>
        <v>0</v>
      </c>
      <c r="R57" s="156"/>
      <c r="S57" s="156" t="s">
        <v>226</v>
      </c>
      <c r="T57" s="156" t="s">
        <v>226</v>
      </c>
      <c r="U57" s="156">
        <v>1.21</v>
      </c>
      <c r="V57" s="156">
        <f>ROUND(E57*U57,2)</f>
        <v>7.21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235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183" t="s">
        <v>919</v>
      </c>
      <c r="D58" s="158"/>
      <c r="E58" s="159">
        <v>5.9572500000000002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231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69">
        <v>32</v>
      </c>
      <c r="B59" s="170" t="s">
        <v>920</v>
      </c>
      <c r="C59" s="182" t="s">
        <v>921</v>
      </c>
      <c r="D59" s="171" t="s">
        <v>268</v>
      </c>
      <c r="E59" s="172">
        <v>22.3</v>
      </c>
      <c r="F59" s="173"/>
      <c r="G59" s="174">
        <f>ROUND(E59*F59,2)</f>
        <v>0</v>
      </c>
      <c r="H59" s="157"/>
      <c r="I59" s="156">
        <f>ROUND(E59*H59,2)</f>
        <v>0</v>
      </c>
      <c r="J59" s="157"/>
      <c r="K59" s="156">
        <f>ROUND(E59*J59,2)</f>
        <v>0</v>
      </c>
      <c r="L59" s="156">
        <v>21</v>
      </c>
      <c r="M59" s="156">
        <f>G59*(1+L59/100)</f>
        <v>0</v>
      </c>
      <c r="N59" s="155">
        <v>6.0310000000000002E-2</v>
      </c>
      <c r="O59" s="155">
        <f>ROUND(E59*N59,2)</f>
        <v>1.34</v>
      </c>
      <c r="P59" s="155">
        <v>0</v>
      </c>
      <c r="Q59" s="155">
        <f>ROUND(E59*P59,2)</f>
        <v>0</v>
      </c>
      <c r="R59" s="156"/>
      <c r="S59" s="156" t="s">
        <v>226</v>
      </c>
      <c r="T59" s="156" t="s">
        <v>226</v>
      </c>
      <c r="U59" s="156">
        <v>0.85</v>
      </c>
      <c r="V59" s="156">
        <f>ROUND(E59*U59,2)</f>
        <v>18.96</v>
      </c>
      <c r="W59" s="156"/>
      <c r="X59" s="156" t="s">
        <v>227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235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2" x14ac:dyDescent="0.2">
      <c r="A60" s="153"/>
      <c r="B60" s="154"/>
      <c r="C60" s="183" t="s">
        <v>922</v>
      </c>
      <c r="D60" s="158"/>
      <c r="E60" s="159">
        <v>22.3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231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5">
        <v>33</v>
      </c>
      <c r="B61" s="176" t="s">
        <v>923</v>
      </c>
      <c r="C61" s="184" t="s">
        <v>924</v>
      </c>
      <c r="D61" s="177" t="s">
        <v>268</v>
      </c>
      <c r="E61" s="178">
        <v>22.3</v>
      </c>
      <c r="F61" s="179"/>
      <c r="G61" s="180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0</v>
      </c>
      <c r="O61" s="155">
        <f>ROUND(E61*N61,2)</f>
        <v>0</v>
      </c>
      <c r="P61" s="155">
        <v>0</v>
      </c>
      <c r="Q61" s="155">
        <f>ROUND(E61*P61,2)</f>
        <v>0</v>
      </c>
      <c r="R61" s="156"/>
      <c r="S61" s="156" t="s">
        <v>226</v>
      </c>
      <c r="T61" s="156" t="s">
        <v>226</v>
      </c>
      <c r="U61" s="156">
        <v>0.35</v>
      </c>
      <c r="V61" s="156">
        <f>ROUND(E61*U61,2)</f>
        <v>7.81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235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9">
        <v>34</v>
      </c>
      <c r="B62" s="170" t="s">
        <v>925</v>
      </c>
      <c r="C62" s="182" t="s">
        <v>926</v>
      </c>
      <c r="D62" s="171" t="s">
        <v>328</v>
      </c>
      <c r="E62" s="172">
        <v>0.4768</v>
      </c>
      <c r="F62" s="173"/>
      <c r="G62" s="174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5">
        <v>1.0202899999999999</v>
      </c>
      <c r="O62" s="155">
        <f>ROUND(E62*N62,2)</f>
        <v>0.49</v>
      </c>
      <c r="P62" s="155">
        <v>0</v>
      </c>
      <c r="Q62" s="155">
        <f>ROUND(E62*P62,2)</f>
        <v>0</v>
      </c>
      <c r="R62" s="156"/>
      <c r="S62" s="156" t="s">
        <v>927</v>
      </c>
      <c r="T62" s="156" t="s">
        <v>927</v>
      </c>
      <c r="U62" s="156">
        <v>25.271000000000001</v>
      </c>
      <c r="V62" s="156">
        <f>ROUND(E62*U62,2)</f>
        <v>12.05</v>
      </c>
      <c r="W62" s="156"/>
      <c r="X62" s="156" t="s">
        <v>227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235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3" t="s">
        <v>928</v>
      </c>
      <c r="D63" s="158"/>
      <c r="E63" s="159">
        <v>0.4768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231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62" t="s">
        <v>221</v>
      </c>
      <c r="B64" s="163" t="s">
        <v>86</v>
      </c>
      <c r="C64" s="181" t="s">
        <v>87</v>
      </c>
      <c r="D64" s="164"/>
      <c r="E64" s="165"/>
      <c r="F64" s="166"/>
      <c r="G64" s="167">
        <f>SUMIF(AG65:AG72,"&lt;&gt;NOR",G65:G72)</f>
        <v>0</v>
      </c>
      <c r="H64" s="161"/>
      <c r="I64" s="161">
        <f>SUM(I65:I72)</f>
        <v>0</v>
      </c>
      <c r="J64" s="161"/>
      <c r="K64" s="161">
        <f>SUM(K65:K72)</f>
        <v>0</v>
      </c>
      <c r="L64" s="161"/>
      <c r="M64" s="161">
        <f>SUM(M65:M72)</f>
        <v>0</v>
      </c>
      <c r="N64" s="160"/>
      <c r="O64" s="160">
        <f>SUM(O65:O72)</f>
        <v>14.620000000000001</v>
      </c>
      <c r="P64" s="160"/>
      <c r="Q64" s="160">
        <f>SUM(Q65:Q72)</f>
        <v>0</v>
      </c>
      <c r="R64" s="161"/>
      <c r="S64" s="161"/>
      <c r="T64" s="161"/>
      <c r="U64" s="161"/>
      <c r="V64" s="161">
        <f>SUM(V65:V72)</f>
        <v>17.39</v>
      </c>
      <c r="W64" s="161"/>
      <c r="X64" s="161"/>
      <c r="Y64" s="161"/>
      <c r="AG64" t="s">
        <v>222</v>
      </c>
    </row>
    <row r="65" spans="1:60" outlineLevel="1" x14ac:dyDescent="0.2">
      <c r="A65" s="169">
        <v>35</v>
      </c>
      <c r="B65" s="170" t="s">
        <v>929</v>
      </c>
      <c r="C65" s="182" t="s">
        <v>930</v>
      </c>
      <c r="D65" s="171" t="s">
        <v>268</v>
      </c>
      <c r="E65" s="172">
        <v>24.618500000000001</v>
      </c>
      <c r="F65" s="173"/>
      <c r="G65" s="174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5">
        <v>0.378</v>
      </c>
      <c r="O65" s="155">
        <f>ROUND(E65*N65,2)</f>
        <v>9.31</v>
      </c>
      <c r="P65" s="155">
        <v>0</v>
      </c>
      <c r="Q65" s="155">
        <f>ROUND(E65*P65,2)</f>
        <v>0</v>
      </c>
      <c r="R65" s="156"/>
      <c r="S65" s="156" t="s">
        <v>226</v>
      </c>
      <c r="T65" s="156" t="s">
        <v>226</v>
      </c>
      <c r="U65" s="156">
        <v>2.5999999999999999E-2</v>
      </c>
      <c r="V65" s="156">
        <f>ROUND(E65*U65,2)</f>
        <v>0.64</v>
      </c>
      <c r="W65" s="156"/>
      <c r="X65" s="156" t="s">
        <v>227</v>
      </c>
      <c r="Y65" s="156" t="s">
        <v>228</v>
      </c>
      <c r="Z65" s="146"/>
      <c r="AA65" s="146"/>
      <c r="AB65" s="146"/>
      <c r="AC65" s="146"/>
      <c r="AD65" s="146"/>
      <c r="AE65" s="146"/>
      <c r="AF65" s="146"/>
      <c r="AG65" s="146" t="s">
        <v>235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3" t="s">
        <v>931</v>
      </c>
      <c r="D66" s="158"/>
      <c r="E66" s="159">
        <v>24.618500000000001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231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69">
        <v>36</v>
      </c>
      <c r="B67" s="170" t="s">
        <v>932</v>
      </c>
      <c r="C67" s="182" t="s">
        <v>933</v>
      </c>
      <c r="D67" s="171" t="s">
        <v>268</v>
      </c>
      <c r="E67" s="172">
        <v>24.618500000000001</v>
      </c>
      <c r="F67" s="173"/>
      <c r="G67" s="174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5">
        <v>7.3899999999999993E-2</v>
      </c>
      <c r="O67" s="155">
        <f>ROUND(E67*N67,2)</f>
        <v>1.82</v>
      </c>
      <c r="P67" s="155">
        <v>0</v>
      </c>
      <c r="Q67" s="155">
        <f>ROUND(E67*P67,2)</f>
        <v>0</v>
      </c>
      <c r="R67" s="156"/>
      <c r="S67" s="156" t="s">
        <v>226</v>
      </c>
      <c r="T67" s="156" t="s">
        <v>226</v>
      </c>
      <c r="U67" s="156">
        <v>0.45200000000000001</v>
      </c>
      <c r="V67" s="156">
        <f>ROUND(E67*U67,2)</f>
        <v>11.13</v>
      </c>
      <c r="W67" s="156"/>
      <c r="X67" s="156" t="s">
        <v>227</v>
      </c>
      <c r="Y67" s="156" t="s">
        <v>228</v>
      </c>
      <c r="Z67" s="146"/>
      <c r="AA67" s="146"/>
      <c r="AB67" s="146"/>
      <c r="AC67" s="146"/>
      <c r="AD67" s="146"/>
      <c r="AE67" s="146"/>
      <c r="AF67" s="146"/>
      <c r="AG67" s="146" t="s">
        <v>235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183" t="s">
        <v>931</v>
      </c>
      <c r="D68" s="158"/>
      <c r="E68" s="159">
        <v>24.618500000000001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231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9">
        <v>37</v>
      </c>
      <c r="B69" s="170" t="s">
        <v>934</v>
      </c>
      <c r="C69" s="182" t="s">
        <v>935</v>
      </c>
      <c r="D69" s="171" t="s">
        <v>268</v>
      </c>
      <c r="E69" s="172">
        <v>27.080349999999999</v>
      </c>
      <c r="F69" s="173"/>
      <c r="G69" s="174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0.129</v>
      </c>
      <c r="O69" s="155">
        <f>ROUND(E69*N69,2)</f>
        <v>3.49</v>
      </c>
      <c r="P69" s="155">
        <v>0</v>
      </c>
      <c r="Q69" s="155">
        <f>ROUND(E69*P69,2)</f>
        <v>0</v>
      </c>
      <c r="R69" s="156" t="s">
        <v>493</v>
      </c>
      <c r="S69" s="156" t="s">
        <v>226</v>
      </c>
      <c r="T69" s="156" t="s">
        <v>226</v>
      </c>
      <c r="U69" s="156">
        <v>0</v>
      </c>
      <c r="V69" s="156">
        <f>ROUND(E69*U69,2)</f>
        <v>0</v>
      </c>
      <c r="W69" s="156"/>
      <c r="X69" s="156" t="s">
        <v>494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544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3" t="s">
        <v>936</v>
      </c>
      <c r="D70" s="158"/>
      <c r="E70" s="159">
        <v>27.080349999999999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231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69">
        <v>38</v>
      </c>
      <c r="B71" s="170" t="s">
        <v>937</v>
      </c>
      <c r="C71" s="182" t="s">
        <v>938</v>
      </c>
      <c r="D71" s="171" t="s">
        <v>297</v>
      </c>
      <c r="E71" s="172">
        <v>13.7</v>
      </c>
      <c r="F71" s="173"/>
      <c r="G71" s="174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5">
        <v>3.3E-4</v>
      </c>
      <c r="O71" s="155">
        <f>ROUND(E71*N71,2)</f>
        <v>0</v>
      </c>
      <c r="P71" s="155">
        <v>0</v>
      </c>
      <c r="Q71" s="155">
        <f>ROUND(E71*P71,2)</f>
        <v>0</v>
      </c>
      <c r="R71" s="156"/>
      <c r="S71" s="156" t="s">
        <v>226</v>
      </c>
      <c r="T71" s="156" t="s">
        <v>226</v>
      </c>
      <c r="U71" s="156">
        <v>0.41</v>
      </c>
      <c r="V71" s="156">
        <f>ROUND(E71*U71,2)</f>
        <v>5.62</v>
      </c>
      <c r="W71" s="156"/>
      <c r="X71" s="156" t="s">
        <v>227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235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3" t="s">
        <v>939</v>
      </c>
      <c r="D72" s="158"/>
      <c r="E72" s="159">
        <v>13.7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231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62" t="s">
        <v>221</v>
      </c>
      <c r="B73" s="163" t="s">
        <v>96</v>
      </c>
      <c r="C73" s="181" t="s">
        <v>97</v>
      </c>
      <c r="D73" s="164"/>
      <c r="E73" s="165"/>
      <c r="F73" s="166"/>
      <c r="G73" s="167">
        <f>SUMIF(AG74:AG74,"&lt;&gt;NOR",G74:G74)</f>
        <v>0</v>
      </c>
      <c r="H73" s="161"/>
      <c r="I73" s="161">
        <f>SUM(I74:I74)</f>
        <v>0</v>
      </c>
      <c r="J73" s="161"/>
      <c r="K73" s="161">
        <f>SUM(K74:K74)</f>
        <v>0</v>
      </c>
      <c r="L73" s="161"/>
      <c r="M73" s="161">
        <f>SUM(M74:M74)</f>
        <v>0</v>
      </c>
      <c r="N73" s="160"/>
      <c r="O73" s="160">
        <f>SUM(O74:O74)</f>
        <v>0.17</v>
      </c>
      <c r="P73" s="160"/>
      <c r="Q73" s="160">
        <f>SUM(Q74:Q74)</f>
        <v>0</v>
      </c>
      <c r="R73" s="161"/>
      <c r="S73" s="161"/>
      <c r="T73" s="161"/>
      <c r="U73" s="161"/>
      <c r="V73" s="161">
        <f>SUM(V74:V74)</f>
        <v>1.31</v>
      </c>
      <c r="W73" s="161"/>
      <c r="X73" s="161"/>
      <c r="Y73" s="161"/>
      <c r="AG73" t="s">
        <v>222</v>
      </c>
    </row>
    <row r="74" spans="1:60" ht="22.5" outlineLevel="1" x14ac:dyDescent="0.2">
      <c r="A74" s="175">
        <v>39</v>
      </c>
      <c r="B74" s="176" t="s">
        <v>940</v>
      </c>
      <c r="C74" s="184" t="s">
        <v>941</v>
      </c>
      <c r="D74" s="177" t="s">
        <v>314</v>
      </c>
      <c r="E74" s="178">
        <v>1</v>
      </c>
      <c r="F74" s="179"/>
      <c r="G74" s="180">
        <f>ROUND(E74*F74,2)</f>
        <v>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21</v>
      </c>
      <c r="M74" s="156">
        <f>G74*(1+L74/100)</f>
        <v>0</v>
      </c>
      <c r="N74" s="155">
        <v>0.16502</v>
      </c>
      <c r="O74" s="155">
        <f>ROUND(E74*N74,2)</f>
        <v>0.17</v>
      </c>
      <c r="P74" s="155">
        <v>0</v>
      </c>
      <c r="Q74" s="155">
        <f>ROUND(E74*P74,2)</f>
        <v>0</v>
      </c>
      <c r="R74" s="156"/>
      <c r="S74" s="156" t="s">
        <v>226</v>
      </c>
      <c r="T74" s="156" t="s">
        <v>226</v>
      </c>
      <c r="U74" s="156">
        <v>1.3140000000000001</v>
      </c>
      <c r="V74" s="156">
        <f>ROUND(E74*U74,2)</f>
        <v>1.31</v>
      </c>
      <c r="W74" s="156"/>
      <c r="X74" s="156" t="s">
        <v>227</v>
      </c>
      <c r="Y74" s="156" t="s">
        <v>228</v>
      </c>
      <c r="Z74" s="146"/>
      <c r="AA74" s="146"/>
      <c r="AB74" s="146"/>
      <c r="AC74" s="146"/>
      <c r="AD74" s="146"/>
      <c r="AE74" s="146"/>
      <c r="AF74" s="146"/>
      <c r="AG74" s="146" t="s">
        <v>235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2" t="s">
        <v>221</v>
      </c>
      <c r="B75" s="163" t="s">
        <v>98</v>
      </c>
      <c r="C75" s="181" t="s">
        <v>99</v>
      </c>
      <c r="D75" s="164"/>
      <c r="E75" s="165"/>
      <c r="F75" s="166"/>
      <c r="G75" s="167">
        <f>SUMIF(AG76:AG79,"&lt;&gt;NOR",G76:G79)</f>
        <v>0</v>
      </c>
      <c r="H75" s="161"/>
      <c r="I75" s="161">
        <f>SUM(I76:I79)</f>
        <v>0</v>
      </c>
      <c r="J75" s="161"/>
      <c r="K75" s="161">
        <f>SUM(K76:K79)</f>
        <v>0</v>
      </c>
      <c r="L75" s="161"/>
      <c r="M75" s="161">
        <f>SUM(M76:M79)</f>
        <v>0</v>
      </c>
      <c r="N75" s="160"/>
      <c r="O75" s="160">
        <f>SUM(O76:O79)</f>
        <v>2.92</v>
      </c>
      <c r="P75" s="160"/>
      <c r="Q75" s="160">
        <f>SUM(Q76:Q79)</f>
        <v>0</v>
      </c>
      <c r="R75" s="161"/>
      <c r="S75" s="161"/>
      <c r="T75" s="161"/>
      <c r="U75" s="161"/>
      <c r="V75" s="161">
        <f>SUM(V76:V79)</f>
        <v>3.2800000000000002</v>
      </c>
      <c r="W75" s="161"/>
      <c r="X75" s="161"/>
      <c r="Y75" s="161"/>
      <c r="AG75" t="s">
        <v>222</v>
      </c>
    </row>
    <row r="76" spans="1:60" ht="22.5" outlineLevel="1" x14ac:dyDescent="0.2">
      <c r="A76" s="169">
        <v>40</v>
      </c>
      <c r="B76" s="170" t="s">
        <v>942</v>
      </c>
      <c r="C76" s="182" t="s">
        <v>943</v>
      </c>
      <c r="D76" s="171" t="s">
        <v>297</v>
      </c>
      <c r="E76" s="172">
        <v>15.43</v>
      </c>
      <c r="F76" s="173"/>
      <c r="G76" s="174">
        <f>ROUND(E76*F76,2)</f>
        <v>0</v>
      </c>
      <c r="H76" s="157"/>
      <c r="I76" s="156">
        <f>ROUND(E76*H76,2)</f>
        <v>0</v>
      </c>
      <c r="J76" s="157"/>
      <c r="K76" s="156">
        <f>ROUND(E76*J76,2)</f>
        <v>0</v>
      </c>
      <c r="L76" s="156">
        <v>21</v>
      </c>
      <c r="M76" s="156">
        <f>G76*(1+L76/100)</f>
        <v>0</v>
      </c>
      <c r="N76" s="155">
        <v>0.12472</v>
      </c>
      <c r="O76" s="155">
        <f>ROUND(E76*N76,2)</f>
        <v>1.92</v>
      </c>
      <c r="P76" s="155">
        <v>0</v>
      </c>
      <c r="Q76" s="155">
        <f>ROUND(E76*P76,2)</f>
        <v>0</v>
      </c>
      <c r="R76" s="156"/>
      <c r="S76" s="156" t="s">
        <v>226</v>
      </c>
      <c r="T76" s="156" t="s">
        <v>226</v>
      </c>
      <c r="U76" s="156">
        <v>0.14000000000000001</v>
      </c>
      <c r="V76" s="156">
        <f>ROUND(E76*U76,2)</f>
        <v>2.16</v>
      </c>
      <c r="W76" s="156"/>
      <c r="X76" s="156" t="s">
        <v>227</v>
      </c>
      <c r="Y76" s="156" t="s">
        <v>228</v>
      </c>
      <c r="Z76" s="146"/>
      <c r="AA76" s="146"/>
      <c r="AB76" s="146"/>
      <c r="AC76" s="146"/>
      <c r="AD76" s="146"/>
      <c r="AE76" s="146"/>
      <c r="AF76" s="146"/>
      <c r="AG76" s="146" t="s">
        <v>235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3" t="s">
        <v>944</v>
      </c>
      <c r="D77" s="158"/>
      <c r="E77" s="159">
        <v>15.43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231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5">
        <v>41</v>
      </c>
      <c r="B78" s="176" t="s">
        <v>945</v>
      </c>
      <c r="C78" s="184" t="s">
        <v>946</v>
      </c>
      <c r="D78" s="177" t="s">
        <v>314</v>
      </c>
      <c r="E78" s="178">
        <v>4</v>
      </c>
      <c r="F78" s="179"/>
      <c r="G78" s="180">
        <f>ROUND(E78*F78,2)</f>
        <v>0</v>
      </c>
      <c r="H78" s="157"/>
      <c r="I78" s="156">
        <f>ROUND(E78*H78,2)</f>
        <v>0</v>
      </c>
      <c r="J78" s="157"/>
      <c r="K78" s="156">
        <f>ROUND(E78*J78,2)</f>
        <v>0</v>
      </c>
      <c r="L78" s="156">
        <v>21</v>
      </c>
      <c r="M78" s="156">
        <f>G78*(1+L78/100)</f>
        <v>0</v>
      </c>
      <c r="N78" s="155">
        <v>0.12472</v>
      </c>
      <c r="O78" s="155">
        <f>ROUND(E78*N78,2)</f>
        <v>0.5</v>
      </c>
      <c r="P78" s="155">
        <v>0</v>
      </c>
      <c r="Q78" s="155">
        <f>ROUND(E78*P78,2)</f>
        <v>0</v>
      </c>
      <c r="R78" s="156"/>
      <c r="S78" s="156" t="s">
        <v>334</v>
      </c>
      <c r="T78" s="156" t="s">
        <v>335</v>
      </c>
      <c r="U78" s="156">
        <v>0.14000000000000001</v>
      </c>
      <c r="V78" s="156">
        <f>ROUND(E78*U78,2)</f>
        <v>0.56000000000000005</v>
      </c>
      <c r="W78" s="156"/>
      <c r="X78" s="156" t="s">
        <v>227</v>
      </c>
      <c r="Y78" s="156" t="s">
        <v>228</v>
      </c>
      <c r="Z78" s="146"/>
      <c r="AA78" s="146"/>
      <c r="AB78" s="146"/>
      <c r="AC78" s="146"/>
      <c r="AD78" s="146"/>
      <c r="AE78" s="146"/>
      <c r="AF78" s="146"/>
      <c r="AG78" s="146" t="s">
        <v>235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33.75" outlineLevel="1" x14ac:dyDescent="0.2">
      <c r="A79" s="175">
        <v>42</v>
      </c>
      <c r="B79" s="176" t="s">
        <v>947</v>
      </c>
      <c r="C79" s="184" t="s">
        <v>948</v>
      </c>
      <c r="D79" s="177" t="s">
        <v>314</v>
      </c>
      <c r="E79" s="178">
        <v>4</v>
      </c>
      <c r="F79" s="179"/>
      <c r="G79" s="180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5">
        <v>0.12472</v>
      </c>
      <c r="O79" s="155">
        <f>ROUND(E79*N79,2)</f>
        <v>0.5</v>
      </c>
      <c r="P79" s="155">
        <v>0</v>
      </c>
      <c r="Q79" s="155">
        <f>ROUND(E79*P79,2)</f>
        <v>0</v>
      </c>
      <c r="R79" s="156"/>
      <c r="S79" s="156" t="s">
        <v>334</v>
      </c>
      <c r="T79" s="156" t="s">
        <v>335</v>
      </c>
      <c r="U79" s="156">
        <v>0.14000000000000001</v>
      </c>
      <c r="V79" s="156">
        <f>ROUND(E79*U79,2)</f>
        <v>0.56000000000000005</v>
      </c>
      <c r="W79" s="156"/>
      <c r="X79" s="156" t="s">
        <v>227</v>
      </c>
      <c r="Y79" s="156" t="s">
        <v>228</v>
      </c>
      <c r="Z79" s="146"/>
      <c r="AA79" s="146"/>
      <c r="AB79" s="146"/>
      <c r="AC79" s="146"/>
      <c r="AD79" s="146"/>
      <c r="AE79" s="146"/>
      <c r="AF79" s="146"/>
      <c r="AG79" s="146" t="s">
        <v>235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2" t="s">
        <v>221</v>
      </c>
      <c r="B80" s="163" t="s">
        <v>110</v>
      </c>
      <c r="C80" s="181" t="s">
        <v>111</v>
      </c>
      <c r="D80" s="164"/>
      <c r="E80" s="165"/>
      <c r="F80" s="166"/>
      <c r="G80" s="167">
        <f>SUMIF(AG81:AG81,"&lt;&gt;NOR",G81:G81)</f>
        <v>0</v>
      </c>
      <c r="H80" s="161"/>
      <c r="I80" s="161">
        <f>SUM(I81:I81)</f>
        <v>0</v>
      </c>
      <c r="J80" s="161"/>
      <c r="K80" s="161">
        <f>SUM(K81:K81)</f>
        <v>0</v>
      </c>
      <c r="L80" s="161"/>
      <c r="M80" s="161">
        <f>SUM(M81:M81)</f>
        <v>0</v>
      </c>
      <c r="N80" s="160"/>
      <c r="O80" s="160">
        <f>SUM(O81:O81)</f>
        <v>0</v>
      </c>
      <c r="P80" s="160"/>
      <c r="Q80" s="160">
        <f>SUM(Q81:Q81)</f>
        <v>0</v>
      </c>
      <c r="R80" s="161"/>
      <c r="S80" s="161"/>
      <c r="T80" s="161"/>
      <c r="U80" s="161"/>
      <c r="V80" s="161">
        <f>SUM(V81:V81)</f>
        <v>163.74</v>
      </c>
      <c r="W80" s="161"/>
      <c r="X80" s="161"/>
      <c r="Y80" s="161"/>
      <c r="AG80" t="s">
        <v>222</v>
      </c>
    </row>
    <row r="81" spans="1:60" outlineLevel="1" x14ac:dyDescent="0.2">
      <c r="A81" s="175">
        <v>43</v>
      </c>
      <c r="B81" s="176" t="s">
        <v>949</v>
      </c>
      <c r="C81" s="184" t="s">
        <v>950</v>
      </c>
      <c r="D81" s="177" t="s">
        <v>328</v>
      </c>
      <c r="E81" s="178">
        <v>85.06174</v>
      </c>
      <c r="F81" s="179"/>
      <c r="G81" s="180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0</v>
      </c>
      <c r="O81" s="155">
        <f>ROUND(E81*N81,2)</f>
        <v>0</v>
      </c>
      <c r="P81" s="155">
        <v>0</v>
      </c>
      <c r="Q81" s="155">
        <f>ROUND(E81*P81,2)</f>
        <v>0</v>
      </c>
      <c r="R81" s="156"/>
      <c r="S81" s="156" t="s">
        <v>226</v>
      </c>
      <c r="T81" s="156" t="s">
        <v>226</v>
      </c>
      <c r="U81" s="156">
        <v>1.925</v>
      </c>
      <c r="V81" s="156">
        <f>ROUND(E81*U81,2)</f>
        <v>163.74</v>
      </c>
      <c r="W81" s="156"/>
      <c r="X81" s="156" t="s">
        <v>951</v>
      </c>
      <c r="Y81" s="156" t="s">
        <v>228</v>
      </c>
      <c r="Z81" s="146"/>
      <c r="AA81" s="146"/>
      <c r="AB81" s="146"/>
      <c r="AC81" s="146"/>
      <c r="AD81" s="146"/>
      <c r="AE81" s="146"/>
      <c r="AF81" s="146"/>
      <c r="AG81" s="146" t="s">
        <v>952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2" t="s">
        <v>221</v>
      </c>
      <c r="B82" s="163" t="s">
        <v>174</v>
      </c>
      <c r="C82" s="181" t="s">
        <v>175</v>
      </c>
      <c r="D82" s="164"/>
      <c r="E82" s="165"/>
      <c r="F82" s="166"/>
      <c r="G82" s="167">
        <f>SUMIF(AG83:AG84,"&lt;&gt;NOR",G83:G84)</f>
        <v>0</v>
      </c>
      <c r="H82" s="161"/>
      <c r="I82" s="161">
        <f>SUM(I83:I84)</f>
        <v>0</v>
      </c>
      <c r="J82" s="161"/>
      <c r="K82" s="161">
        <f>SUM(K83:K84)</f>
        <v>0</v>
      </c>
      <c r="L82" s="161"/>
      <c r="M82" s="161">
        <f>SUM(M83:M84)</f>
        <v>0</v>
      </c>
      <c r="N82" s="160"/>
      <c r="O82" s="160">
        <f>SUM(O83:O84)</f>
        <v>0</v>
      </c>
      <c r="P82" s="160"/>
      <c r="Q82" s="160">
        <f>SUM(Q83:Q84)</f>
        <v>0.35</v>
      </c>
      <c r="R82" s="161"/>
      <c r="S82" s="161"/>
      <c r="T82" s="161"/>
      <c r="U82" s="161"/>
      <c r="V82" s="161">
        <f>SUM(V83:V84)</f>
        <v>11.19</v>
      </c>
      <c r="W82" s="161"/>
      <c r="X82" s="161"/>
      <c r="Y82" s="161"/>
      <c r="AG82" t="s">
        <v>222</v>
      </c>
    </row>
    <row r="83" spans="1:60" ht="22.5" outlineLevel="1" x14ac:dyDescent="0.2">
      <c r="A83" s="175">
        <v>44</v>
      </c>
      <c r="B83" s="176" t="s">
        <v>953</v>
      </c>
      <c r="C83" s="184" t="s">
        <v>954</v>
      </c>
      <c r="D83" s="177" t="s">
        <v>333</v>
      </c>
      <c r="E83" s="178">
        <v>1</v>
      </c>
      <c r="F83" s="179"/>
      <c r="G83" s="180">
        <f>ROUND(E83*F83,2)</f>
        <v>0</v>
      </c>
      <c r="H83" s="157"/>
      <c r="I83" s="156">
        <f>ROUND(E83*H83,2)</f>
        <v>0</v>
      </c>
      <c r="J83" s="157"/>
      <c r="K83" s="156">
        <f>ROUND(E83*J83,2)</f>
        <v>0</v>
      </c>
      <c r="L83" s="156">
        <v>21</v>
      </c>
      <c r="M83" s="156">
        <f>G83*(1+L83/100)</f>
        <v>0</v>
      </c>
      <c r="N83" s="155">
        <v>0</v>
      </c>
      <c r="O83" s="155">
        <f>ROUND(E83*N83,2)</f>
        <v>0</v>
      </c>
      <c r="P83" s="155">
        <v>0</v>
      </c>
      <c r="Q83" s="155">
        <f>ROUND(E83*P83,2)</f>
        <v>0</v>
      </c>
      <c r="R83" s="156"/>
      <c r="S83" s="156" t="s">
        <v>334</v>
      </c>
      <c r="T83" s="156" t="s">
        <v>335</v>
      </c>
      <c r="U83" s="156">
        <v>0.28000000000000003</v>
      </c>
      <c r="V83" s="156">
        <f>ROUND(E83*U83,2)</f>
        <v>0.28000000000000003</v>
      </c>
      <c r="W83" s="156"/>
      <c r="X83" s="156" t="s">
        <v>227</v>
      </c>
      <c r="Y83" s="156" t="s">
        <v>228</v>
      </c>
      <c r="Z83" s="146"/>
      <c r="AA83" s="146"/>
      <c r="AB83" s="146"/>
      <c r="AC83" s="146"/>
      <c r="AD83" s="146"/>
      <c r="AE83" s="146"/>
      <c r="AF83" s="146"/>
      <c r="AG83" s="146" t="s">
        <v>235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9">
        <v>45</v>
      </c>
      <c r="B84" s="170" t="s">
        <v>955</v>
      </c>
      <c r="C84" s="182" t="s">
        <v>956</v>
      </c>
      <c r="D84" s="171" t="s">
        <v>297</v>
      </c>
      <c r="E84" s="172">
        <v>38</v>
      </c>
      <c r="F84" s="173"/>
      <c r="G84" s="174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5">
        <v>0</v>
      </c>
      <c r="O84" s="155">
        <f>ROUND(E84*N84,2)</f>
        <v>0</v>
      </c>
      <c r="P84" s="155">
        <v>9.2499999999999995E-3</v>
      </c>
      <c r="Q84" s="155">
        <f>ROUND(E84*P84,2)</f>
        <v>0.35</v>
      </c>
      <c r="R84" s="156"/>
      <c r="S84" s="156" t="s">
        <v>226</v>
      </c>
      <c r="T84" s="156" t="s">
        <v>226</v>
      </c>
      <c r="U84" s="156">
        <v>0.28699999999999998</v>
      </c>
      <c r="V84" s="156">
        <f>ROUND(E84*U84,2)</f>
        <v>10.91</v>
      </c>
      <c r="W84" s="156"/>
      <c r="X84" s="156" t="s">
        <v>227</v>
      </c>
      <c r="Y84" s="156" t="s">
        <v>228</v>
      </c>
      <c r="Z84" s="146"/>
      <c r="AA84" s="146"/>
      <c r="AB84" s="146"/>
      <c r="AC84" s="146"/>
      <c r="AD84" s="146"/>
      <c r="AE84" s="146"/>
      <c r="AF84" s="146"/>
      <c r="AG84" s="146" t="s">
        <v>235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x14ac:dyDescent="0.2">
      <c r="A85" s="3"/>
      <c r="B85" s="4"/>
      <c r="C85" s="185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15</v>
      </c>
      <c r="AF85">
        <v>21</v>
      </c>
      <c r="AG85" t="s">
        <v>207</v>
      </c>
    </row>
    <row r="86" spans="1:60" x14ac:dyDescent="0.2">
      <c r="A86" s="149"/>
      <c r="B86" s="150" t="s">
        <v>31</v>
      </c>
      <c r="C86" s="186"/>
      <c r="D86" s="151"/>
      <c r="E86" s="152"/>
      <c r="F86" s="152"/>
      <c r="G86" s="168">
        <f>G8+G53+G56+G64+G73+G75+G80+G82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854</v>
      </c>
    </row>
    <row r="87" spans="1:60" x14ac:dyDescent="0.2">
      <c r="A87" s="3"/>
      <c r="B87" s="4"/>
      <c r="C87" s="185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85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8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C90" s="187"/>
      <c r="D90" s="10"/>
      <c r="AG90" t="s">
        <v>855</v>
      </c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7C2BaEhYIOubrq9qPo7dYYPnNGsIEQ50X8RztoWVXHWGIa54e4FpAgrfsVlz1Ok7r4+L9ETk8lqeEShv+75ibA==" saltValue="O3hiTkq3IIyst5GIGy62o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workbookViewId="0">
      <pane ySplit="7" topLeftCell="A35" activePane="bottomLeft" state="frozen"/>
      <selection pane="bottomLeft" activeCell="C52" sqref="C52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59</v>
      </c>
      <c r="C3" s="250" t="s">
        <v>60</v>
      </c>
      <c r="D3" s="251"/>
      <c r="E3" s="251"/>
      <c r="F3" s="251"/>
      <c r="G3" s="252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60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78</v>
      </c>
      <c r="C8" s="181" t="s">
        <v>79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16.21</v>
      </c>
      <c r="W8" s="161"/>
      <c r="X8" s="161"/>
      <c r="Y8" s="161"/>
      <c r="AG8" t="s">
        <v>222</v>
      </c>
    </row>
    <row r="9" spans="1:60" outlineLevel="1" x14ac:dyDescent="0.2">
      <c r="A9" s="169">
        <v>1</v>
      </c>
      <c r="B9" s="170" t="s">
        <v>957</v>
      </c>
      <c r="C9" s="182" t="s">
        <v>958</v>
      </c>
      <c r="D9" s="171" t="s">
        <v>225</v>
      </c>
      <c r="E9" s="172">
        <v>18.899999999999999</v>
      </c>
      <c r="F9" s="173"/>
      <c r="G9" s="174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226</v>
      </c>
      <c r="T9" s="156" t="s">
        <v>226</v>
      </c>
      <c r="U9" s="156">
        <v>0.74229999999999996</v>
      </c>
      <c r="V9" s="156">
        <f>ROUND(E9*U9,2)</f>
        <v>14.03</v>
      </c>
      <c r="W9" s="156"/>
      <c r="X9" s="156" t="s">
        <v>300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301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3" t="s">
        <v>959</v>
      </c>
      <c r="D10" s="158"/>
      <c r="E10" s="159">
        <v>7.4249999999999998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231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3" t="s">
        <v>960</v>
      </c>
      <c r="D11" s="158"/>
      <c r="E11" s="159">
        <v>11.475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9">
        <v>2</v>
      </c>
      <c r="B12" s="170" t="s">
        <v>276</v>
      </c>
      <c r="C12" s="182" t="s">
        <v>277</v>
      </c>
      <c r="D12" s="171" t="s">
        <v>225</v>
      </c>
      <c r="E12" s="172">
        <v>10.773</v>
      </c>
      <c r="F12" s="173"/>
      <c r="G12" s="174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226</v>
      </c>
      <c r="T12" s="156" t="s">
        <v>226</v>
      </c>
      <c r="U12" s="156">
        <v>0.20200000000000001</v>
      </c>
      <c r="V12" s="156">
        <f>ROUND(E12*U12,2)</f>
        <v>2.1800000000000002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229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3" t="s">
        <v>961</v>
      </c>
      <c r="D13" s="158"/>
      <c r="E13" s="159">
        <v>10.773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231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62" t="s">
        <v>221</v>
      </c>
      <c r="B14" s="163" t="s">
        <v>84</v>
      </c>
      <c r="C14" s="181" t="s">
        <v>85</v>
      </c>
      <c r="D14" s="164"/>
      <c r="E14" s="165"/>
      <c r="F14" s="166"/>
      <c r="G14" s="167">
        <f>SUMIF(AG15:AG17,"&lt;&gt;NOR",G15:G17)</f>
        <v>0</v>
      </c>
      <c r="H14" s="161"/>
      <c r="I14" s="161">
        <f>SUM(I15:I17)</f>
        <v>0</v>
      </c>
      <c r="J14" s="161"/>
      <c r="K14" s="161">
        <f>SUM(K15:K17)</f>
        <v>0</v>
      </c>
      <c r="L14" s="161"/>
      <c r="M14" s="161">
        <f>SUM(M15:M17)</f>
        <v>0</v>
      </c>
      <c r="N14" s="160"/>
      <c r="O14" s="160">
        <f>SUM(O15:O17)</f>
        <v>15.37</v>
      </c>
      <c r="P14" s="160"/>
      <c r="Q14" s="160">
        <f>SUM(Q15:Q17)</f>
        <v>0</v>
      </c>
      <c r="R14" s="161"/>
      <c r="S14" s="161"/>
      <c r="T14" s="161"/>
      <c r="U14" s="161"/>
      <c r="V14" s="161">
        <f>SUM(V15:V17)</f>
        <v>13.78</v>
      </c>
      <c r="W14" s="161"/>
      <c r="X14" s="161"/>
      <c r="Y14" s="161"/>
      <c r="AG14" t="s">
        <v>222</v>
      </c>
    </row>
    <row r="15" spans="1:60" outlineLevel="1" x14ac:dyDescent="0.2">
      <c r="A15" s="169">
        <v>3</v>
      </c>
      <c r="B15" s="170" t="s">
        <v>962</v>
      </c>
      <c r="C15" s="182" t="s">
        <v>963</v>
      </c>
      <c r="D15" s="171" t="s">
        <v>225</v>
      </c>
      <c r="E15" s="172">
        <v>8.1270000000000007</v>
      </c>
      <c r="F15" s="173"/>
      <c r="G15" s="174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1.8907700000000001</v>
      </c>
      <c r="O15" s="155">
        <f>ROUND(E15*N15,2)</f>
        <v>15.37</v>
      </c>
      <c r="P15" s="155">
        <v>0</v>
      </c>
      <c r="Q15" s="155">
        <f>ROUND(E15*P15,2)</f>
        <v>0</v>
      </c>
      <c r="R15" s="156"/>
      <c r="S15" s="156" t="s">
        <v>226</v>
      </c>
      <c r="T15" s="156" t="s">
        <v>226</v>
      </c>
      <c r="U15" s="156">
        <v>1.6950000000000001</v>
      </c>
      <c r="V15" s="156">
        <f>ROUND(E15*U15,2)</f>
        <v>13.78</v>
      </c>
      <c r="W15" s="156"/>
      <c r="X15" s="156" t="s">
        <v>227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229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3" t="s">
        <v>964</v>
      </c>
      <c r="D16" s="158"/>
      <c r="E16" s="159">
        <v>3.2669999999999999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231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3" t="s">
        <v>965</v>
      </c>
      <c r="D17" s="158"/>
      <c r="E17" s="159">
        <v>4.8600000000000003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231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2" t="s">
        <v>221</v>
      </c>
      <c r="B18" s="163" t="s">
        <v>108</v>
      </c>
      <c r="C18" s="181" t="s">
        <v>109</v>
      </c>
      <c r="D18" s="164"/>
      <c r="E18" s="165"/>
      <c r="F18" s="166"/>
      <c r="G18" s="167">
        <f>SUMIF(AG19:AG24,"&lt;&gt;NOR",G19:G24)</f>
        <v>0</v>
      </c>
      <c r="H18" s="161"/>
      <c r="I18" s="161">
        <f>SUM(I19:I24)</f>
        <v>0</v>
      </c>
      <c r="J18" s="161"/>
      <c r="K18" s="161">
        <f>SUM(K19:K24)</f>
        <v>0</v>
      </c>
      <c r="L18" s="161"/>
      <c r="M18" s="161">
        <f>SUM(M19:M24)</f>
        <v>0</v>
      </c>
      <c r="N18" s="160"/>
      <c r="O18" s="160">
        <f>SUM(O19:O24)</f>
        <v>0</v>
      </c>
      <c r="P18" s="160"/>
      <c r="Q18" s="160">
        <f>SUM(Q19:Q24)</f>
        <v>0.24000000000000002</v>
      </c>
      <c r="R18" s="161"/>
      <c r="S18" s="161"/>
      <c r="T18" s="161"/>
      <c r="U18" s="161"/>
      <c r="V18" s="161">
        <f>SUM(V19:V24)</f>
        <v>6.06</v>
      </c>
      <c r="W18" s="161"/>
      <c r="X18" s="161"/>
      <c r="Y18" s="161"/>
      <c r="AG18" t="s">
        <v>222</v>
      </c>
    </row>
    <row r="19" spans="1:60" ht="22.5" outlineLevel="1" x14ac:dyDescent="0.2">
      <c r="A19" s="169">
        <v>4</v>
      </c>
      <c r="B19" s="170" t="s">
        <v>966</v>
      </c>
      <c r="C19" s="182" t="s">
        <v>967</v>
      </c>
      <c r="D19" s="171" t="s">
        <v>297</v>
      </c>
      <c r="E19" s="172">
        <v>3.9</v>
      </c>
      <c r="F19" s="173"/>
      <c r="G19" s="174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5">
        <v>4.8999999999999998E-4</v>
      </c>
      <c r="O19" s="155">
        <f>ROUND(E19*N19,2)</f>
        <v>0</v>
      </c>
      <c r="P19" s="155">
        <v>1.7999999999999999E-2</v>
      </c>
      <c r="Q19" s="155">
        <f>ROUND(E19*P19,2)</f>
        <v>7.0000000000000007E-2</v>
      </c>
      <c r="R19" s="156"/>
      <c r="S19" s="156" t="s">
        <v>226</v>
      </c>
      <c r="T19" s="156" t="s">
        <v>226</v>
      </c>
      <c r="U19" s="156">
        <v>0.39212999999999998</v>
      </c>
      <c r="V19" s="156">
        <f>ROUND(E19*U19,2)</f>
        <v>1.53</v>
      </c>
      <c r="W19" s="156"/>
      <c r="X19" s="156" t="s">
        <v>300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301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3" t="s">
        <v>968</v>
      </c>
      <c r="D20" s="158"/>
      <c r="E20" s="159">
        <v>3.9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231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69">
        <v>5</v>
      </c>
      <c r="B21" s="170" t="s">
        <v>969</v>
      </c>
      <c r="C21" s="182" t="s">
        <v>970</v>
      </c>
      <c r="D21" s="171" t="s">
        <v>297</v>
      </c>
      <c r="E21" s="172">
        <v>4.3</v>
      </c>
      <c r="F21" s="173"/>
      <c r="G21" s="174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4.8999999999999998E-4</v>
      </c>
      <c r="O21" s="155">
        <f>ROUND(E21*N21,2)</f>
        <v>0</v>
      </c>
      <c r="P21" s="155">
        <v>0.04</v>
      </c>
      <c r="Q21" s="155">
        <f>ROUND(E21*P21,2)</f>
        <v>0.17</v>
      </c>
      <c r="R21" s="156"/>
      <c r="S21" s="156" t="s">
        <v>226</v>
      </c>
      <c r="T21" s="156" t="s">
        <v>226</v>
      </c>
      <c r="U21" s="156">
        <v>0.77939999999999998</v>
      </c>
      <c r="V21" s="156">
        <f>ROUND(E21*U21,2)</f>
        <v>3.35</v>
      </c>
      <c r="W21" s="156"/>
      <c r="X21" s="156" t="s">
        <v>300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301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3" t="s">
        <v>971</v>
      </c>
      <c r="D22" s="158"/>
      <c r="E22" s="159">
        <v>4.3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231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69">
        <v>6</v>
      </c>
      <c r="B23" s="170" t="s">
        <v>972</v>
      </c>
      <c r="C23" s="182" t="s">
        <v>973</v>
      </c>
      <c r="D23" s="171" t="s">
        <v>297</v>
      </c>
      <c r="E23" s="172">
        <v>0.5</v>
      </c>
      <c r="F23" s="173"/>
      <c r="G23" s="174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5">
        <v>0</v>
      </c>
      <c r="O23" s="155">
        <f>ROUND(E23*N23,2)</f>
        <v>0</v>
      </c>
      <c r="P23" s="155">
        <v>5.0899999999999999E-3</v>
      </c>
      <c r="Q23" s="155">
        <f>ROUND(E23*P23,2)</f>
        <v>0</v>
      </c>
      <c r="R23" s="156"/>
      <c r="S23" s="156" t="s">
        <v>226</v>
      </c>
      <c r="T23" s="156" t="s">
        <v>226</v>
      </c>
      <c r="U23" s="156">
        <v>2.35</v>
      </c>
      <c r="V23" s="156">
        <f>ROUND(E23*U23,2)</f>
        <v>1.18</v>
      </c>
      <c r="W23" s="156"/>
      <c r="X23" s="156" t="s">
        <v>227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229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3" t="s">
        <v>974</v>
      </c>
      <c r="D24" s="158"/>
      <c r="E24" s="159">
        <v>0.5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231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2" t="s">
        <v>221</v>
      </c>
      <c r="B25" s="163" t="s">
        <v>155</v>
      </c>
      <c r="C25" s="181" t="s">
        <v>156</v>
      </c>
      <c r="D25" s="164"/>
      <c r="E25" s="165"/>
      <c r="F25" s="166"/>
      <c r="G25" s="167">
        <f>SUMIF(AG26:AG48,"&lt;&gt;NOR",G26:G48)</f>
        <v>0</v>
      </c>
      <c r="H25" s="161"/>
      <c r="I25" s="161">
        <f>SUM(I26:I48)</f>
        <v>0</v>
      </c>
      <c r="J25" s="161"/>
      <c r="K25" s="161">
        <f>SUM(K26:K48)</f>
        <v>0</v>
      </c>
      <c r="L25" s="161"/>
      <c r="M25" s="161">
        <f>SUM(M26:M48)</f>
        <v>0</v>
      </c>
      <c r="N25" s="160"/>
      <c r="O25" s="160">
        <f>SUM(O26:O48)</f>
        <v>0.13</v>
      </c>
      <c r="P25" s="160"/>
      <c r="Q25" s="160">
        <f>SUM(Q26:Q48)</f>
        <v>0</v>
      </c>
      <c r="R25" s="161"/>
      <c r="S25" s="161"/>
      <c r="T25" s="161"/>
      <c r="U25" s="161"/>
      <c r="V25" s="161">
        <f>SUM(V26:V48)</f>
        <v>77.02000000000001</v>
      </c>
      <c r="W25" s="161"/>
      <c r="X25" s="161"/>
      <c r="Y25" s="161"/>
      <c r="AG25" t="s">
        <v>222</v>
      </c>
    </row>
    <row r="26" spans="1:60" outlineLevel="1" x14ac:dyDescent="0.2">
      <c r="A26" s="169">
        <v>7</v>
      </c>
      <c r="B26" s="170" t="s">
        <v>975</v>
      </c>
      <c r="C26" s="182" t="s">
        <v>976</v>
      </c>
      <c r="D26" s="171" t="s">
        <v>297</v>
      </c>
      <c r="E26" s="172">
        <v>10.68</v>
      </c>
      <c r="F26" s="173"/>
      <c r="G26" s="174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55">
        <v>3.8000000000000002E-4</v>
      </c>
      <c r="O26" s="155">
        <f>ROUND(E26*N26,2)</f>
        <v>0</v>
      </c>
      <c r="P26" s="155">
        <v>0</v>
      </c>
      <c r="Q26" s="155">
        <f>ROUND(E26*P26,2)</f>
        <v>0</v>
      </c>
      <c r="R26" s="156"/>
      <c r="S26" s="156" t="s">
        <v>226</v>
      </c>
      <c r="T26" s="156" t="s">
        <v>226</v>
      </c>
      <c r="U26" s="156">
        <v>0.32</v>
      </c>
      <c r="V26" s="156">
        <f>ROUND(E26*U26,2)</f>
        <v>3.42</v>
      </c>
      <c r="W26" s="156"/>
      <c r="X26" s="156" t="s">
        <v>227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229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3" t="s">
        <v>977</v>
      </c>
      <c r="D27" s="158"/>
      <c r="E27" s="159">
        <v>8.9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231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3" t="s">
        <v>978</v>
      </c>
      <c r="D28" s="158"/>
      <c r="E28" s="159">
        <v>1.78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231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9">
        <v>8</v>
      </c>
      <c r="B29" s="170" t="s">
        <v>979</v>
      </c>
      <c r="C29" s="182" t="s">
        <v>980</v>
      </c>
      <c r="D29" s="171" t="s">
        <v>297</v>
      </c>
      <c r="E29" s="172">
        <v>3.96</v>
      </c>
      <c r="F29" s="173"/>
      <c r="G29" s="174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4.6999999999999999E-4</v>
      </c>
      <c r="O29" s="155">
        <f>ROUND(E29*N29,2)</f>
        <v>0</v>
      </c>
      <c r="P29" s="155">
        <v>0</v>
      </c>
      <c r="Q29" s="155">
        <f>ROUND(E29*P29,2)</f>
        <v>0</v>
      </c>
      <c r="R29" s="156"/>
      <c r="S29" s="156" t="s">
        <v>226</v>
      </c>
      <c r="T29" s="156" t="s">
        <v>226</v>
      </c>
      <c r="U29" s="156">
        <v>0.35899999999999999</v>
      </c>
      <c r="V29" s="156">
        <f>ROUND(E29*U29,2)</f>
        <v>1.42</v>
      </c>
      <c r="W29" s="156"/>
      <c r="X29" s="156" t="s">
        <v>227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229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3" t="s">
        <v>981</v>
      </c>
      <c r="D30" s="158"/>
      <c r="E30" s="159">
        <v>3.3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231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3" t="s">
        <v>982</v>
      </c>
      <c r="D31" s="158"/>
      <c r="E31" s="159">
        <v>0.66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231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9">
        <v>9</v>
      </c>
      <c r="B32" s="170" t="s">
        <v>983</v>
      </c>
      <c r="C32" s="182" t="s">
        <v>984</v>
      </c>
      <c r="D32" s="171" t="s">
        <v>297</v>
      </c>
      <c r="E32" s="172">
        <v>3.96</v>
      </c>
      <c r="F32" s="173"/>
      <c r="G32" s="174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1.5200000000000001E-3</v>
      </c>
      <c r="O32" s="155">
        <f>ROUND(E32*N32,2)</f>
        <v>0.01</v>
      </c>
      <c r="P32" s="155">
        <v>0</v>
      </c>
      <c r="Q32" s="155">
        <f>ROUND(E32*P32,2)</f>
        <v>0</v>
      </c>
      <c r="R32" s="156"/>
      <c r="S32" s="156" t="s">
        <v>226</v>
      </c>
      <c r="T32" s="156" t="s">
        <v>226</v>
      </c>
      <c r="U32" s="156">
        <v>1.173</v>
      </c>
      <c r="V32" s="156">
        <f>ROUND(E32*U32,2)</f>
        <v>4.6500000000000004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3" t="s">
        <v>985</v>
      </c>
      <c r="D33" s="158"/>
      <c r="E33" s="159">
        <v>3.3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231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3" t="s">
        <v>982</v>
      </c>
      <c r="D34" s="158"/>
      <c r="E34" s="159">
        <v>0.66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231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9">
        <v>10</v>
      </c>
      <c r="B35" s="170" t="s">
        <v>986</v>
      </c>
      <c r="C35" s="182" t="s">
        <v>987</v>
      </c>
      <c r="D35" s="171" t="s">
        <v>297</v>
      </c>
      <c r="E35" s="172">
        <v>2.2799999999999998</v>
      </c>
      <c r="F35" s="173"/>
      <c r="G35" s="174">
        <f>ROUND(E35*F35,2)</f>
        <v>0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0</v>
      </c>
      <c r="N35" s="155">
        <v>7.7999999999999999E-4</v>
      </c>
      <c r="O35" s="155">
        <f>ROUND(E35*N35,2)</f>
        <v>0</v>
      </c>
      <c r="P35" s="155">
        <v>0</v>
      </c>
      <c r="Q35" s="155">
        <f>ROUND(E35*P35,2)</f>
        <v>0</v>
      </c>
      <c r="R35" s="156"/>
      <c r="S35" s="156" t="s">
        <v>226</v>
      </c>
      <c r="T35" s="156" t="s">
        <v>226</v>
      </c>
      <c r="U35" s="156">
        <v>0.81899999999999995</v>
      </c>
      <c r="V35" s="156">
        <f>ROUND(E35*U35,2)</f>
        <v>1.87</v>
      </c>
      <c r="W35" s="156"/>
      <c r="X35" s="156" t="s">
        <v>227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229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3" t="s">
        <v>988</v>
      </c>
      <c r="D36" s="158"/>
      <c r="E36" s="159">
        <v>1.9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231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3" t="s">
        <v>989</v>
      </c>
      <c r="D37" s="158"/>
      <c r="E37" s="159">
        <v>0.38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231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9">
        <v>11</v>
      </c>
      <c r="B38" s="170" t="s">
        <v>990</v>
      </c>
      <c r="C38" s="182" t="s">
        <v>991</v>
      </c>
      <c r="D38" s="171" t="s">
        <v>297</v>
      </c>
      <c r="E38" s="172">
        <v>12</v>
      </c>
      <c r="F38" s="173"/>
      <c r="G38" s="174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5">
        <v>1.31E-3</v>
      </c>
      <c r="O38" s="155">
        <f>ROUND(E38*N38,2)</f>
        <v>0.02</v>
      </c>
      <c r="P38" s="155">
        <v>0</v>
      </c>
      <c r="Q38" s="155">
        <f>ROUND(E38*P38,2)</f>
        <v>0</v>
      </c>
      <c r="R38" s="156"/>
      <c r="S38" s="156" t="s">
        <v>226</v>
      </c>
      <c r="T38" s="156" t="s">
        <v>226</v>
      </c>
      <c r="U38" s="156">
        <v>0.79700000000000004</v>
      </c>
      <c r="V38" s="156">
        <f>ROUND(E38*U38,2)</f>
        <v>9.56</v>
      </c>
      <c r="W38" s="156"/>
      <c r="X38" s="156" t="s">
        <v>227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229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3" t="s">
        <v>992</v>
      </c>
      <c r="D39" s="158"/>
      <c r="E39" s="159">
        <v>10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231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3" t="s">
        <v>993</v>
      </c>
      <c r="D40" s="158"/>
      <c r="E40" s="159">
        <v>2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231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9">
        <v>12</v>
      </c>
      <c r="B41" s="170" t="s">
        <v>994</v>
      </c>
      <c r="C41" s="182" t="s">
        <v>995</v>
      </c>
      <c r="D41" s="171" t="s">
        <v>297</v>
      </c>
      <c r="E41" s="172">
        <v>16.5</v>
      </c>
      <c r="F41" s="173"/>
      <c r="G41" s="174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2.0999999999999999E-3</v>
      </c>
      <c r="O41" s="155">
        <f>ROUND(E41*N41,2)</f>
        <v>0.03</v>
      </c>
      <c r="P41" s="155">
        <v>0</v>
      </c>
      <c r="Q41" s="155">
        <f>ROUND(E41*P41,2)</f>
        <v>0</v>
      </c>
      <c r="R41" s="156"/>
      <c r="S41" s="156" t="s">
        <v>226</v>
      </c>
      <c r="T41" s="156" t="s">
        <v>226</v>
      </c>
      <c r="U41" s="156">
        <v>0.8</v>
      </c>
      <c r="V41" s="156">
        <f>ROUND(E41*U41,2)</f>
        <v>13.2</v>
      </c>
      <c r="W41" s="156"/>
      <c r="X41" s="156" t="s">
        <v>227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235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3" t="s">
        <v>996</v>
      </c>
      <c r="D42" s="158"/>
      <c r="E42" s="159">
        <v>16.5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231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9">
        <v>13</v>
      </c>
      <c r="B43" s="170" t="s">
        <v>997</v>
      </c>
      <c r="C43" s="182" t="s">
        <v>998</v>
      </c>
      <c r="D43" s="171" t="s">
        <v>297</v>
      </c>
      <c r="E43" s="172">
        <v>27</v>
      </c>
      <c r="F43" s="173"/>
      <c r="G43" s="174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5">
        <v>2.5200000000000001E-3</v>
      </c>
      <c r="O43" s="155">
        <f>ROUND(E43*N43,2)</f>
        <v>7.0000000000000007E-2</v>
      </c>
      <c r="P43" s="155">
        <v>0</v>
      </c>
      <c r="Q43" s="155">
        <f>ROUND(E43*P43,2)</f>
        <v>0</v>
      </c>
      <c r="R43" s="156"/>
      <c r="S43" s="156" t="s">
        <v>226</v>
      </c>
      <c r="T43" s="156" t="s">
        <v>226</v>
      </c>
      <c r="U43" s="156">
        <v>0.8</v>
      </c>
      <c r="V43" s="156">
        <f>ROUND(E43*U43,2)</f>
        <v>21.6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235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3" t="s">
        <v>999</v>
      </c>
      <c r="D44" s="158"/>
      <c r="E44" s="159">
        <v>22.5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231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3" t="s">
        <v>1000</v>
      </c>
      <c r="D45" s="158"/>
      <c r="E45" s="159">
        <v>4.5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231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9">
        <v>14</v>
      </c>
      <c r="B46" s="170" t="s">
        <v>1001</v>
      </c>
      <c r="C46" s="182" t="s">
        <v>1002</v>
      </c>
      <c r="D46" s="171" t="s">
        <v>297</v>
      </c>
      <c r="E46" s="172">
        <v>79.680000000000007</v>
      </c>
      <c r="F46" s="173"/>
      <c r="G46" s="174">
        <f>ROUND(E46*F46,2)</f>
        <v>0</v>
      </c>
      <c r="H46" s="157"/>
      <c r="I46" s="156">
        <f>ROUND(E46*H46,2)</f>
        <v>0</v>
      </c>
      <c r="J46" s="157"/>
      <c r="K46" s="156">
        <f>ROUND(E46*J46,2)</f>
        <v>0</v>
      </c>
      <c r="L46" s="156">
        <v>21</v>
      </c>
      <c r="M46" s="156">
        <f>G46*(1+L46/100)</f>
        <v>0</v>
      </c>
      <c r="N46" s="155">
        <v>0</v>
      </c>
      <c r="O46" s="155">
        <f>ROUND(E46*N46,2)</f>
        <v>0</v>
      </c>
      <c r="P46" s="155">
        <v>0</v>
      </c>
      <c r="Q46" s="155">
        <f>ROUND(E46*P46,2)</f>
        <v>0</v>
      </c>
      <c r="R46" s="156"/>
      <c r="S46" s="156" t="s">
        <v>226</v>
      </c>
      <c r="T46" s="156" t="s">
        <v>226</v>
      </c>
      <c r="U46" s="156">
        <v>0.08</v>
      </c>
      <c r="V46" s="156">
        <f>ROUND(E46*U46,2)</f>
        <v>6.37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235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183" t="s">
        <v>1003</v>
      </c>
      <c r="D47" s="158"/>
      <c r="E47" s="159">
        <v>79.680000000000007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231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5">
        <v>15</v>
      </c>
      <c r="B48" s="176" t="s">
        <v>1004</v>
      </c>
      <c r="C48" s="184" t="s">
        <v>1005</v>
      </c>
      <c r="D48" s="177" t="s">
        <v>328</v>
      </c>
      <c r="E48" s="178">
        <v>9.8000000000000007</v>
      </c>
      <c r="F48" s="179"/>
      <c r="G48" s="180">
        <f>ROUND(E48*F48,2)</f>
        <v>0</v>
      </c>
      <c r="H48" s="157"/>
      <c r="I48" s="156">
        <f>ROUND(E48*H48,2)</f>
        <v>0</v>
      </c>
      <c r="J48" s="157"/>
      <c r="K48" s="156">
        <f>ROUND(E48*J48,2)</f>
        <v>0</v>
      </c>
      <c r="L48" s="156">
        <v>21</v>
      </c>
      <c r="M48" s="156">
        <f>G48*(1+L48/100)</f>
        <v>0</v>
      </c>
      <c r="N48" s="155">
        <v>0</v>
      </c>
      <c r="O48" s="155">
        <f>ROUND(E48*N48,2)</f>
        <v>0</v>
      </c>
      <c r="P48" s="155">
        <v>0</v>
      </c>
      <c r="Q48" s="155">
        <f>ROUND(E48*P48,2)</f>
        <v>0</v>
      </c>
      <c r="R48" s="156"/>
      <c r="S48" s="156" t="s">
        <v>226</v>
      </c>
      <c r="T48" s="156" t="s">
        <v>226</v>
      </c>
      <c r="U48" s="156">
        <v>1.5229999999999999</v>
      </c>
      <c r="V48" s="156">
        <f>ROUND(E48*U48,2)</f>
        <v>14.93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x14ac:dyDescent="0.2">
      <c r="A49" s="162" t="s">
        <v>221</v>
      </c>
      <c r="B49" s="163" t="s">
        <v>159</v>
      </c>
      <c r="C49" s="181" t="s">
        <v>143</v>
      </c>
      <c r="D49" s="164"/>
      <c r="E49" s="165"/>
      <c r="F49" s="166"/>
      <c r="G49" s="167">
        <f>SUMIF(AG50:AG80,"&lt;&gt;NOR",G50:G80)</f>
        <v>0</v>
      </c>
      <c r="H49" s="161"/>
      <c r="I49" s="161">
        <f>SUM(I50:I80)</f>
        <v>0</v>
      </c>
      <c r="J49" s="161"/>
      <c r="K49" s="161">
        <f>SUM(K50:K80)</f>
        <v>0</v>
      </c>
      <c r="L49" s="161"/>
      <c r="M49" s="161">
        <f>SUM(M50:M80)</f>
        <v>0</v>
      </c>
      <c r="N49" s="160"/>
      <c r="O49" s="160">
        <f>SUM(O50:O80)</f>
        <v>0.33000000000000007</v>
      </c>
      <c r="P49" s="160"/>
      <c r="Q49" s="160">
        <f>SUM(Q50:Q80)</f>
        <v>0</v>
      </c>
      <c r="R49" s="161"/>
      <c r="S49" s="161"/>
      <c r="T49" s="161"/>
      <c r="U49" s="161"/>
      <c r="V49" s="161">
        <f>SUM(V50:V80)</f>
        <v>31.509999999999998</v>
      </c>
      <c r="W49" s="161"/>
      <c r="X49" s="161"/>
      <c r="Y49" s="161"/>
      <c r="AG49" t="s">
        <v>222</v>
      </c>
    </row>
    <row r="50" spans="1:60" outlineLevel="1" x14ac:dyDescent="0.2">
      <c r="A50" s="175">
        <v>16</v>
      </c>
      <c r="B50" s="176" t="s">
        <v>1006</v>
      </c>
      <c r="C50" s="184" t="s">
        <v>1007</v>
      </c>
      <c r="D50" s="177" t="s">
        <v>333</v>
      </c>
      <c r="E50" s="178">
        <v>7</v>
      </c>
      <c r="F50" s="179"/>
      <c r="G50" s="180">
        <f t="shared" ref="G50:G80" si="0">ROUND(E50*F50,2)</f>
        <v>0</v>
      </c>
      <c r="H50" s="157"/>
      <c r="I50" s="156">
        <f t="shared" ref="I50:I80" si="1">ROUND(E50*H50,2)</f>
        <v>0</v>
      </c>
      <c r="J50" s="157"/>
      <c r="K50" s="156">
        <f t="shared" ref="K50:K80" si="2">ROUND(E50*J50,2)</f>
        <v>0</v>
      </c>
      <c r="L50" s="156">
        <v>21</v>
      </c>
      <c r="M50" s="156">
        <f t="shared" ref="M50:M80" si="3">G50*(1+L50/100)</f>
        <v>0</v>
      </c>
      <c r="N50" s="155">
        <v>1.41E-3</v>
      </c>
      <c r="O50" s="155">
        <f t="shared" ref="O50:O80" si="4">ROUND(E50*N50,2)</f>
        <v>0.01</v>
      </c>
      <c r="P50" s="155">
        <v>0</v>
      </c>
      <c r="Q50" s="155">
        <f t="shared" ref="Q50:Q80" si="5">ROUND(E50*P50,2)</f>
        <v>0</v>
      </c>
      <c r="R50" s="156"/>
      <c r="S50" s="156" t="s">
        <v>226</v>
      </c>
      <c r="T50" s="156" t="s">
        <v>226</v>
      </c>
      <c r="U50" s="156">
        <v>1.575</v>
      </c>
      <c r="V50" s="156">
        <f t="shared" ref="V50:V80" si="6">ROUND(E50*U50,2)</f>
        <v>11.03</v>
      </c>
      <c r="W50" s="156"/>
      <c r="X50" s="156" t="s">
        <v>227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229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5">
        <v>17</v>
      </c>
      <c r="B51" s="176" t="s">
        <v>1008</v>
      </c>
      <c r="C51" s="184" t="s">
        <v>1009</v>
      </c>
      <c r="D51" s="177" t="s">
        <v>314</v>
      </c>
      <c r="E51" s="178">
        <v>6</v>
      </c>
      <c r="F51" s="179"/>
      <c r="G51" s="180">
        <f t="shared" si="0"/>
        <v>0</v>
      </c>
      <c r="H51" s="157"/>
      <c r="I51" s="156">
        <f t="shared" si="1"/>
        <v>0</v>
      </c>
      <c r="J51" s="157"/>
      <c r="K51" s="156">
        <f t="shared" si="2"/>
        <v>0</v>
      </c>
      <c r="L51" s="156">
        <v>21</v>
      </c>
      <c r="M51" s="156">
        <f t="shared" si="3"/>
        <v>0</v>
      </c>
      <c r="N51" s="155">
        <v>1.2999999999999999E-2</v>
      </c>
      <c r="O51" s="155">
        <f t="shared" si="4"/>
        <v>0.08</v>
      </c>
      <c r="P51" s="155">
        <v>0</v>
      </c>
      <c r="Q51" s="155">
        <f t="shared" si="5"/>
        <v>0</v>
      </c>
      <c r="R51" s="156" t="s">
        <v>493</v>
      </c>
      <c r="S51" s="156" t="s">
        <v>1010</v>
      </c>
      <c r="T51" s="156" t="s">
        <v>1010</v>
      </c>
      <c r="U51" s="156">
        <v>0</v>
      </c>
      <c r="V51" s="156">
        <f t="shared" si="6"/>
        <v>0</v>
      </c>
      <c r="W51" s="156"/>
      <c r="X51" s="156" t="s">
        <v>494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495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5">
        <v>18</v>
      </c>
      <c r="B52" s="176" t="s">
        <v>1011</v>
      </c>
      <c r="C52" s="184" t="s">
        <v>1012</v>
      </c>
      <c r="D52" s="177" t="s">
        <v>314</v>
      </c>
      <c r="E52" s="178">
        <v>1</v>
      </c>
      <c r="F52" s="179"/>
      <c r="G52" s="180">
        <f t="shared" si="0"/>
        <v>0</v>
      </c>
      <c r="H52" s="157"/>
      <c r="I52" s="156">
        <f t="shared" si="1"/>
        <v>0</v>
      </c>
      <c r="J52" s="157"/>
      <c r="K52" s="156">
        <f t="shared" si="2"/>
        <v>0</v>
      </c>
      <c r="L52" s="156">
        <v>21</v>
      </c>
      <c r="M52" s="156">
        <f t="shared" si="3"/>
        <v>0</v>
      </c>
      <c r="N52" s="155">
        <v>1.6500000000000001E-2</v>
      </c>
      <c r="O52" s="155">
        <f t="shared" si="4"/>
        <v>0.02</v>
      </c>
      <c r="P52" s="155">
        <v>0</v>
      </c>
      <c r="Q52" s="155">
        <f t="shared" si="5"/>
        <v>0</v>
      </c>
      <c r="R52" s="156" t="s">
        <v>493</v>
      </c>
      <c r="S52" s="156" t="s">
        <v>1013</v>
      </c>
      <c r="T52" s="156" t="s">
        <v>1013</v>
      </c>
      <c r="U52" s="156">
        <v>0</v>
      </c>
      <c r="V52" s="156">
        <f t="shared" si="6"/>
        <v>0</v>
      </c>
      <c r="W52" s="156"/>
      <c r="X52" s="156" t="s">
        <v>494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495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5">
        <v>19</v>
      </c>
      <c r="B53" s="176" t="s">
        <v>1014</v>
      </c>
      <c r="C53" s="184" t="s">
        <v>1015</v>
      </c>
      <c r="D53" s="177" t="s">
        <v>314</v>
      </c>
      <c r="E53" s="178">
        <v>6</v>
      </c>
      <c r="F53" s="179"/>
      <c r="G53" s="180">
        <f t="shared" si="0"/>
        <v>0</v>
      </c>
      <c r="H53" s="157"/>
      <c r="I53" s="156">
        <f t="shared" si="1"/>
        <v>0</v>
      </c>
      <c r="J53" s="157"/>
      <c r="K53" s="156">
        <f t="shared" si="2"/>
        <v>0</v>
      </c>
      <c r="L53" s="156">
        <v>21</v>
      </c>
      <c r="M53" s="156">
        <f t="shared" si="3"/>
        <v>0</v>
      </c>
      <c r="N53" s="155">
        <v>2.0000000000000001E-4</v>
      </c>
      <c r="O53" s="155">
        <f t="shared" si="4"/>
        <v>0</v>
      </c>
      <c r="P53" s="155">
        <v>0</v>
      </c>
      <c r="Q53" s="155">
        <f t="shared" si="5"/>
        <v>0</v>
      </c>
      <c r="R53" s="156" t="s">
        <v>493</v>
      </c>
      <c r="S53" s="156" t="s">
        <v>226</v>
      </c>
      <c r="T53" s="156" t="s">
        <v>226</v>
      </c>
      <c r="U53" s="156">
        <v>0</v>
      </c>
      <c r="V53" s="156">
        <f t="shared" si="6"/>
        <v>0</v>
      </c>
      <c r="W53" s="156"/>
      <c r="X53" s="156" t="s">
        <v>494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495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5">
        <v>20</v>
      </c>
      <c r="B54" s="176" t="s">
        <v>1016</v>
      </c>
      <c r="C54" s="184" t="s">
        <v>1017</v>
      </c>
      <c r="D54" s="177" t="s">
        <v>314</v>
      </c>
      <c r="E54" s="178">
        <v>1</v>
      </c>
      <c r="F54" s="179"/>
      <c r="G54" s="180">
        <f t="shared" si="0"/>
        <v>0</v>
      </c>
      <c r="H54" s="157"/>
      <c r="I54" s="156">
        <f t="shared" si="1"/>
        <v>0</v>
      </c>
      <c r="J54" s="157"/>
      <c r="K54" s="156">
        <f t="shared" si="2"/>
        <v>0</v>
      </c>
      <c r="L54" s="156">
        <v>21</v>
      </c>
      <c r="M54" s="156">
        <f t="shared" si="3"/>
        <v>0</v>
      </c>
      <c r="N54" s="155">
        <v>2.2000000000000001E-4</v>
      </c>
      <c r="O54" s="155">
        <f t="shared" si="4"/>
        <v>0</v>
      </c>
      <c r="P54" s="155">
        <v>0</v>
      </c>
      <c r="Q54" s="155">
        <f t="shared" si="5"/>
        <v>0</v>
      </c>
      <c r="R54" s="156" t="s">
        <v>493</v>
      </c>
      <c r="S54" s="156" t="s">
        <v>226</v>
      </c>
      <c r="T54" s="156" t="s">
        <v>226</v>
      </c>
      <c r="U54" s="156">
        <v>0</v>
      </c>
      <c r="V54" s="156">
        <f t="shared" si="6"/>
        <v>0</v>
      </c>
      <c r="W54" s="156"/>
      <c r="X54" s="156" t="s">
        <v>494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495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5">
        <v>21</v>
      </c>
      <c r="B55" s="176" t="s">
        <v>1018</v>
      </c>
      <c r="C55" s="184" t="s">
        <v>1019</v>
      </c>
      <c r="D55" s="177" t="s">
        <v>314</v>
      </c>
      <c r="E55" s="178">
        <v>7</v>
      </c>
      <c r="F55" s="179"/>
      <c r="G55" s="180">
        <f t="shared" si="0"/>
        <v>0</v>
      </c>
      <c r="H55" s="157"/>
      <c r="I55" s="156">
        <f t="shared" si="1"/>
        <v>0</v>
      </c>
      <c r="J55" s="157"/>
      <c r="K55" s="156">
        <f t="shared" si="2"/>
        <v>0</v>
      </c>
      <c r="L55" s="156">
        <v>21</v>
      </c>
      <c r="M55" s="156">
        <f t="shared" si="3"/>
        <v>0</v>
      </c>
      <c r="N55" s="155">
        <v>2.0000000000000001E-4</v>
      </c>
      <c r="O55" s="155">
        <f t="shared" si="4"/>
        <v>0</v>
      </c>
      <c r="P55" s="155">
        <v>0</v>
      </c>
      <c r="Q55" s="155">
        <f t="shared" si="5"/>
        <v>0</v>
      </c>
      <c r="R55" s="156" t="s">
        <v>493</v>
      </c>
      <c r="S55" s="156" t="s">
        <v>226</v>
      </c>
      <c r="T55" s="156" t="s">
        <v>226</v>
      </c>
      <c r="U55" s="156">
        <v>0</v>
      </c>
      <c r="V55" s="156">
        <f t="shared" si="6"/>
        <v>0</v>
      </c>
      <c r="W55" s="156"/>
      <c r="X55" s="156" t="s">
        <v>494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495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5">
        <v>22</v>
      </c>
      <c r="B56" s="176" t="s">
        <v>1020</v>
      </c>
      <c r="C56" s="184" t="s">
        <v>1021</v>
      </c>
      <c r="D56" s="177" t="s">
        <v>314</v>
      </c>
      <c r="E56" s="178">
        <v>1</v>
      </c>
      <c r="F56" s="179"/>
      <c r="G56" s="180">
        <f t="shared" si="0"/>
        <v>0</v>
      </c>
      <c r="H56" s="157"/>
      <c r="I56" s="156">
        <f t="shared" si="1"/>
        <v>0</v>
      </c>
      <c r="J56" s="157"/>
      <c r="K56" s="156">
        <f t="shared" si="2"/>
        <v>0</v>
      </c>
      <c r="L56" s="156">
        <v>21</v>
      </c>
      <c r="M56" s="156">
        <f t="shared" si="3"/>
        <v>0</v>
      </c>
      <c r="N56" s="155">
        <v>3.6999999999999999E-4</v>
      </c>
      <c r="O56" s="155">
        <f t="shared" si="4"/>
        <v>0</v>
      </c>
      <c r="P56" s="155">
        <v>0</v>
      </c>
      <c r="Q56" s="155">
        <f t="shared" si="5"/>
        <v>0</v>
      </c>
      <c r="R56" s="156" t="s">
        <v>493</v>
      </c>
      <c r="S56" s="156" t="s">
        <v>226</v>
      </c>
      <c r="T56" s="156" t="s">
        <v>226</v>
      </c>
      <c r="U56" s="156">
        <v>0</v>
      </c>
      <c r="V56" s="156">
        <f t="shared" si="6"/>
        <v>0</v>
      </c>
      <c r="W56" s="156"/>
      <c r="X56" s="156" t="s">
        <v>494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495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5">
        <v>23</v>
      </c>
      <c r="B57" s="176" t="s">
        <v>1022</v>
      </c>
      <c r="C57" s="184" t="s">
        <v>1023</v>
      </c>
      <c r="D57" s="177" t="s">
        <v>333</v>
      </c>
      <c r="E57" s="178">
        <v>1</v>
      </c>
      <c r="F57" s="179"/>
      <c r="G57" s="180">
        <f t="shared" si="0"/>
        <v>0</v>
      </c>
      <c r="H57" s="157"/>
      <c r="I57" s="156">
        <f t="shared" si="1"/>
        <v>0</v>
      </c>
      <c r="J57" s="157"/>
      <c r="K57" s="156">
        <f t="shared" si="2"/>
        <v>0</v>
      </c>
      <c r="L57" s="156">
        <v>21</v>
      </c>
      <c r="M57" s="156">
        <f t="shared" si="3"/>
        <v>0</v>
      </c>
      <c r="N57" s="155">
        <v>5.9999999999999995E-4</v>
      </c>
      <c r="O57" s="155">
        <f t="shared" si="4"/>
        <v>0</v>
      </c>
      <c r="P57" s="155">
        <v>0</v>
      </c>
      <c r="Q57" s="155">
        <f t="shared" si="5"/>
        <v>0</v>
      </c>
      <c r="R57" s="156"/>
      <c r="S57" s="156" t="s">
        <v>226</v>
      </c>
      <c r="T57" s="156" t="s">
        <v>226</v>
      </c>
      <c r="U57" s="156">
        <v>0.97299999999999998</v>
      </c>
      <c r="V57" s="156">
        <f t="shared" si="6"/>
        <v>0.97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5">
        <v>24</v>
      </c>
      <c r="B58" s="176" t="s">
        <v>1024</v>
      </c>
      <c r="C58" s="184" t="s">
        <v>1025</v>
      </c>
      <c r="D58" s="177" t="s">
        <v>333</v>
      </c>
      <c r="E58" s="178">
        <v>1</v>
      </c>
      <c r="F58" s="179"/>
      <c r="G58" s="180">
        <f t="shared" si="0"/>
        <v>0</v>
      </c>
      <c r="H58" s="157"/>
      <c r="I58" s="156">
        <f t="shared" si="1"/>
        <v>0</v>
      </c>
      <c r="J58" s="157"/>
      <c r="K58" s="156">
        <f t="shared" si="2"/>
        <v>0</v>
      </c>
      <c r="L58" s="156">
        <v>21</v>
      </c>
      <c r="M58" s="156">
        <f t="shared" si="3"/>
        <v>0</v>
      </c>
      <c r="N58" s="155">
        <v>1.9E-2</v>
      </c>
      <c r="O58" s="155">
        <f t="shared" si="4"/>
        <v>0.02</v>
      </c>
      <c r="P58" s="155">
        <v>0</v>
      </c>
      <c r="Q58" s="155">
        <f t="shared" si="5"/>
        <v>0</v>
      </c>
      <c r="R58" s="156"/>
      <c r="S58" s="156" t="s">
        <v>226</v>
      </c>
      <c r="T58" s="156" t="s">
        <v>226</v>
      </c>
      <c r="U58" s="156">
        <v>0.97299999999999998</v>
      </c>
      <c r="V58" s="156">
        <f t="shared" si="6"/>
        <v>0.97</v>
      </c>
      <c r="W58" s="156"/>
      <c r="X58" s="156" t="s">
        <v>227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235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5">
        <v>25</v>
      </c>
      <c r="B59" s="176" t="s">
        <v>1026</v>
      </c>
      <c r="C59" s="184" t="s">
        <v>1027</v>
      </c>
      <c r="D59" s="177" t="s">
        <v>314</v>
      </c>
      <c r="E59" s="178">
        <v>1</v>
      </c>
      <c r="F59" s="179"/>
      <c r="G59" s="180">
        <f t="shared" si="0"/>
        <v>0</v>
      </c>
      <c r="H59" s="157"/>
      <c r="I59" s="156">
        <f t="shared" si="1"/>
        <v>0</v>
      </c>
      <c r="J59" s="157"/>
      <c r="K59" s="156">
        <f t="shared" si="2"/>
        <v>0</v>
      </c>
      <c r="L59" s="156">
        <v>21</v>
      </c>
      <c r="M59" s="156">
        <f t="shared" si="3"/>
        <v>0</v>
      </c>
      <c r="N59" s="155">
        <v>2.2000000000000001E-4</v>
      </c>
      <c r="O59" s="155">
        <f t="shared" si="4"/>
        <v>0</v>
      </c>
      <c r="P59" s="155">
        <v>0</v>
      </c>
      <c r="Q59" s="155">
        <f t="shared" si="5"/>
        <v>0</v>
      </c>
      <c r="R59" s="156" t="s">
        <v>493</v>
      </c>
      <c r="S59" s="156" t="s">
        <v>226</v>
      </c>
      <c r="T59" s="156" t="s">
        <v>226</v>
      </c>
      <c r="U59" s="156">
        <v>0</v>
      </c>
      <c r="V59" s="156">
        <f t="shared" si="6"/>
        <v>0</v>
      </c>
      <c r="W59" s="156"/>
      <c r="X59" s="156" t="s">
        <v>494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544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5">
        <v>26</v>
      </c>
      <c r="B60" s="176" t="s">
        <v>1028</v>
      </c>
      <c r="C60" s="184" t="s">
        <v>1029</v>
      </c>
      <c r="D60" s="177" t="s">
        <v>333</v>
      </c>
      <c r="E60" s="178">
        <v>1</v>
      </c>
      <c r="F60" s="179"/>
      <c r="G60" s="180">
        <f t="shared" si="0"/>
        <v>0</v>
      </c>
      <c r="H60" s="157"/>
      <c r="I60" s="156">
        <f t="shared" si="1"/>
        <v>0</v>
      </c>
      <c r="J60" s="157"/>
      <c r="K60" s="156">
        <f t="shared" si="2"/>
        <v>0</v>
      </c>
      <c r="L60" s="156">
        <v>21</v>
      </c>
      <c r="M60" s="156">
        <f t="shared" si="3"/>
        <v>0</v>
      </c>
      <c r="N60" s="155">
        <v>6.0000000000000001E-3</v>
      </c>
      <c r="O60" s="155">
        <f t="shared" si="4"/>
        <v>0.01</v>
      </c>
      <c r="P60" s="155">
        <v>0</v>
      </c>
      <c r="Q60" s="155">
        <f t="shared" si="5"/>
        <v>0</v>
      </c>
      <c r="R60" s="156"/>
      <c r="S60" s="156" t="s">
        <v>226</v>
      </c>
      <c r="T60" s="156" t="s">
        <v>226</v>
      </c>
      <c r="U60" s="156">
        <v>1.37</v>
      </c>
      <c r="V60" s="156">
        <f t="shared" si="6"/>
        <v>1.37</v>
      </c>
      <c r="W60" s="156"/>
      <c r="X60" s="156" t="s">
        <v>227</v>
      </c>
      <c r="Y60" s="156" t="s">
        <v>228</v>
      </c>
      <c r="Z60" s="146"/>
      <c r="AA60" s="146"/>
      <c r="AB60" s="146"/>
      <c r="AC60" s="146"/>
      <c r="AD60" s="146"/>
      <c r="AE60" s="146"/>
      <c r="AF60" s="146"/>
      <c r="AG60" s="146" t="s">
        <v>235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5">
        <v>27</v>
      </c>
      <c r="B61" s="176" t="s">
        <v>1030</v>
      </c>
      <c r="C61" s="184" t="s">
        <v>1031</v>
      </c>
      <c r="D61" s="177" t="s">
        <v>333</v>
      </c>
      <c r="E61" s="178">
        <v>4</v>
      </c>
      <c r="F61" s="179"/>
      <c r="G61" s="180">
        <f t="shared" si="0"/>
        <v>0</v>
      </c>
      <c r="H61" s="157"/>
      <c r="I61" s="156">
        <f t="shared" si="1"/>
        <v>0</v>
      </c>
      <c r="J61" s="157"/>
      <c r="K61" s="156">
        <f t="shared" si="2"/>
        <v>0</v>
      </c>
      <c r="L61" s="156">
        <v>21</v>
      </c>
      <c r="M61" s="156">
        <f t="shared" si="3"/>
        <v>0</v>
      </c>
      <c r="N61" s="155">
        <v>1.8600000000000001E-3</v>
      </c>
      <c r="O61" s="155">
        <f t="shared" si="4"/>
        <v>0.01</v>
      </c>
      <c r="P61" s="155">
        <v>0</v>
      </c>
      <c r="Q61" s="155">
        <f t="shared" si="5"/>
        <v>0</v>
      </c>
      <c r="R61" s="156"/>
      <c r="S61" s="156" t="s">
        <v>226</v>
      </c>
      <c r="T61" s="156" t="s">
        <v>226</v>
      </c>
      <c r="U61" s="156">
        <v>1.3340000000000001</v>
      </c>
      <c r="V61" s="156">
        <f t="shared" si="6"/>
        <v>5.34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229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5">
        <v>28</v>
      </c>
      <c r="B62" s="176" t="s">
        <v>1032</v>
      </c>
      <c r="C62" s="184" t="s">
        <v>1033</v>
      </c>
      <c r="D62" s="177" t="s">
        <v>314</v>
      </c>
      <c r="E62" s="178">
        <v>4</v>
      </c>
      <c r="F62" s="179"/>
      <c r="G62" s="180">
        <f t="shared" si="0"/>
        <v>0</v>
      </c>
      <c r="H62" s="157"/>
      <c r="I62" s="156">
        <f t="shared" si="1"/>
        <v>0</v>
      </c>
      <c r="J62" s="157"/>
      <c r="K62" s="156">
        <f t="shared" si="2"/>
        <v>0</v>
      </c>
      <c r="L62" s="156">
        <v>21</v>
      </c>
      <c r="M62" s="156">
        <f t="shared" si="3"/>
        <v>0</v>
      </c>
      <c r="N62" s="155">
        <v>2.5000000000000001E-2</v>
      </c>
      <c r="O62" s="155">
        <f t="shared" si="4"/>
        <v>0.1</v>
      </c>
      <c r="P62" s="155">
        <v>0</v>
      </c>
      <c r="Q62" s="155">
        <f t="shared" si="5"/>
        <v>0</v>
      </c>
      <c r="R62" s="156" t="s">
        <v>493</v>
      </c>
      <c r="S62" s="156" t="s">
        <v>226</v>
      </c>
      <c r="T62" s="156" t="s">
        <v>226</v>
      </c>
      <c r="U62" s="156">
        <v>0</v>
      </c>
      <c r="V62" s="156">
        <f t="shared" si="6"/>
        <v>0</v>
      </c>
      <c r="W62" s="156"/>
      <c r="X62" s="156" t="s">
        <v>494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495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5">
        <v>29</v>
      </c>
      <c r="B63" s="176" t="s">
        <v>1034</v>
      </c>
      <c r="C63" s="184" t="s">
        <v>1035</v>
      </c>
      <c r="D63" s="177" t="s">
        <v>333</v>
      </c>
      <c r="E63" s="178">
        <v>1</v>
      </c>
      <c r="F63" s="179"/>
      <c r="G63" s="180">
        <f t="shared" si="0"/>
        <v>0</v>
      </c>
      <c r="H63" s="157"/>
      <c r="I63" s="156">
        <f t="shared" si="1"/>
        <v>0</v>
      </c>
      <c r="J63" s="157"/>
      <c r="K63" s="156">
        <f t="shared" si="2"/>
        <v>0</v>
      </c>
      <c r="L63" s="156">
        <v>21</v>
      </c>
      <c r="M63" s="156">
        <f t="shared" si="3"/>
        <v>0</v>
      </c>
      <c r="N63" s="155">
        <v>8.8999999999999995E-4</v>
      </c>
      <c r="O63" s="155">
        <f t="shared" si="4"/>
        <v>0</v>
      </c>
      <c r="P63" s="155">
        <v>0</v>
      </c>
      <c r="Q63" s="155">
        <f t="shared" si="5"/>
        <v>0</v>
      </c>
      <c r="R63" s="156"/>
      <c r="S63" s="156" t="s">
        <v>226</v>
      </c>
      <c r="T63" s="156" t="s">
        <v>226</v>
      </c>
      <c r="U63" s="156">
        <v>1.1200000000000001</v>
      </c>
      <c r="V63" s="156">
        <f t="shared" si="6"/>
        <v>1.1200000000000001</v>
      </c>
      <c r="W63" s="156"/>
      <c r="X63" s="156" t="s">
        <v>227</v>
      </c>
      <c r="Y63" s="156" t="s">
        <v>228</v>
      </c>
      <c r="Z63" s="146"/>
      <c r="AA63" s="146"/>
      <c r="AB63" s="146"/>
      <c r="AC63" s="146"/>
      <c r="AD63" s="146"/>
      <c r="AE63" s="146"/>
      <c r="AF63" s="146"/>
      <c r="AG63" s="146" t="s">
        <v>235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5">
        <v>30</v>
      </c>
      <c r="B64" s="176" t="s">
        <v>1036</v>
      </c>
      <c r="C64" s="184" t="s">
        <v>1037</v>
      </c>
      <c r="D64" s="177" t="s">
        <v>333</v>
      </c>
      <c r="E64" s="178">
        <v>1</v>
      </c>
      <c r="F64" s="179"/>
      <c r="G64" s="180">
        <f t="shared" si="0"/>
        <v>0</v>
      </c>
      <c r="H64" s="157"/>
      <c r="I64" s="156">
        <f t="shared" si="1"/>
        <v>0</v>
      </c>
      <c r="J64" s="157"/>
      <c r="K64" s="156">
        <f t="shared" si="2"/>
        <v>0</v>
      </c>
      <c r="L64" s="156">
        <v>21</v>
      </c>
      <c r="M64" s="156">
        <f t="shared" si="3"/>
        <v>0</v>
      </c>
      <c r="N64" s="155">
        <v>1.8890000000000001E-2</v>
      </c>
      <c r="O64" s="155">
        <f t="shared" si="4"/>
        <v>0.02</v>
      </c>
      <c r="P64" s="155">
        <v>0</v>
      </c>
      <c r="Q64" s="155">
        <f t="shared" si="5"/>
        <v>0</v>
      </c>
      <c r="R64" s="156"/>
      <c r="S64" s="156" t="s">
        <v>226</v>
      </c>
      <c r="T64" s="156" t="s">
        <v>226</v>
      </c>
      <c r="U64" s="156">
        <v>0.97299999999999998</v>
      </c>
      <c r="V64" s="156">
        <f t="shared" si="6"/>
        <v>0.97</v>
      </c>
      <c r="W64" s="156"/>
      <c r="X64" s="156" t="s">
        <v>227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229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5">
        <v>31</v>
      </c>
      <c r="B65" s="176" t="s">
        <v>1038</v>
      </c>
      <c r="C65" s="184" t="s">
        <v>1039</v>
      </c>
      <c r="D65" s="177" t="s">
        <v>333</v>
      </c>
      <c r="E65" s="178">
        <v>1</v>
      </c>
      <c r="F65" s="179"/>
      <c r="G65" s="180">
        <f t="shared" si="0"/>
        <v>0</v>
      </c>
      <c r="H65" s="157"/>
      <c r="I65" s="156">
        <f t="shared" si="1"/>
        <v>0</v>
      </c>
      <c r="J65" s="157"/>
      <c r="K65" s="156">
        <f t="shared" si="2"/>
        <v>0</v>
      </c>
      <c r="L65" s="156">
        <v>21</v>
      </c>
      <c r="M65" s="156">
        <f t="shared" si="3"/>
        <v>0</v>
      </c>
      <c r="N65" s="155">
        <v>8.9999999999999993E-3</v>
      </c>
      <c r="O65" s="155">
        <f t="shared" si="4"/>
        <v>0.01</v>
      </c>
      <c r="P65" s="155">
        <v>0</v>
      </c>
      <c r="Q65" s="155">
        <f t="shared" si="5"/>
        <v>0</v>
      </c>
      <c r="R65" s="156"/>
      <c r="S65" s="156" t="s">
        <v>226</v>
      </c>
      <c r="T65" s="156" t="s">
        <v>226</v>
      </c>
      <c r="U65" s="156">
        <v>1.77</v>
      </c>
      <c r="V65" s="156">
        <f t="shared" si="6"/>
        <v>1.77</v>
      </c>
      <c r="W65" s="156"/>
      <c r="X65" s="156" t="s">
        <v>227</v>
      </c>
      <c r="Y65" s="156" t="s">
        <v>228</v>
      </c>
      <c r="Z65" s="146"/>
      <c r="AA65" s="146"/>
      <c r="AB65" s="146"/>
      <c r="AC65" s="146"/>
      <c r="AD65" s="146"/>
      <c r="AE65" s="146"/>
      <c r="AF65" s="146"/>
      <c r="AG65" s="146" t="s">
        <v>235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5">
        <v>32</v>
      </c>
      <c r="B66" s="176" t="s">
        <v>1040</v>
      </c>
      <c r="C66" s="184" t="s">
        <v>1041</v>
      </c>
      <c r="D66" s="177" t="s">
        <v>314</v>
      </c>
      <c r="E66" s="178">
        <v>1</v>
      </c>
      <c r="F66" s="179"/>
      <c r="G66" s="180">
        <f t="shared" si="0"/>
        <v>0</v>
      </c>
      <c r="H66" s="157"/>
      <c r="I66" s="156">
        <f t="shared" si="1"/>
        <v>0</v>
      </c>
      <c r="J66" s="157"/>
      <c r="K66" s="156">
        <f t="shared" si="2"/>
        <v>0</v>
      </c>
      <c r="L66" s="156">
        <v>21</v>
      </c>
      <c r="M66" s="156">
        <f t="shared" si="3"/>
        <v>0</v>
      </c>
      <c r="N66" s="155">
        <v>3.0899999999999999E-3</v>
      </c>
      <c r="O66" s="155">
        <f t="shared" si="4"/>
        <v>0</v>
      </c>
      <c r="P66" s="155">
        <v>0</v>
      </c>
      <c r="Q66" s="155">
        <f t="shared" si="5"/>
        <v>0</v>
      </c>
      <c r="R66" s="156"/>
      <c r="S66" s="156" t="s">
        <v>226</v>
      </c>
      <c r="T66" s="156" t="s">
        <v>226</v>
      </c>
      <c r="U66" s="156">
        <v>1.25</v>
      </c>
      <c r="V66" s="156">
        <f t="shared" si="6"/>
        <v>1.25</v>
      </c>
      <c r="W66" s="156"/>
      <c r="X66" s="156" t="s">
        <v>227</v>
      </c>
      <c r="Y66" s="156" t="s">
        <v>228</v>
      </c>
      <c r="Z66" s="146"/>
      <c r="AA66" s="146"/>
      <c r="AB66" s="146"/>
      <c r="AC66" s="146"/>
      <c r="AD66" s="146"/>
      <c r="AE66" s="146"/>
      <c r="AF66" s="146"/>
      <c r="AG66" s="146" t="s">
        <v>229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5">
        <v>33</v>
      </c>
      <c r="B67" s="176" t="s">
        <v>1042</v>
      </c>
      <c r="C67" s="184" t="s">
        <v>1043</v>
      </c>
      <c r="D67" s="177" t="s">
        <v>333</v>
      </c>
      <c r="E67" s="178">
        <v>1</v>
      </c>
      <c r="F67" s="179"/>
      <c r="G67" s="180">
        <f t="shared" si="0"/>
        <v>0</v>
      </c>
      <c r="H67" s="157"/>
      <c r="I67" s="156">
        <f t="shared" si="1"/>
        <v>0</v>
      </c>
      <c r="J67" s="157"/>
      <c r="K67" s="156">
        <f t="shared" si="2"/>
        <v>0</v>
      </c>
      <c r="L67" s="156">
        <v>21</v>
      </c>
      <c r="M67" s="156">
        <f t="shared" si="3"/>
        <v>0</v>
      </c>
      <c r="N67" s="155">
        <v>1.444E-2</v>
      </c>
      <c r="O67" s="155">
        <f t="shared" si="4"/>
        <v>0.01</v>
      </c>
      <c r="P67" s="155">
        <v>0</v>
      </c>
      <c r="Q67" s="155">
        <f t="shared" si="5"/>
        <v>0</v>
      </c>
      <c r="R67" s="156"/>
      <c r="S67" s="156" t="s">
        <v>226</v>
      </c>
      <c r="T67" s="156" t="s">
        <v>226</v>
      </c>
      <c r="U67" s="156">
        <v>1.25</v>
      </c>
      <c r="V67" s="156">
        <f t="shared" si="6"/>
        <v>1.25</v>
      </c>
      <c r="W67" s="156"/>
      <c r="X67" s="156" t="s">
        <v>227</v>
      </c>
      <c r="Y67" s="156" t="s">
        <v>228</v>
      </c>
      <c r="Z67" s="146"/>
      <c r="AA67" s="146"/>
      <c r="AB67" s="146"/>
      <c r="AC67" s="146"/>
      <c r="AD67" s="146"/>
      <c r="AE67" s="146"/>
      <c r="AF67" s="146"/>
      <c r="AG67" s="146" t="s">
        <v>229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5">
        <v>34</v>
      </c>
      <c r="B68" s="176" t="s">
        <v>1044</v>
      </c>
      <c r="C68" s="184" t="s">
        <v>1045</v>
      </c>
      <c r="D68" s="177" t="s">
        <v>333</v>
      </c>
      <c r="E68" s="178">
        <v>2</v>
      </c>
      <c r="F68" s="179"/>
      <c r="G68" s="180">
        <f t="shared" si="0"/>
        <v>0</v>
      </c>
      <c r="H68" s="157"/>
      <c r="I68" s="156">
        <f t="shared" si="1"/>
        <v>0</v>
      </c>
      <c r="J68" s="157"/>
      <c r="K68" s="156">
        <f t="shared" si="2"/>
        <v>0</v>
      </c>
      <c r="L68" s="156">
        <v>21</v>
      </c>
      <c r="M68" s="156">
        <f t="shared" si="3"/>
        <v>0</v>
      </c>
      <c r="N68" s="155">
        <v>6.0000000000000001E-3</v>
      </c>
      <c r="O68" s="155">
        <f t="shared" si="4"/>
        <v>0.01</v>
      </c>
      <c r="P68" s="155">
        <v>0</v>
      </c>
      <c r="Q68" s="155">
        <f t="shared" si="5"/>
        <v>0</v>
      </c>
      <c r="R68" s="156"/>
      <c r="S68" s="156" t="s">
        <v>226</v>
      </c>
      <c r="T68" s="156" t="s">
        <v>226</v>
      </c>
      <c r="U68" s="156">
        <v>1.2529999999999999</v>
      </c>
      <c r="V68" s="156">
        <f t="shared" si="6"/>
        <v>2.5099999999999998</v>
      </c>
      <c r="W68" s="156"/>
      <c r="X68" s="156" t="s">
        <v>227</v>
      </c>
      <c r="Y68" s="156" t="s">
        <v>228</v>
      </c>
      <c r="Z68" s="146"/>
      <c r="AA68" s="146"/>
      <c r="AB68" s="146"/>
      <c r="AC68" s="146"/>
      <c r="AD68" s="146"/>
      <c r="AE68" s="146"/>
      <c r="AF68" s="146"/>
      <c r="AG68" s="146" t="s">
        <v>229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5">
        <v>35</v>
      </c>
      <c r="B69" s="176" t="s">
        <v>1046</v>
      </c>
      <c r="C69" s="184" t="s">
        <v>1047</v>
      </c>
      <c r="D69" s="177" t="s">
        <v>314</v>
      </c>
      <c r="E69" s="178">
        <v>2</v>
      </c>
      <c r="F69" s="179"/>
      <c r="G69" s="180">
        <f t="shared" si="0"/>
        <v>0</v>
      </c>
      <c r="H69" s="157"/>
      <c r="I69" s="156">
        <f t="shared" si="1"/>
        <v>0</v>
      </c>
      <c r="J69" s="157"/>
      <c r="K69" s="156">
        <f t="shared" si="2"/>
        <v>0</v>
      </c>
      <c r="L69" s="156">
        <v>21</v>
      </c>
      <c r="M69" s="156">
        <f t="shared" si="3"/>
        <v>0</v>
      </c>
      <c r="N69" s="155">
        <v>1.4999999999999999E-2</v>
      </c>
      <c r="O69" s="155">
        <f t="shared" si="4"/>
        <v>0.03</v>
      </c>
      <c r="P69" s="155">
        <v>0</v>
      </c>
      <c r="Q69" s="155">
        <f t="shared" si="5"/>
        <v>0</v>
      </c>
      <c r="R69" s="156" t="s">
        <v>493</v>
      </c>
      <c r="S69" s="156" t="s">
        <v>226</v>
      </c>
      <c r="T69" s="156" t="s">
        <v>226</v>
      </c>
      <c r="U69" s="156">
        <v>0</v>
      </c>
      <c r="V69" s="156">
        <f t="shared" si="6"/>
        <v>0</v>
      </c>
      <c r="W69" s="156"/>
      <c r="X69" s="156" t="s">
        <v>494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495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5">
        <v>36</v>
      </c>
      <c r="B70" s="176" t="s">
        <v>1048</v>
      </c>
      <c r="C70" s="184" t="s">
        <v>1049</v>
      </c>
      <c r="D70" s="177" t="s">
        <v>314</v>
      </c>
      <c r="E70" s="178">
        <v>2</v>
      </c>
      <c r="F70" s="179"/>
      <c r="G70" s="180">
        <f t="shared" si="0"/>
        <v>0</v>
      </c>
      <c r="H70" s="157"/>
      <c r="I70" s="156">
        <f t="shared" si="1"/>
        <v>0</v>
      </c>
      <c r="J70" s="157"/>
      <c r="K70" s="156">
        <f t="shared" si="2"/>
        <v>0</v>
      </c>
      <c r="L70" s="156">
        <v>21</v>
      </c>
      <c r="M70" s="156">
        <f t="shared" si="3"/>
        <v>0</v>
      </c>
      <c r="N70" s="155">
        <v>1.8000000000000001E-4</v>
      </c>
      <c r="O70" s="155">
        <f t="shared" si="4"/>
        <v>0</v>
      </c>
      <c r="P70" s="155">
        <v>0</v>
      </c>
      <c r="Q70" s="155">
        <f t="shared" si="5"/>
        <v>0</v>
      </c>
      <c r="R70" s="156" t="s">
        <v>493</v>
      </c>
      <c r="S70" s="156" t="s">
        <v>226</v>
      </c>
      <c r="T70" s="156" t="s">
        <v>226</v>
      </c>
      <c r="U70" s="156">
        <v>0</v>
      </c>
      <c r="V70" s="156">
        <f t="shared" si="6"/>
        <v>0</v>
      </c>
      <c r="W70" s="156"/>
      <c r="X70" s="156" t="s">
        <v>494</v>
      </c>
      <c r="Y70" s="156" t="s">
        <v>228</v>
      </c>
      <c r="Z70" s="146"/>
      <c r="AA70" s="146"/>
      <c r="AB70" s="146"/>
      <c r="AC70" s="146"/>
      <c r="AD70" s="146"/>
      <c r="AE70" s="146"/>
      <c r="AF70" s="146"/>
      <c r="AG70" s="146" t="s">
        <v>495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5">
        <v>37</v>
      </c>
      <c r="B71" s="176" t="s">
        <v>1050</v>
      </c>
      <c r="C71" s="184" t="s">
        <v>1051</v>
      </c>
      <c r="D71" s="177" t="s">
        <v>314</v>
      </c>
      <c r="E71" s="178">
        <v>1</v>
      </c>
      <c r="F71" s="179"/>
      <c r="G71" s="180">
        <f t="shared" si="0"/>
        <v>0</v>
      </c>
      <c r="H71" s="157"/>
      <c r="I71" s="156">
        <f t="shared" si="1"/>
        <v>0</v>
      </c>
      <c r="J71" s="157"/>
      <c r="K71" s="156">
        <f t="shared" si="2"/>
        <v>0</v>
      </c>
      <c r="L71" s="156">
        <v>21</v>
      </c>
      <c r="M71" s="156">
        <f t="shared" si="3"/>
        <v>0</v>
      </c>
      <c r="N71" s="155">
        <v>8.8000000000000003E-4</v>
      </c>
      <c r="O71" s="155">
        <f t="shared" si="4"/>
        <v>0</v>
      </c>
      <c r="P71" s="155">
        <v>0</v>
      </c>
      <c r="Q71" s="155">
        <f t="shared" si="5"/>
        <v>0</v>
      </c>
      <c r="R71" s="156"/>
      <c r="S71" s="156" t="s">
        <v>226</v>
      </c>
      <c r="T71" s="156" t="s">
        <v>226</v>
      </c>
      <c r="U71" s="156">
        <v>1.091</v>
      </c>
      <c r="V71" s="156">
        <f t="shared" si="6"/>
        <v>1.0900000000000001</v>
      </c>
      <c r="W71" s="156"/>
      <c r="X71" s="156" t="s">
        <v>227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229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5">
        <v>38</v>
      </c>
      <c r="B72" s="176" t="s">
        <v>1052</v>
      </c>
      <c r="C72" s="184" t="s">
        <v>1053</v>
      </c>
      <c r="D72" s="177" t="s">
        <v>314</v>
      </c>
      <c r="E72" s="178">
        <v>1</v>
      </c>
      <c r="F72" s="179"/>
      <c r="G72" s="180">
        <f t="shared" si="0"/>
        <v>0</v>
      </c>
      <c r="H72" s="157"/>
      <c r="I72" s="156">
        <f t="shared" si="1"/>
        <v>0</v>
      </c>
      <c r="J72" s="157"/>
      <c r="K72" s="156">
        <f t="shared" si="2"/>
        <v>0</v>
      </c>
      <c r="L72" s="156">
        <v>21</v>
      </c>
      <c r="M72" s="156">
        <f t="shared" si="3"/>
        <v>0</v>
      </c>
      <c r="N72" s="155">
        <v>2.8E-3</v>
      </c>
      <c r="O72" s="155">
        <f t="shared" si="4"/>
        <v>0</v>
      </c>
      <c r="P72" s="155">
        <v>0</v>
      </c>
      <c r="Q72" s="155">
        <f t="shared" si="5"/>
        <v>0</v>
      </c>
      <c r="R72" s="156" t="s">
        <v>493</v>
      </c>
      <c r="S72" s="156" t="s">
        <v>226</v>
      </c>
      <c r="T72" s="156" t="s">
        <v>226</v>
      </c>
      <c r="U72" s="156">
        <v>0</v>
      </c>
      <c r="V72" s="156">
        <f t="shared" si="6"/>
        <v>0</v>
      </c>
      <c r="W72" s="156"/>
      <c r="X72" s="156" t="s">
        <v>494</v>
      </c>
      <c r="Y72" s="156" t="s">
        <v>228</v>
      </c>
      <c r="Z72" s="146"/>
      <c r="AA72" s="146"/>
      <c r="AB72" s="146"/>
      <c r="AC72" s="146"/>
      <c r="AD72" s="146"/>
      <c r="AE72" s="146"/>
      <c r="AF72" s="146"/>
      <c r="AG72" s="146" t="s">
        <v>495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5">
        <v>39</v>
      </c>
      <c r="B73" s="176" t="s">
        <v>1054</v>
      </c>
      <c r="C73" s="184" t="s">
        <v>1055</v>
      </c>
      <c r="D73" s="177" t="s">
        <v>314</v>
      </c>
      <c r="E73" s="178">
        <v>1</v>
      </c>
      <c r="F73" s="179"/>
      <c r="G73" s="180">
        <f t="shared" si="0"/>
        <v>0</v>
      </c>
      <c r="H73" s="157"/>
      <c r="I73" s="156">
        <f t="shared" si="1"/>
        <v>0</v>
      </c>
      <c r="J73" s="157"/>
      <c r="K73" s="156">
        <f t="shared" si="2"/>
        <v>0</v>
      </c>
      <c r="L73" s="156">
        <v>21</v>
      </c>
      <c r="M73" s="156">
        <f t="shared" si="3"/>
        <v>0</v>
      </c>
      <c r="N73" s="155">
        <v>5.1000000000000004E-4</v>
      </c>
      <c r="O73" s="155">
        <f t="shared" si="4"/>
        <v>0</v>
      </c>
      <c r="P73" s="155">
        <v>0</v>
      </c>
      <c r="Q73" s="155">
        <f t="shared" si="5"/>
        <v>0</v>
      </c>
      <c r="R73" s="156" t="s">
        <v>493</v>
      </c>
      <c r="S73" s="156" t="s">
        <v>741</v>
      </c>
      <c r="T73" s="156" t="s">
        <v>741</v>
      </c>
      <c r="U73" s="156">
        <v>0</v>
      </c>
      <c r="V73" s="156">
        <f t="shared" si="6"/>
        <v>0</v>
      </c>
      <c r="W73" s="156"/>
      <c r="X73" s="156" t="s">
        <v>494</v>
      </c>
      <c r="Y73" s="156" t="s">
        <v>228</v>
      </c>
      <c r="Z73" s="146"/>
      <c r="AA73" s="146"/>
      <c r="AB73" s="146"/>
      <c r="AC73" s="146"/>
      <c r="AD73" s="146"/>
      <c r="AE73" s="146"/>
      <c r="AF73" s="146"/>
      <c r="AG73" s="146" t="s">
        <v>495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5">
        <v>40</v>
      </c>
      <c r="B74" s="176" t="s">
        <v>1056</v>
      </c>
      <c r="C74" s="184" t="s">
        <v>1057</v>
      </c>
      <c r="D74" s="177" t="s">
        <v>314</v>
      </c>
      <c r="E74" s="178">
        <v>3</v>
      </c>
      <c r="F74" s="179"/>
      <c r="G74" s="180">
        <f t="shared" si="0"/>
        <v>0</v>
      </c>
      <c r="H74" s="157"/>
      <c r="I74" s="156">
        <f t="shared" si="1"/>
        <v>0</v>
      </c>
      <c r="J74" s="157"/>
      <c r="K74" s="156">
        <f t="shared" si="2"/>
        <v>0</v>
      </c>
      <c r="L74" s="156">
        <v>21</v>
      </c>
      <c r="M74" s="156">
        <f t="shared" si="3"/>
        <v>0</v>
      </c>
      <c r="N74" s="155">
        <v>2.3000000000000001E-4</v>
      </c>
      <c r="O74" s="155">
        <f t="shared" si="4"/>
        <v>0</v>
      </c>
      <c r="P74" s="155">
        <v>0</v>
      </c>
      <c r="Q74" s="155">
        <f t="shared" si="5"/>
        <v>0</v>
      </c>
      <c r="R74" s="156" t="s">
        <v>493</v>
      </c>
      <c r="S74" s="156" t="s">
        <v>226</v>
      </c>
      <c r="T74" s="156" t="s">
        <v>226</v>
      </c>
      <c r="U74" s="156">
        <v>0</v>
      </c>
      <c r="V74" s="156">
        <f t="shared" si="6"/>
        <v>0</v>
      </c>
      <c r="W74" s="156"/>
      <c r="X74" s="156" t="s">
        <v>494</v>
      </c>
      <c r="Y74" s="156" t="s">
        <v>228</v>
      </c>
      <c r="Z74" s="146"/>
      <c r="AA74" s="146"/>
      <c r="AB74" s="146"/>
      <c r="AC74" s="146"/>
      <c r="AD74" s="146"/>
      <c r="AE74" s="146"/>
      <c r="AF74" s="146"/>
      <c r="AG74" s="146" t="s">
        <v>495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5">
        <v>41</v>
      </c>
      <c r="B75" s="176" t="s">
        <v>1058</v>
      </c>
      <c r="C75" s="184" t="s">
        <v>1059</v>
      </c>
      <c r="D75" s="177" t="s">
        <v>314</v>
      </c>
      <c r="E75" s="178">
        <v>1</v>
      </c>
      <c r="F75" s="179"/>
      <c r="G75" s="180">
        <f t="shared" si="0"/>
        <v>0</v>
      </c>
      <c r="H75" s="157"/>
      <c r="I75" s="156">
        <f t="shared" si="1"/>
        <v>0</v>
      </c>
      <c r="J75" s="157"/>
      <c r="K75" s="156">
        <f t="shared" si="2"/>
        <v>0</v>
      </c>
      <c r="L75" s="156">
        <v>21</v>
      </c>
      <c r="M75" s="156">
        <f t="shared" si="3"/>
        <v>0</v>
      </c>
      <c r="N75" s="155">
        <v>8.0000000000000007E-5</v>
      </c>
      <c r="O75" s="155">
        <f t="shared" si="4"/>
        <v>0</v>
      </c>
      <c r="P75" s="155">
        <v>0</v>
      </c>
      <c r="Q75" s="155">
        <f t="shared" si="5"/>
        <v>0</v>
      </c>
      <c r="R75" s="156" t="s">
        <v>493</v>
      </c>
      <c r="S75" s="156" t="s">
        <v>226</v>
      </c>
      <c r="T75" s="156" t="s">
        <v>226</v>
      </c>
      <c r="U75" s="156">
        <v>0</v>
      </c>
      <c r="V75" s="156">
        <f t="shared" si="6"/>
        <v>0</v>
      </c>
      <c r="W75" s="156"/>
      <c r="X75" s="156" t="s">
        <v>494</v>
      </c>
      <c r="Y75" s="156" t="s">
        <v>228</v>
      </c>
      <c r="Z75" s="146"/>
      <c r="AA75" s="146"/>
      <c r="AB75" s="146"/>
      <c r="AC75" s="146"/>
      <c r="AD75" s="146"/>
      <c r="AE75" s="146"/>
      <c r="AF75" s="146"/>
      <c r="AG75" s="146" t="s">
        <v>495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5">
        <v>42</v>
      </c>
      <c r="B76" s="176" t="s">
        <v>1060</v>
      </c>
      <c r="C76" s="184" t="s">
        <v>1061</v>
      </c>
      <c r="D76" s="177" t="s">
        <v>314</v>
      </c>
      <c r="E76" s="178">
        <v>1</v>
      </c>
      <c r="F76" s="179"/>
      <c r="G76" s="180">
        <f t="shared" si="0"/>
        <v>0</v>
      </c>
      <c r="H76" s="157"/>
      <c r="I76" s="156">
        <f t="shared" si="1"/>
        <v>0</v>
      </c>
      <c r="J76" s="157"/>
      <c r="K76" s="156">
        <f t="shared" si="2"/>
        <v>0</v>
      </c>
      <c r="L76" s="156">
        <v>21</v>
      </c>
      <c r="M76" s="156">
        <f t="shared" si="3"/>
        <v>0</v>
      </c>
      <c r="N76" s="155">
        <v>4.6999999999999999E-4</v>
      </c>
      <c r="O76" s="155">
        <f t="shared" si="4"/>
        <v>0</v>
      </c>
      <c r="P76" s="155">
        <v>0</v>
      </c>
      <c r="Q76" s="155">
        <f t="shared" si="5"/>
        <v>0</v>
      </c>
      <c r="R76" s="156" t="s">
        <v>493</v>
      </c>
      <c r="S76" s="156" t="s">
        <v>226</v>
      </c>
      <c r="T76" s="156" t="s">
        <v>226</v>
      </c>
      <c r="U76" s="156">
        <v>0</v>
      </c>
      <c r="V76" s="156">
        <f t="shared" si="6"/>
        <v>0</v>
      </c>
      <c r="W76" s="156"/>
      <c r="X76" s="156" t="s">
        <v>494</v>
      </c>
      <c r="Y76" s="156" t="s">
        <v>228</v>
      </c>
      <c r="Z76" s="146"/>
      <c r="AA76" s="146"/>
      <c r="AB76" s="146"/>
      <c r="AC76" s="146"/>
      <c r="AD76" s="146"/>
      <c r="AE76" s="146"/>
      <c r="AF76" s="146"/>
      <c r="AG76" s="146" t="s">
        <v>495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5">
        <v>43</v>
      </c>
      <c r="B77" s="176" t="s">
        <v>84</v>
      </c>
      <c r="C77" s="184" t="s">
        <v>1062</v>
      </c>
      <c r="D77" s="177" t="s">
        <v>314</v>
      </c>
      <c r="E77" s="178">
        <v>1</v>
      </c>
      <c r="F77" s="179"/>
      <c r="G77" s="180">
        <f t="shared" si="0"/>
        <v>0</v>
      </c>
      <c r="H77" s="157"/>
      <c r="I77" s="156">
        <f t="shared" si="1"/>
        <v>0</v>
      </c>
      <c r="J77" s="157"/>
      <c r="K77" s="156">
        <f t="shared" si="2"/>
        <v>0</v>
      </c>
      <c r="L77" s="156">
        <v>21</v>
      </c>
      <c r="M77" s="156">
        <f t="shared" si="3"/>
        <v>0</v>
      </c>
      <c r="N77" s="155">
        <v>0</v>
      </c>
      <c r="O77" s="155">
        <f t="shared" si="4"/>
        <v>0</v>
      </c>
      <c r="P77" s="155">
        <v>0</v>
      </c>
      <c r="Q77" s="155">
        <f t="shared" si="5"/>
        <v>0</v>
      </c>
      <c r="R77" s="156"/>
      <c r="S77" s="156" t="s">
        <v>334</v>
      </c>
      <c r="T77" s="156" t="s">
        <v>335</v>
      </c>
      <c r="U77" s="156">
        <v>0</v>
      </c>
      <c r="V77" s="156">
        <f t="shared" si="6"/>
        <v>0</v>
      </c>
      <c r="W77" s="156"/>
      <c r="X77" s="156" t="s">
        <v>227</v>
      </c>
      <c r="Y77" s="156" t="s">
        <v>228</v>
      </c>
      <c r="Z77" s="146"/>
      <c r="AA77" s="146"/>
      <c r="AB77" s="146"/>
      <c r="AC77" s="146"/>
      <c r="AD77" s="146"/>
      <c r="AE77" s="146"/>
      <c r="AF77" s="146"/>
      <c r="AG77" s="146" t="s">
        <v>229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5">
        <v>44</v>
      </c>
      <c r="B78" s="176" t="s">
        <v>86</v>
      </c>
      <c r="C78" s="184" t="s">
        <v>1063</v>
      </c>
      <c r="D78" s="177" t="s">
        <v>314</v>
      </c>
      <c r="E78" s="178">
        <v>1</v>
      </c>
      <c r="F78" s="179"/>
      <c r="G78" s="180">
        <f t="shared" si="0"/>
        <v>0</v>
      </c>
      <c r="H78" s="157"/>
      <c r="I78" s="156">
        <f t="shared" si="1"/>
        <v>0</v>
      </c>
      <c r="J78" s="157"/>
      <c r="K78" s="156">
        <f t="shared" si="2"/>
        <v>0</v>
      </c>
      <c r="L78" s="156">
        <v>21</v>
      </c>
      <c r="M78" s="156">
        <f t="shared" si="3"/>
        <v>0</v>
      </c>
      <c r="N78" s="155">
        <v>0</v>
      </c>
      <c r="O78" s="155">
        <f t="shared" si="4"/>
        <v>0</v>
      </c>
      <c r="P78" s="155">
        <v>0</v>
      </c>
      <c r="Q78" s="155">
        <f t="shared" si="5"/>
        <v>0</v>
      </c>
      <c r="R78" s="156"/>
      <c r="S78" s="156" t="s">
        <v>334</v>
      </c>
      <c r="T78" s="156" t="s">
        <v>335</v>
      </c>
      <c r="U78" s="156">
        <v>0</v>
      </c>
      <c r="V78" s="156">
        <f t="shared" si="6"/>
        <v>0</v>
      </c>
      <c r="W78" s="156"/>
      <c r="X78" s="156" t="s">
        <v>227</v>
      </c>
      <c r="Y78" s="156" t="s">
        <v>228</v>
      </c>
      <c r="Z78" s="146"/>
      <c r="AA78" s="146"/>
      <c r="AB78" s="146"/>
      <c r="AC78" s="146"/>
      <c r="AD78" s="146"/>
      <c r="AE78" s="146"/>
      <c r="AF78" s="146"/>
      <c r="AG78" s="146" t="s">
        <v>229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5">
        <v>45</v>
      </c>
      <c r="B79" s="176" t="s">
        <v>1064</v>
      </c>
      <c r="C79" s="184" t="s">
        <v>1065</v>
      </c>
      <c r="D79" s="177" t="s">
        <v>314</v>
      </c>
      <c r="E79" s="178">
        <v>3</v>
      </c>
      <c r="F79" s="179"/>
      <c r="G79" s="180">
        <f t="shared" si="0"/>
        <v>0</v>
      </c>
      <c r="H79" s="157"/>
      <c r="I79" s="156">
        <f t="shared" si="1"/>
        <v>0</v>
      </c>
      <c r="J79" s="157"/>
      <c r="K79" s="156">
        <f t="shared" si="2"/>
        <v>0</v>
      </c>
      <c r="L79" s="156">
        <v>21</v>
      </c>
      <c r="M79" s="156">
        <f t="shared" si="3"/>
        <v>0</v>
      </c>
      <c r="N79" s="155">
        <v>5.0000000000000001E-4</v>
      </c>
      <c r="O79" s="155">
        <f t="shared" si="4"/>
        <v>0</v>
      </c>
      <c r="P79" s="155">
        <v>0</v>
      </c>
      <c r="Q79" s="155">
        <f t="shared" si="5"/>
        <v>0</v>
      </c>
      <c r="R79" s="156"/>
      <c r="S79" s="156" t="s">
        <v>226</v>
      </c>
      <c r="T79" s="156" t="s">
        <v>226</v>
      </c>
      <c r="U79" s="156">
        <v>0.37</v>
      </c>
      <c r="V79" s="156">
        <f t="shared" si="6"/>
        <v>1.1100000000000001</v>
      </c>
      <c r="W79" s="156"/>
      <c r="X79" s="156" t="s">
        <v>227</v>
      </c>
      <c r="Y79" s="156" t="s">
        <v>228</v>
      </c>
      <c r="Z79" s="146"/>
      <c r="AA79" s="146"/>
      <c r="AB79" s="146"/>
      <c r="AC79" s="146"/>
      <c r="AD79" s="146"/>
      <c r="AE79" s="146"/>
      <c r="AF79" s="146"/>
      <c r="AG79" s="146" t="s">
        <v>229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69">
        <v>46</v>
      </c>
      <c r="B80" s="170" t="s">
        <v>1066</v>
      </c>
      <c r="C80" s="182" t="s">
        <v>1067</v>
      </c>
      <c r="D80" s="171" t="s">
        <v>328</v>
      </c>
      <c r="E80" s="172">
        <v>0.5</v>
      </c>
      <c r="F80" s="173"/>
      <c r="G80" s="174">
        <f t="shared" si="0"/>
        <v>0</v>
      </c>
      <c r="H80" s="157"/>
      <c r="I80" s="156">
        <f t="shared" si="1"/>
        <v>0</v>
      </c>
      <c r="J80" s="157"/>
      <c r="K80" s="156">
        <f t="shared" si="2"/>
        <v>0</v>
      </c>
      <c r="L80" s="156">
        <v>21</v>
      </c>
      <c r="M80" s="156">
        <f t="shared" si="3"/>
        <v>0</v>
      </c>
      <c r="N80" s="155">
        <v>0</v>
      </c>
      <c r="O80" s="155">
        <f t="shared" si="4"/>
        <v>0</v>
      </c>
      <c r="P80" s="155">
        <v>0</v>
      </c>
      <c r="Q80" s="155">
        <f t="shared" si="5"/>
        <v>0</v>
      </c>
      <c r="R80" s="156"/>
      <c r="S80" s="156" t="s">
        <v>226</v>
      </c>
      <c r="T80" s="156" t="s">
        <v>226</v>
      </c>
      <c r="U80" s="156">
        <v>1.5169999999999999</v>
      </c>
      <c r="V80" s="156">
        <f t="shared" si="6"/>
        <v>0.76</v>
      </c>
      <c r="W80" s="156"/>
      <c r="X80" s="156" t="s">
        <v>227</v>
      </c>
      <c r="Y80" s="156" t="s">
        <v>228</v>
      </c>
      <c r="Z80" s="146"/>
      <c r="AA80" s="146"/>
      <c r="AB80" s="146"/>
      <c r="AC80" s="146"/>
      <c r="AD80" s="146"/>
      <c r="AE80" s="146"/>
      <c r="AF80" s="146"/>
      <c r="AG80" s="146" t="s">
        <v>229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33" x14ac:dyDescent="0.2">
      <c r="A81" s="3"/>
      <c r="B81" s="4"/>
      <c r="C81" s="185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207</v>
      </c>
    </row>
    <row r="82" spans="1:33" x14ac:dyDescent="0.2">
      <c r="A82" s="149"/>
      <c r="B82" s="150" t="s">
        <v>31</v>
      </c>
      <c r="C82" s="186"/>
      <c r="D82" s="151"/>
      <c r="E82" s="152"/>
      <c r="F82" s="152"/>
      <c r="G82" s="168">
        <f>G8+G14+G18+G25+G49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854</v>
      </c>
    </row>
    <row r="83" spans="1:33" x14ac:dyDescent="0.2">
      <c r="A83" s="3"/>
      <c r="B83" s="4"/>
      <c r="C83" s="185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8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C85" s="187"/>
      <c r="D85" s="10"/>
      <c r="AG85" t="s">
        <v>855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sheetProtection algorithmName="SHA-512" hashValue="yBcGn2/7g5030yKKS73lvmbutfDsJAsDh8yQploXYS/h3pUrkjuk4R8I9bYSDQSyB+3uspMO4xHEoyEVF+uIZg==" saltValue="pSebTmfXkfXQ3wd4y63lj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26" activePane="bottomLeft" state="frozen"/>
      <selection pane="bottomLeft" activeCell="C43" sqref="C43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62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96</v>
      </c>
      <c r="C8" s="181" t="s">
        <v>97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0"/>
      <c r="O8" s="160">
        <f>SUM(O9:O9)</f>
        <v>4.87</v>
      </c>
      <c r="P8" s="160"/>
      <c r="Q8" s="160">
        <f>SUM(Q9:Q9)</f>
        <v>0</v>
      </c>
      <c r="R8" s="161"/>
      <c r="S8" s="161"/>
      <c r="T8" s="161"/>
      <c r="U8" s="161"/>
      <c r="V8" s="161">
        <f>SUM(V9:V9)</f>
        <v>26.4</v>
      </c>
      <c r="W8" s="161"/>
      <c r="X8" s="161"/>
      <c r="Y8" s="161"/>
      <c r="AG8" t="s">
        <v>222</v>
      </c>
    </row>
    <row r="9" spans="1:60" ht="22.5" outlineLevel="1" x14ac:dyDescent="0.2">
      <c r="A9" s="175">
        <v>1</v>
      </c>
      <c r="B9" s="176" t="s">
        <v>1068</v>
      </c>
      <c r="C9" s="184" t="s">
        <v>1069</v>
      </c>
      <c r="D9" s="177" t="s">
        <v>297</v>
      </c>
      <c r="E9" s="178">
        <v>18</v>
      </c>
      <c r="F9" s="179"/>
      <c r="G9" s="180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0.27062000000000003</v>
      </c>
      <c r="O9" s="155">
        <f>ROUND(E9*N9,2)</f>
        <v>4.87</v>
      </c>
      <c r="P9" s="155">
        <v>0</v>
      </c>
      <c r="Q9" s="155">
        <f>ROUND(E9*P9,2)</f>
        <v>0</v>
      </c>
      <c r="R9" s="156"/>
      <c r="S9" s="156" t="s">
        <v>226</v>
      </c>
      <c r="T9" s="156" t="s">
        <v>226</v>
      </c>
      <c r="U9" s="156">
        <v>1.4668300000000001</v>
      </c>
      <c r="V9" s="156">
        <f>ROUND(E9*U9,2)</f>
        <v>26.4</v>
      </c>
      <c r="W9" s="156"/>
      <c r="X9" s="156" t="s">
        <v>300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301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2" t="s">
        <v>221</v>
      </c>
      <c r="B10" s="163" t="s">
        <v>108</v>
      </c>
      <c r="C10" s="181" t="s">
        <v>109</v>
      </c>
      <c r="D10" s="164"/>
      <c r="E10" s="165"/>
      <c r="F10" s="166"/>
      <c r="G10" s="167">
        <f>SUMIF(AG11:AG14,"&lt;&gt;NOR",G11:G14)</f>
        <v>0</v>
      </c>
      <c r="H10" s="161"/>
      <c r="I10" s="161">
        <f>SUM(I11:I14)</f>
        <v>0</v>
      </c>
      <c r="J10" s="161"/>
      <c r="K10" s="161">
        <f>SUM(K11:K14)</f>
        <v>0</v>
      </c>
      <c r="L10" s="161"/>
      <c r="M10" s="161">
        <f>SUM(M11:M14)</f>
        <v>0</v>
      </c>
      <c r="N10" s="160"/>
      <c r="O10" s="160">
        <f>SUM(O11:O14)</f>
        <v>0.01</v>
      </c>
      <c r="P10" s="160"/>
      <c r="Q10" s="160">
        <f>SUM(Q11:Q14)</f>
        <v>0.72</v>
      </c>
      <c r="R10" s="161"/>
      <c r="S10" s="161"/>
      <c r="T10" s="161"/>
      <c r="U10" s="161"/>
      <c r="V10" s="161">
        <f>SUM(V11:V14)</f>
        <v>12.290000000000001</v>
      </c>
      <c r="W10" s="161"/>
      <c r="X10" s="161"/>
      <c r="Y10" s="161"/>
      <c r="AG10" t="s">
        <v>222</v>
      </c>
    </row>
    <row r="11" spans="1:60" ht="22.5" outlineLevel="1" x14ac:dyDescent="0.2">
      <c r="A11" s="169">
        <v>2</v>
      </c>
      <c r="B11" s="170" t="s">
        <v>966</v>
      </c>
      <c r="C11" s="182" t="s">
        <v>967</v>
      </c>
      <c r="D11" s="171" t="s">
        <v>297</v>
      </c>
      <c r="E11" s="172">
        <v>25.5</v>
      </c>
      <c r="F11" s="173"/>
      <c r="G11" s="174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4.8999999999999998E-4</v>
      </c>
      <c r="O11" s="155">
        <f>ROUND(E11*N11,2)</f>
        <v>0.01</v>
      </c>
      <c r="P11" s="155">
        <v>1.7999999999999999E-2</v>
      </c>
      <c r="Q11" s="155">
        <f>ROUND(E11*P11,2)</f>
        <v>0.46</v>
      </c>
      <c r="R11" s="156"/>
      <c r="S11" s="156" t="s">
        <v>226</v>
      </c>
      <c r="T11" s="156" t="s">
        <v>226</v>
      </c>
      <c r="U11" s="156">
        <v>0.39212999999999998</v>
      </c>
      <c r="V11" s="156">
        <f>ROUND(E11*U11,2)</f>
        <v>10</v>
      </c>
      <c r="W11" s="156"/>
      <c r="X11" s="156" t="s">
        <v>300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301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3" t="s">
        <v>1070</v>
      </c>
      <c r="D12" s="158"/>
      <c r="E12" s="159">
        <v>25.5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231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5">
        <v>3</v>
      </c>
      <c r="B13" s="176" t="s">
        <v>1071</v>
      </c>
      <c r="C13" s="184" t="s">
        <v>1072</v>
      </c>
      <c r="D13" s="177" t="s">
        <v>314</v>
      </c>
      <c r="E13" s="178">
        <v>3</v>
      </c>
      <c r="F13" s="179"/>
      <c r="G13" s="180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3.4000000000000002E-4</v>
      </c>
      <c r="O13" s="155">
        <f>ROUND(E13*N13,2)</f>
        <v>0</v>
      </c>
      <c r="P13" s="155">
        <v>5.3999999999999999E-2</v>
      </c>
      <c r="Q13" s="155">
        <f>ROUND(E13*P13,2)</f>
        <v>0.16</v>
      </c>
      <c r="R13" s="156"/>
      <c r="S13" s="156" t="s">
        <v>226</v>
      </c>
      <c r="T13" s="156" t="s">
        <v>226</v>
      </c>
      <c r="U13" s="156">
        <v>0.38100000000000001</v>
      </c>
      <c r="V13" s="156">
        <f>ROUND(E13*U13,2)</f>
        <v>1.1399999999999999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229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5">
        <v>4</v>
      </c>
      <c r="B14" s="176" t="s">
        <v>1073</v>
      </c>
      <c r="C14" s="184" t="s">
        <v>1074</v>
      </c>
      <c r="D14" s="177" t="s">
        <v>314</v>
      </c>
      <c r="E14" s="178">
        <v>1</v>
      </c>
      <c r="F14" s="179"/>
      <c r="G14" s="18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1.33E-3</v>
      </c>
      <c r="O14" s="155">
        <f>ROUND(E14*N14,2)</f>
        <v>0</v>
      </c>
      <c r="P14" s="155">
        <v>9.9000000000000005E-2</v>
      </c>
      <c r="Q14" s="155">
        <f>ROUND(E14*P14,2)</f>
        <v>0.1</v>
      </c>
      <c r="R14" s="156"/>
      <c r="S14" s="156" t="s">
        <v>226</v>
      </c>
      <c r="T14" s="156" t="s">
        <v>226</v>
      </c>
      <c r="U14" s="156">
        <v>1.147</v>
      </c>
      <c r="V14" s="156">
        <f>ROUND(E14*U14,2)</f>
        <v>1.1499999999999999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229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2" t="s">
        <v>221</v>
      </c>
      <c r="B15" s="163" t="s">
        <v>110</v>
      </c>
      <c r="C15" s="181" t="s">
        <v>111</v>
      </c>
      <c r="D15" s="164"/>
      <c r="E15" s="165"/>
      <c r="F15" s="166"/>
      <c r="G15" s="167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0"/>
      <c r="O15" s="160">
        <f>SUM(O16:O16)</f>
        <v>0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0</v>
      </c>
      <c r="W15" s="161"/>
      <c r="X15" s="161"/>
      <c r="Y15" s="161"/>
      <c r="AG15" t="s">
        <v>222</v>
      </c>
    </row>
    <row r="16" spans="1:60" outlineLevel="1" x14ac:dyDescent="0.2">
      <c r="A16" s="175">
        <v>5</v>
      </c>
      <c r="B16" s="176" t="s">
        <v>1075</v>
      </c>
      <c r="C16" s="184" t="s">
        <v>1076</v>
      </c>
      <c r="D16" s="177" t="s">
        <v>328</v>
      </c>
      <c r="E16" s="178">
        <v>2.3500000000000001E-3</v>
      </c>
      <c r="F16" s="179"/>
      <c r="G16" s="180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226</v>
      </c>
      <c r="T16" s="156" t="s">
        <v>226</v>
      </c>
      <c r="U16" s="156">
        <v>0.21149999999999999</v>
      </c>
      <c r="V16" s="156">
        <f>ROUND(E16*U16,2)</f>
        <v>0</v>
      </c>
      <c r="W16" s="156"/>
      <c r="X16" s="156" t="s">
        <v>951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952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2" t="s">
        <v>221</v>
      </c>
      <c r="B17" s="163" t="s">
        <v>157</v>
      </c>
      <c r="C17" s="181" t="s">
        <v>158</v>
      </c>
      <c r="D17" s="164"/>
      <c r="E17" s="165"/>
      <c r="F17" s="166"/>
      <c r="G17" s="167">
        <f>SUMIF(AG18:AG29,"&lt;&gt;NOR",G18:G29)</f>
        <v>0</v>
      </c>
      <c r="H17" s="161"/>
      <c r="I17" s="161">
        <f>SUM(I18:I29)</f>
        <v>0</v>
      </c>
      <c r="J17" s="161"/>
      <c r="K17" s="161">
        <f>SUM(K18:K29)</f>
        <v>0</v>
      </c>
      <c r="L17" s="161"/>
      <c r="M17" s="161">
        <f>SUM(M18:M29)</f>
        <v>0</v>
      </c>
      <c r="N17" s="160"/>
      <c r="O17" s="160">
        <f>SUM(O18:O29)</f>
        <v>0.04</v>
      </c>
      <c r="P17" s="160"/>
      <c r="Q17" s="160">
        <f>SUM(Q18:Q29)</f>
        <v>0</v>
      </c>
      <c r="R17" s="161"/>
      <c r="S17" s="161"/>
      <c r="T17" s="161"/>
      <c r="U17" s="161"/>
      <c r="V17" s="161">
        <f>SUM(V18:V29)</f>
        <v>29.060000000000002</v>
      </c>
      <c r="W17" s="161"/>
      <c r="X17" s="161"/>
      <c r="Y17" s="161"/>
      <c r="AG17" t="s">
        <v>222</v>
      </c>
    </row>
    <row r="18" spans="1:60" outlineLevel="1" x14ac:dyDescent="0.2">
      <c r="A18" s="175">
        <v>6</v>
      </c>
      <c r="B18" s="176" t="s">
        <v>1077</v>
      </c>
      <c r="C18" s="184" t="s">
        <v>1078</v>
      </c>
      <c r="D18" s="177" t="s">
        <v>297</v>
      </c>
      <c r="E18" s="178">
        <v>12</v>
      </c>
      <c r="F18" s="179"/>
      <c r="G18" s="180">
        <f t="shared" ref="G18:G29" si="0">ROUND(E18*F18,2)</f>
        <v>0</v>
      </c>
      <c r="H18" s="157"/>
      <c r="I18" s="156">
        <f t="shared" ref="I18:I29" si="1">ROUND(E18*H18,2)</f>
        <v>0</v>
      </c>
      <c r="J18" s="157"/>
      <c r="K18" s="156">
        <f t="shared" ref="K18:K29" si="2">ROUND(E18*J18,2)</f>
        <v>0</v>
      </c>
      <c r="L18" s="156">
        <v>21</v>
      </c>
      <c r="M18" s="156">
        <f t="shared" ref="M18:M29" si="3">G18*(1+L18/100)</f>
        <v>0</v>
      </c>
      <c r="N18" s="155">
        <v>2.7999999999999998E-4</v>
      </c>
      <c r="O18" s="155">
        <f t="shared" ref="O18:O29" si="4">ROUND(E18*N18,2)</f>
        <v>0</v>
      </c>
      <c r="P18" s="155">
        <v>0</v>
      </c>
      <c r="Q18" s="155">
        <f t="shared" ref="Q18:Q29" si="5">ROUND(E18*P18,2)</f>
        <v>0</v>
      </c>
      <c r="R18" s="156"/>
      <c r="S18" s="156" t="s">
        <v>226</v>
      </c>
      <c r="T18" s="156" t="s">
        <v>226</v>
      </c>
      <c r="U18" s="156">
        <v>0.15814</v>
      </c>
      <c r="V18" s="156">
        <f t="shared" ref="V18:V29" si="6">ROUND(E18*U18,2)</f>
        <v>1.9</v>
      </c>
      <c r="W18" s="156"/>
      <c r="X18" s="156" t="s">
        <v>227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229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75">
        <v>7</v>
      </c>
      <c r="B19" s="176" t="s">
        <v>1079</v>
      </c>
      <c r="C19" s="184" t="s">
        <v>1080</v>
      </c>
      <c r="D19" s="177" t="s">
        <v>297</v>
      </c>
      <c r="E19" s="178">
        <v>12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1.8000000000000001E-4</v>
      </c>
      <c r="O19" s="155">
        <f t="shared" si="4"/>
        <v>0</v>
      </c>
      <c r="P19" s="155">
        <v>0</v>
      </c>
      <c r="Q19" s="155">
        <f t="shared" si="5"/>
        <v>0</v>
      </c>
      <c r="R19" s="156" t="s">
        <v>493</v>
      </c>
      <c r="S19" s="156" t="s">
        <v>226</v>
      </c>
      <c r="T19" s="156" t="s">
        <v>226</v>
      </c>
      <c r="U19" s="156">
        <v>0</v>
      </c>
      <c r="V19" s="156">
        <f t="shared" si="6"/>
        <v>0</v>
      </c>
      <c r="W19" s="156"/>
      <c r="X19" s="156" t="s">
        <v>494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495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8</v>
      </c>
      <c r="B20" s="176" t="s">
        <v>1081</v>
      </c>
      <c r="C20" s="184" t="s">
        <v>1082</v>
      </c>
      <c r="D20" s="177" t="s">
        <v>297</v>
      </c>
      <c r="E20" s="178">
        <v>33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2.7999999999999998E-4</v>
      </c>
      <c r="O20" s="155">
        <f t="shared" si="4"/>
        <v>0.01</v>
      </c>
      <c r="P20" s="155">
        <v>0</v>
      </c>
      <c r="Q20" s="155">
        <f t="shared" si="5"/>
        <v>0</v>
      </c>
      <c r="R20" s="156"/>
      <c r="S20" s="156" t="s">
        <v>226</v>
      </c>
      <c r="T20" s="156" t="s">
        <v>226</v>
      </c>
      <c r="U20" s="156">
        <v>0.16814000000000001</v>
      </c>
      <c r="V20" s="156">
        <f t="shared" si="6"/>
        <v>5.55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229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5">
        <v>9</v>
      </c>
      <c r="B21" s="176" t="s">
        <v>1083</v>
      </c>
      <c r="C21" s="184" t="s">
        <v>1084</v>
      </c>
      <c r="D21" s="177" t="s">
        <v>297</v>
      </c>
      <c r="E21" s="178">
        <v>33</v>
      </c>
      <c r="F21" s="179"/>
      <c r="G21" s="180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2.1000000000000001E-4</v>
      </c>
      <c r="O21" s="155">
        <f t="shared" si="4"/>
        <v>0.01</v>
      </c>
      <c r="P21" s="155">
        <v>0</v>
      </c>
      <c r="Q21" s="155">
        <f t="shared" si="5"/>
        <v>0</v>
      </c>
      <c r="R21" s="156" t="s">
        <v>493</v>
      </c>
      <c r="S21" s="156" t="s">
        <v>226</v>
      </c>
      <c r="T21" s="156" t="s">
        <v>226</v>
      </c>
      <c r="U21" s="156">
        <v>0</v>
      </c>
      <c r="V21" s="156">
        <f t="shared" si="6"/>
        <v>0</v>
      </c>
      <c r="W21" s="156"/>
      <c r="X21" s="156" t="s">
        <v>494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495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5">
        <v>10</v>
      </c>
      <c r="B22" s="176" t="s">
        <v>1085</v>
      </c>
      <c r="C22" s="184" t="s">
        <v>1086</v>
      </c>
      <c r="D22" s="177" t="s">
        <v>297</v>
      </c>
      <c r="E22" s="178">
        <v>20</v>
      </c>
      <c r="F22" s="179"/>
      <c r="G22" s="180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2.7999999999999998E-4</v>
      </c>
      <c r="O22" s="155">
        <f t="shared" si="4"/>
        <v>0.01</v>
      </c>
      <c r="P22" s="155">
        <v>0</v>
      </c>
      <c r="Q22" s="155">
        <f t="shared" si="5"/>
        <v>0</v>
      </c>
      <c r="R22" s="156"/>
      <c r="S22" s="156" t="s">
        <v>226</v>
      </c>
      <c r="T22" s="156" t="s">
        <v>226</v>
      </c>
      <c r="U22" s="156">
        <v>0.18314</v>
      </c>
      <c r="V22" s="156">
        <f t="shared" si="6"/>
        <v>3.66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229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5">
        <v>11</v>
      </c>
      <c r="B23" s="176" t="s">
        <v>1087</v>
      </c>
      <c r="C23" s="184" t="s">
        <v>1088</v>
      </c>
      <c r="D23" s="177" t="s">
        <v>297</v>
      </c>
      <c r="E23" s="178">
        <v>20</v>
      </c>
      <c r="F23" s="179"/>
      <c r="G23" s="180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5">
        <v>2.9999999999999997E-4</v>
      </c>
      <c r="O23" s="155">
        <f t="shared" si="4"/>
        <v>0.01</v>
      </c>
      <c r="P23" s="155">
        <v>0</v>
      </c>
      <c r="Q23" s="155">
        <f t="shared" si="5"/>
        <v>0</v>
      </c>
      <c r="R23" s="156" t="s">
        <v>493</v>
      </c>
      <c r="S23" s="156" t="s">
        <v>226</v>
      </c>
      <c r="T23" s="156" t="s">
        <v>226</v>
      </c>
      <c r="U23" s="156">
        <v>0</v>
      </c>
      <c r="V23" s="156">
        <f t="shared" si="6"/>
        <v>0</v>
      </c>
      <c r="W23" s="156"/>
      <c r="X23" s="156" t="s">
        <v>494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495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12</v>
      </c>
      <c r="B24" s="176" t="s">
        <v>1089</v>
      </c>
      <c r="C24" s="184" t="s">
        <v>1090</v>
      </c>
      <c r="D24" s="177" t="s">
        <v>297</v>
      </c>
      <c r="E24" s="178">
        <v>12</v>
      </c>
      <c r="F24" s="179"/>
      <c r="G24" s="180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5">
        <v>5.0000000000000002E-5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927</v>
      </c>
      <c r="T24" s="156" t="s">
        <v>927</v>
      </c>
      <c r="U24" s="156">
        <v>0.13500000000000001</v>
      </c>
      <c r="V24" s="156">
        <f t="shared" si="6"/>
        <v>1.62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229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5">
        <v>13</v>
      </c>
      <c r="B25" s="176" t="s">
        <v>1091</v>
      </c>
      <c r="C25" s="184" t="s">
        <v>1092</v>
      </c>
      <c r="D25" s="177" t="s">
        <v>297</v>
      </c>
      <c r="E25" s="178">
        <v>33</v>
      </c>
      <c r="F25" s="179"/>
      <c r="G25" s="180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6.0000000000000002E-5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226</v>
      </c>
      <c r="T25" s="156" t="s">
        <v>226</v>
      </c>
      <c r="U25" s="156">
        <v>0.129</v>
      </c>
      <c r="V25" s="156">
        <f t="shared" si="6"/>
        <v>4.26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229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5">
        <v>14</v>
      </c>
      <c r="B26" s="176" t="s">
        <v>1093</v>
      </c>
      <c r="C26" s="184" t="s">
        <v>1094</v>
      </c>
      <c r="D26" s="177" t="s">
        <v>297</v>
      </c>
      <c r="E26" s="178">
        <v>20</v>
      </c>
      <c r="F26" s="179"/>
      <c r="G26" s="180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5">
        <v>6.9999999999999994E-5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226</v>
      </c>
      <c r="T26" s="156" t="s">
        <v>226</v>
      </c>
      <c r="U26" s="156">
        <v>0.129</v>
      </c>
      <c r="V26" s="156">
        <f t="shared" si="6"/>
        <v>2.58</v>
      </c>
      <c r="W26" s="156"/>
      <c r="X26" s="156" t="s">
        <v>227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229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5">
        <v>15</v>
      </c>
      <c r="B27" s="176" t="s">
        <v>1095</v>
      </c>
      <c r="C27" s="184" t="s">
        <v>1096</v>
      </c>
      <c r="D27" s="177" t="s">
        <v>314</v>
      </c>
      <c r="E27" s="178">
        <v>60</v>
      </c>
      <c r="F27" s="179"/>
      <c r="G27" s="180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226</v>
      </c>
      <c r="T27" s="156" t="s">
        <v>226</v>
      </c>
      <c r="U27" s="156">
        <v>0.11600000000000001</v>
      </c>
      <c r="V27" s="156">
        <f t="shared" si="6"/>
        <v>6.96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229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5">
        <v>16</v>
      </c>
      <c r="B28" s="176" t="s">
        <v>1097</v>
      </c>
      <c r="C28" s="184" t="s">
        <v>1098</v>
      </c>
      <c r="D28" s="177" t="s">
        <v>297</v>
      </c>
      <c r="E28" s="178">
        <v>80</v>
      </c>
      <c r="F28" s="179"/>
      <c r="G28" s="180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226</v>
      </c>
      <c r="T28" s="156" t="s">
        <v>226</v>
      </c>
      <c r="U28" s="156">
        <v>3.1E-2</v>
      </c>
      <c r="V28" s="156">
        <f t="shared" si="6"/>
        <v>2.48</v>
      </c>
      <c r="W28" s="156"/>
      <c r="X28" s="156" t="s">
        <v>227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229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5">
        <v>17</v>
      </c>
      <c r="B29" s="176" t="s">
        <v>1099</v>
      </c>
      <c r="C29" s="184" t="s">
        <v>1100</v>
      </c>
      <c r="D29" s="177" t="s">
        <v>328</v>
      </c>
      <c r="E29" s="178">
        <v>3.7269999999999998E-2</v>
      </c>
      <c r="F29" s="179"/>
      <c r="G29" s="180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226</v>
      </c>
      <c r="T29" s="156" t="s">
        <v>226</v>
      </c>
      <c r="U29" s="156">
        <v>1.327</v>
      </c>
      <c r="V29" s="156">
        <f t="shared" si="6"/>
        <v>0.05</v>
      </c>
      <c r="W29" s="156"/>
      <c r="X29" s="156" t="s">
        <v>951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952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62" t="s">
        <v>221</v>
      </c>
      <c r="B30" s="163" t="s">
        <v>159</v>
      </c>
      <c r="C30" s="181" t="s">
        <v>143</v>
      </c>
      <c r="D30" s="164"/>
      <c r="E30" s="165"/>
      <c r="F30" s="166"/>
      <c r="G30" s="167">
        <f>SUMIF(AG31:AG37,"&lt;&gt;NOR",G31:G37)</f>
        <v>0</v>
      </c>
      <c r="H30" s="161"/>
      <c r="I30" s="161">
        <f>SUM(I31:I37)</f>
        <v>0</v>
      </c>
      <c r="J30" s="161"/>
      <c r="K30" s="161">
        <f>SUM(K31:K37)</f>
        <v>0</v>
      </c>
      <c r="L30" s="161"/>
      <c r="M30" s="161">
        <f>SUM(M31:M37)</f>
        <v>0</v>
      </c>
      <c r="N30" s="160"/>
      <c r="O30" s="160">
        <f>SUM(O31:O37)</f>
        <v>0.09</v>
      </c>
      <c r="P30" s="160"/>
      <c r="Q30" s="160">
        <f>SUM(Q31:Q37)</f>
        <v>0</v>
      </c>
      <c r="R30" s="161"/>
      <c r="S30" s="161"/>
      <c r="T30" s="161"/>
      <c r="U30" s="161"/>
      <c r="V30" s="161">
        <f>SUM(V31:V37)</f>
        <v>9.8800000000000008</v>
      </c>
      <c r="W30" s="161"/>
      <c r="X30" s="161"/>
      <c r="Y30" s="161"/>
      <c r="AG30" t="s">
        <v>222</v>
      </c>
    </row>
    <row r="31" spans="1:60" ht="22.5" outlineLevel="1" x14ac:dyDescent="0.2">
      <c r="A31" s="175">
        <v>18</v>
      </c>
      <c r="B31" s="176" t="s">
        <v>1101</v>
      </c>
      <c r="C31" s="184" t="s">
        <v>1102</v>
      </c>
      <c r="D31" s="177" t="s">
        <v>314</v>
      </c>
      <c r="E31" s="178">
        <v>7</v>
      </c>
      <c r="F31" s="179"/>
      <c r="G31" s="180">
        <f t="shared" ref="G31:G37" si="7">ROUND(E31*F31,2)</f>
        <v>0</v>
      </c>
      <c r="H31" s="157"/>
      <c r="I31" s="156">
        <f t="shared" ref="I31:I37" si="8">ROUND(E31*H31,2)</f>
        <v>0</v>
      </c>
      <c r="J31" s="157"/>
      <c r="K31" s="156">
        <f t="shared" ref="K31:K37" si="9">ROUND(E31*J31,2)</f>
        <v>0</v>
      </c>
      <c r="L31" s="156">
        <v>21</v>
      </c>
      <c r="M31" s="156">
        <f t="shared" ref="M31:M37" si="10">G31*(1+L31/100)</f>
        <v>0</v>
      </c>
      <c r="N31" s="155">
        <v>1E-3</v>
      </c>
      <c r="O31" s="155">
        <f t="shared" ref="O31:O37" si="11">ROUND(E31*N31,2)</f>
        <v>0.01</v>
      </c>
      <c r="P31" s="155">
        <v>0</v>
      </c>
      <c r="Q31" s="155">
        <f t="shared" ref="Q31:Q37" si="12">ROUND(E31*P31,2)</f>
        <v>0</v>
      </c>
      <c r="R31" s="156"/>
      <c r="S31" s="156" t="s">
        <v>226</v>
      </c>
      <c r="T31" s="156" t="s">
        <v>226</v>
      </c>
      <c r="U31" s="156">
        <v>0.44500000000000001</v>
      </c>
      <c r="V31" s="156">
        <f t="shared" ref="V31:V37" si="13">ROUND(E31*U31,2)</f>
        <v>3.12</v>
      </c>
      <c r="W31" s="156"/>
      <c r="X31" s="156" t="s">
        <v>227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229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5">
        <v>19</v>
      </c>
      <c r="B32" s="176" t="s">
        <v>1103</v>
      </c>
      <c r="C32" s="184" t="s">
        <v>1104</v>
      </c>
      <c r="D32" s="177" t="s">
        <v>314</v>
      </c>
      <c r="E32" s="178">
        <v>1</v>
      </c>
      <c r="F32" s="179"/>
      <c r="G32" s="180">
        <f t="shared" si="7"/>
        <v>0</v>
      </c>
      <c r="H32" s="157"/>
      <c r="I32" s="156">
        <f t="shared" si="8"/>
        <v>0</v>
      </c>
      <c r="J32" s="157"/>
      <c r="K32" s="156">
        <f t="shared" si="9"/>
        <v>0</v>
      </c>
      <c r="L32" s="156">
        <v>21</v>
      </c>
      <c r="M32" s="156">
        <f t="shared" si="10"/>
        <v>0</v>
      </c>
      <c r="N32" s="155">
        <v>1.2099999999999999E-3</v>
      </c>
      <c r="O32" s="155">
        <f t="shared" si="11"/>
        <v>0</v>
      </c>
      <c r="P32" s="155">
        <v>0</v>
      </c>
      <c r="Q32" s="155">
        <f t="shared" si="12"/>
        <v>0</v>
      </c>
      <c r="R32" s="156" t="s">
        <v>493</v>
      </c>
      <c r="S32" s="156" t="s">
        <v>226</v>
      </c>
      <c r="T32" s="156" t="s">
        <v>226</v>
      </c>
      <c r="U32" s="156">
        <v>0</v>
      </c>
      <c r="V32" s="156">
        <f t="shared" si="13"/>
        <v>0</v>
      </c>
      <c r="W32" s="156"/>
      <c r="X32" s="156" t="s">
        <v>494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495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5">
        <v>20</v>
      </c>
      <c r="B33" s="176" t="s">
        <v>78</v>
      </c>
      <c r="C33" s="184" t="s">
        <v>1105</v>
      </c>
      <c r="D33" s="177" t="s">
        <v>314</v>
      </c>
      <c r="E33" s="178">
        <v>1</v>
      </c>
      <c r="F33" s="179"/>
      <c r="G33" s="180">
        <f t="shared" si="7"/>
        <v>0</v>
      </c>
      <c r="H33" s="157"/>
      <c r="I33" s="156">
        <f t="shared" si="8"/>
        <v>0</v>
      </c>
      <c r="J33" s="157"/>
      <c r="K33" s="156">
        <f t="shared" si="9"/>
        <v>0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334</v>
      </c>
      <c r="T33" s="156" t="s">
        <v>335</v>
      </c>
      <c r="U33" s="156">
        <v>0</v>
      </c>
      <c r="V33" s="156">
        <f t="shared" si="13"/>
        <v>0</v>
      </c>
      <c r="W33" s="156"/>
      <c r="X33" s="156" t="s">
        <v>227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229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5">
        <v>21</v>
      </c>
      <c r="B34" s="176" t="s">
        <v>1106</v>
      </c>
      <c r="C34" s="184" t="s">
        <v>1107</v>
      </c>
      <c r="D34" s="177" t="s">
        <v>314</v>
      </c>
      <c r="E34" s="178">
        <v>8</v>
      </c>
      <c r="F34" s="179"/>
      <c r="G34" s="180">
        <f t="shared" si="7"/>
        <v>0</v>
      </c>
      <c r="H34" s="157"/>
      <c r="I34" s="156">
        <f t="shared" si="8"/>
        <v>0</v>
      </c>
      <c r="J34" s="157"/>
      <c r="K34" s="156">
        <f t="shared" si="9"/>
        <v>0</v>
      </c>
      <c r="L34" s="156">
        <v>21</v>
      </c>
      <c r="M34" s="156">
        <f t="shared" si="10"/>
        <v>0</v>
      </c>
      <c r="N34" s="155">
        <v>4.0000000000000003E-5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226</v>
      </c>
      <c r="T34" s="156" t="s">
        <v>226</v>
      </c>
      <c r="U34" s="156">
        <v>0.44500000000000001</v>
      </c>
      <c r="V34" s="156">
        <f t="shared" si="13"/>
        <v>3.56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229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5">
        <v>22</v>
      </c>
      <c r="B35" s="176" t="s">
        <v>1108</v>
      </c>
      <c r="C35" s="184" t="s">
        <v>1109</v>
      </c>
      <c r="D35" s="177" t="s">
        <v>314</v>
      </c>
      <c r="E35" s="178">
        <v>2</v>
      </c>
      <c r="F35" s="179"/>
      <c r="G35" s="180">
        <f t="shared" si="7"/>
        <v>0</v>
      </c>
      <c r="H35" s="157"/>
      <c r="I35" s="156">
        <f t="shared" si="8"/>
        <v>0</v>
      </c>
      <c r="J35" s="157"/>
      <c r="K35" s="156">
        <f t="shared" si="9"/>
        <v>0</v>
      </c>
      <c r="L35" s="156">
        <v>21</v>
      </c>
      <c r="M35" s="156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6"/>
      <c r="S35" s="156" t="s">
        <v>1013</v>
      </c>
      <c r="T35" s="156" t="s">
        <v>335</v>
      </c>
      <c r="U35" s="156">
        <v>0</v>
      </c>
      <c r="V35" s="156">
        <f t="shared" si="13"/>
        <v>0</v>
      </c>
      <c r="W35" s="156"/>
      <c r="X35" s="156" t="s">
        <v>1110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1111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5">
        <v>23</v>
      </c>
      <c r="B36" s="176" t="s">
        <v>1112</v>
      </c>
      <c r="C36" s="192" t="s">
        <v>1642</v>
      </c>
      <c r="D36" s="177" t="s">
        <v>333</v>
      </c>
      <c r="E36" s="178">
        <v>1</v>
      </c>
      <c r="F36" s="179"/>
      <c r="G36" s="180">
        <f t="shared" si="7"/>
        <v>0</v>
      </c>
      <c r="H36" s="157"/>
      <c r="I36" s="156">
        <f t="shared" si="8"/>
        <v>0</v>
      </c>
      <c r="J36" s="157"/>
      <c r="K36" s="156">
        <f t="shared" si="9"/>
        <v>0</v>
      </c>
      <c r="L36" s="156">
        <v>21</v>
      </c>
      <c r="M36" s="156">
        <f t="shared" si="10"/>
        <v>0</v>
      </c>
      <c r="N36" s="155">
        <v>7.6819999999999999E-2</v>
      </c>
      <c r="O36" s="155">
        <f t="shared" si="11"/>
        <v>0.08</v>
      </c>
      <c r="P36" s="155">
        <v>0</v>
      </c>
      <c r="Q36" s="155">
        <f t="shared" si="12"/>
        <v>0</v>
      </c>
      <c r="R36" s="156"/>
      <c r="S36" s="156" t="s">
        <v>226</v>
      </c>
      <c r="T36" s="156" t="s">
        <v>335</v>
      </c>
      <c r="U36" s="156">
        <v>3.0720000000000001</v>
      </c>
      <c r="V36" s="156">
        <f t="shared" si="13"/>
        <v>3.07</v>
      </c>
      <c r="W36" s="156"/>
      <c r="X36" s="156" t="s">
        <v>227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235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5">
        <v>24</v>
      </c>
      <c r="B37" s="176" t="s">
        <v>1066</v>
      </c>
      <c r="C37" s="184" t="s">
        <v>1067</v>
      </c>
      <c r="D37" s="177" t="s">
        <v>328</v>
      </c>
      <c r="E37" s="178">
        <v>8.5349999999999995E-2</v>
      </c>
      <c r="F37" s="179"/>
      <c r="G37" s="180">
        <f t="shared" si="7"/>
        <v>0</v>
      </c>
      <c r="H37" s="157"/>
      <c r="I37" s="156">
        <f t="shared" si="8"/>
        <v>0</v>
      </c>
      <c r="J37" s="157"/>
      <c r="K37" s="156">
        <f t="shared" si="9"/>
        <v>0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226</v>
      </c>
      <c r="T37" s="156" t="s">
        <v>226</v>
      </c>
      <c r="U37" s="156">
        <v>1.5169999999999999</v>
      </c>
      <c r="V37" s="156">
        <f t="shared" si="13"/>
        <v>0.13</v>
      </c>
      <c r="W37" s="156"/>
      <c r="X37" s="156" t="s">
        <v>951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952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2" t="s">
        <v>221</v>
      </c>
      <c r="B38" s="163" t="s">
        <v>164</v>
      </c>
      <c r="C38" s="181" t="s">
        <v>165</v>
      </c>
      <c r="D38" s="164"/>
      <c r="E38" s="165"/>
      <c r="F38" s="166"/>
      <c r="G38" s="167">
        <f>SUMIF(AG39:AG50,"&lt;&gt;NOR",G39:G50)</f>
        <v>0</v>
      </c>
      <c r="H38" s="161"/>
      <c r="I38" s="161">
        <f>SUM(I39:I50)</f>
        <v>0</v>
      </c>
      <c r="J38" s="161"/>
      <c r="K38" s="161">
        <f>SUM(K39:K50)</f>
        <v>0</v>
      </c>
      <c r="L38" s="161"/>
      <c r="M38" s="161">
        <f>SUM(M39:M50)</f>
        <v>0</v>
      </c>
      <c r="N38" s="160"/>
      <c r="O38" s="160">
        <f>SUM(O39:O50)</f>
        <v>0.01</v>
      </c>
      <c r="P38" s="160"/>
      <c r="Q38" s="160">
        <f>SUM(Q39:Q50)</f>
        <v>0</v>
      </c>
      <c r="R38" s="161"/>
      <c r="S38" s="161"/>
      <c r="T38" s="161"/>
      <c r="U38" s="161"/>
      <c r="V38" s="161">
        <f>SUM(V39:V50)</f>
        <v>4.2699999999999996</v>
      </c>
      <c r="W38" s="161"/>
      <c r="X38" s="161"/>
      <c r="Y38" s="161"/>
      <c r="AG38" t="s">
        <v>222</v>
      </c>
    </row>
    <row r="39" spans="1:60" outlineLevel="1" x14ac:dyDescent="0.2">
      <c r="A39" s="175">
        <v>25</v>
      </c>
      <c r="B39" s="176" t="s">
        <v>1113</v>
      </c>
      <c r="C39" s="184" t="s">
        <v>1114</v>
      </c>
      <c r="D39" s="177" t="s">
        <v>333</v>
      </c>
      <c r="E39" s="178">
        <v>21</v>
      </c>
      <c r="F39" s="179"/>
      <c r="G39" s="180">
        <f t="shared" ref="G39:G50" si="14">ROUND(E39*F39,2)</f>
        <v>0</v>
      </c>
      <c r="H39" s="157"/>
      <c r="I39" s="156">
        <f t="shared" ref="I39:I50" si="15">ROUND(E39*H39,2)</f>
        <v>0</v>
      </c>
      <c r="J39" s="157"/>
      <c r="K39" s="156">
        <f t="shared" ref="K39:K50" si="16">ROUND(E39*J39,2)</f>
        <v>0</v>
      </c>
      <c r="L39" s="156">
        <v>21</v>
      </c>
      <c r="M39" s="156">
        <f t="shared" ref="M39:M50" si="17">G39*(1+L39/100)</f>
        <v>0</v>
      </c>
      <c r="N39" s="155">
        <v>2.4000000000000001E-4</v>
      </c>
      <c r="O39" s="155">
        <f t="shared" ref="O39:O50" si="18">ROUND(E39*N39,2)</f>
        <v>0.01</v>
      </c>
      <c r="P39" s="155">
        <v>0</v>
      </c>
      <c r="Q39" s="155">
        <f t="shared" ref="Q39:Q50" si="19">ROUND(E39*P39,2)</f>
        <v>0</v>
      </c>
      <c r="R39" s="156"/>
      <c r="S39" s="156" t="s">
        <v>226</v>
      </c>
      <c r="T39" s="156" t="s">
        <v>226</v>
      </c>
      <c r="U39" s="156">
        <v>0.124</v>
      </c>
      <c r="V39" s="156">
        <f t="shared" ref="V39:V50" si="20">ROUND(E39*U39,2)</f>
        <v>2.6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26</v>
      </c>
      <c r="B40" s="176" t="s">
        <v>1115</v>
      </c>
      <c r="C40" s="184" t="s">
        <v>1116</v>
      </c>
      <c r="D40" s="177" t="s">
        <v>314</v>
      </c>
      <c r="E40" s="178">
        <v>2</v>
      </c>
      <c r="F40" s="179"/>
      <c r="G40" s="180">
        <f t="shared" si="14"/>
        <v>0</v>
      </c>
      <c r="H40" s="157"/>
      <c r="I40" s="156">
        <f t="shared" si="15"/>
        <v>0</v>
      </c>
      <c r="J40" s="157"/>
      <c r="K40" s="156">
        <f t="shared" si="16"/>
        <v>0</v>
      </c>
      <c r="L40" s="156">
        <v>21</v>
      </c>
      <c r="M40" s="156">
        <f t="shared" si="17"/>
        <v>0</v>
      </c>
      <c r="N40" s="155">
        <v>2.0000000000000001E-4</v>
      </c>
      <c r="O40" s="155">
        <f t="shared" si="18"/>
        <v>0</v>
      </c>
      <c r="P40" s="155">
        <v>0</v>
      </c>
      <c r="Q40" s="155">
        <f t="shared" si="19"/>
        <v>0</v>
      </c>
      <c r="R40" s="156"/>
      <c r="S40" s="156" t="s">
        <v>226</v>
      </c>
      <c r="T40" s="156" t="s">
        <v>226</v>
      </c>
      <c r="U40" s="156">
        <v>0.20699999999999999</v>
      </c>
      <c r="V40" s="156">
        <f t="shared" si="20"/>
        <v>0.41</v>
      </c>
      <c r="W40" s="156"/>
      <c r="X40" s="156" t="s">
        <v>227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229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27</v>
      </c>
      <c r="B41" s="176" t="s">
        <v>1117</v>
      </c>
      <c r="C41" s="184" t="s">
        <v>1118</v>
      </c>
      <c r="D41" s="177" t="s">
        <v>314</v>
      </c>
      <c r="E41" s="178">
        <v>2</v>
      </c>
      <c r="F41" s="179"/>
      <c r="G41" s="180">
        <f t="shared" si="14"/>
        <v>0</v>
      </c>
      <c r="H41" s="157"/>
      <c r="I41" s="156">
        <f t="shared" si="15"/>
        <v>0</v>
      </c>
      <c r="J41" s="157"/>
      <c r="K41" s="156">
        <f t="shared" si="16"/>
        <v>0</v>
      </c>
      <c r="L41" s="156">
        <v>21</v>
      </c>
      <c r="M41" s="156">
        <f t="shared" si="17"/>
        <v>0</v>
      </c>
      <c r="N41" s="155">
        <v>3.2000000000000003E-4</v>
      </c>
      <c r="O41" s="155">
        <f t="shared" si="18"/>
        <v>0</v>
      </c>
      <c r="P41" s="155">
        <v>0</v>
      </c>
      <c r="Q41" s="155">
        <f t="shared" si="19"/>
        <v>0</v>
      </c>
      <c r="R41" s="156"/>
      <c r="S41" s="156" t="s">
        <v>226</v>
      </c>
      <c r="T41" s="156" t="s">
        <v>226</v>
      </c>
      <c r="U41" s="156">
        <v>0.23</v>
      </c>
      <c r="V41" s="156">
        <f t="shared" si="20"/>
        <v>0.46</v>
      </c>
      <c r="W41" s="156"/>
      <c r="X41" s="156" t="s">
        <v>227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235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28</v>
      </c>
      <c r="B42" s="176" t="s">
        <v>1119</v>
      </c>
      <c r="C42" s="184" t="s">
        <v>1120</v>
      </c>
      <c r="D42" s="177" t="s">
        <v>314</v>
      </c>
      <c r="E42" s="178">
        <v>1</v>
      </c>
      <c r="F42" s="179"/>
      <c r="G42" s="180">
        <f t="shared" si="14"/>
        <v>0</v>
      </c>
      <c r="H42" s="157"/>
      <c r="I42" s="156">
        <f t="shared" si="15"/>
        <v>0</v>
      </c>
      <c r="J42" s="157"/>
      <c r="K42" s="156">
        <f t="shared" si="16"/>
        <v>0</v>
      </c>
      <c r="L42" s="156">
        <v>21</v>
      </c>
      <c r="M42" s="156">
        <f t="shared" si="17"/>
        <v>0</v>
      </c>
      <c r="N42" s="155">
        <v>2.4000000000000001E-4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226</v>
      </c>
      <c r="T42" s="156" t="s">
        <v>226</v>
      </c>
      <c r="U42" s="156">
        <v>0.20699999999999999</v>
      </c>
      <c r="V42" s="156">
        <f t="shared" si="20"/>
        <v>0.21</v>
      </c>
      <c r="W42" s="156"/>
      <c r="X42" s="156" t="s">
        <v>227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229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5">
        <v>29</v>
      </c>
      <c r="B43" s="176" t="s">
        <v>1121</v>
      </c>
      <c r="C43" s="184" t="s">
        <v>1122</v>
      </c>
      <c r="D43" s="177" t="s">
        <v>314</v>
      </c>
      <c r="E43" s="178">
        <v>1</v>
      </c>
      <c r="F43" s="179"/>
      <c r="G43" s="180">
        <f t="shared" si="14"/>
        <v>0</v>
      </c>
      <c r="H43" s="157"/>
      <c r="I43" s="156">
        <f t="shared" si="15"/>
        <v>0</v>
      </c>
      <c r="J43" s="157"/>
      <c r="K43" s="156">
        <f t="shared" si="16"/>
        <v>0</v>
      </c>
      <c r="L43" s="156">
        <v>21</v>
      </c>
      <c r="M43" s="156">
        <f t="shared" si="17"/>
        <v>0</v>
      </c>
      <c r="N43" s="155">
        <v>1.9000000000000001E-4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226</v>
      </c>
      <c r="T43" s="156" t="s">
        <v>226</v>
      </c>
      <c r="U43" s="156">
        <v>0.20599999999999999</v>
      </c>
      <c r="V43" s="156">
        <f t="shared" si="20"/>
        <v>0.21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229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5">
        <v>30</v>
      </c>
      <c r="B44" s="176" t="s">
        <v>1123</v>
      </c>
      <c r="C44" s="184" t="s">
        <v>1124</v>
      </c>
      <c r="D44" s="177" t="s">
        <v>314</v>
      </c>
      <c r="E44" s="178">
        <v>1</v>
      </c>
      <c r="F44" s="179"/>
      <c r="G44" s="180">
        <f t="shared" si="14"/>
        <v>0</v>
      </c>
      <c r="H44" s="157"/>
      <c r="I44" s="156">
        <f t="shared" si="15"/>
        <v>0</v>
      </c>
      <c r="J44" s="157"/>
      <c r="K44" s="156">
        <f t="shared" si="16"/>
        <v>0</v>
      </c>
      <c r="L44" s="156">
        <v>21</v>
      </c>
      <c r="M44" s="156">
        <f t="shared" si="17"/>
        <v>0</v>
      </c>
      <c r="N44" s="155">
        <v>4.0000000000000002E-4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226</v>
      </c>
      <c r="T44" s="156" t="s">
        <v>226</v>
      </c>
      <c r="U44" s="156">
        <v>0.114</v>
      </c>
      <c r="V44" s="156">
        <f t="shared" si="20"/>
        <v>0.11</v>
      </c>
      <c r="W44" s="156"/>
      <c r="X44" s="156" t="s">
        <v>227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229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31</v>
      </c>
      <c r="B45" s="176" t="s">
        <v>86</v>
      </c>
      <c r="C45" s="184" t="s">
        <v>1125</v>
      </c>
      <c r="D45" s="177" t="s">
        <v>314</v>
      </c>
      <c r="E45" s="178">
        <v>1</v>
      </c>
      <c r="F45" s="179"/>
      <c r="G45" s="180">
        <f t="shared" si="14"/>
        <v>0</v>
      </c>
      <c r="H45" s="157"/>
      <c r="I45" s="156">
        <f t="shared" si="15"/>
        <v>0</v>
      </c>
      <c r="J45" s="157"/>
      <c r="K45" s="156">
        <f t="shared" si="16"/>
        <v>0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20"/>
        <v>0</v>
      </c>
      <c r="W45" s="156"/>
      <c r="X45" s="156" t="s">
        <v>227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229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5">
        <v>32</v>
      </c>
      <c r="B46" s="176" t="s">
        <v>1126</v>
      </c>
      <c r="C46" s="184" t="s">
        <v>1127</v>
      </c>
      <c r="D46" s="177" t="s">
        <v>314</v>
      </c>
      <c r="E46" s="178">
        <v>1</v>
      </c>
      <c r="F46" s="179"/>
      <c r="G46" s="180">
        <f t="shared" si="14"/>
        <v>0</v>
      </c>
      <c r="H46" s="157"/>
      <c r="I46" s="156">
        <f t="shared" si="15"/>
        <v>0</v>
      </c>
      <c r="J46" s="157"/>
      <c r="K46" s="156">
        <f t="shared" si="16"/>
        <v>0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334</v>
      </c>
      <c r="T46" s="156" t="s">
        <v>335</v>
      </c>
      <c r="U46" s="156">
        <v>0</v>
      </c>
      <c r="V46" s="156">
        <f t="shared" si="20"/>
        <v>0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229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5">
        <v>33</v>
      </c>
      <c r="B47" s="176" t="s">
        <v>1128</v>
      </c>
      <c r="C47" s="184" t="s">
        <v>1129</v>
      </c>
      <c r="D47" s="177" t="s">
        <v>333</v>
      </c>
      <c r="E47" s="178">
        <v>1</v>
      </c>
      <c r="F47" s="179"/>
      <c r="G47" s="180">
        <f t="shared" si="14"/>
        <v>0</v>
      </c>
      <c r="H47" s="157"/>
      <c r="I47" s="156">
        <f t="shared" si="15"/>
        <v>0</v>
      </c>
      <c r="J47" s="157"/>
      <c r="K47" s="156">
        <f t="shared" si="16"/>
        <v>0</v>
      </c>
      <c r="L47" s="156">
        <v>21</v>
      </c>
      <c r="M47" s="156">
        <f t="shared" si="17"/>
        <v>0</v>
      </c>
      <c r="N47" s="155">
        <v>5.2999999999999998E-4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226</v>
      </c>
      <c r="T47" s="156" t="s">
        <v>226</v>
      </c>
      <c r="U47" s="156">
        <v>0.25</v>
      </c>
      <c r="V47" s="156">
        <f t="shared" si="20"/>
        <v>0.25</v>
      </c>
      <c r="W47" s="156"/>
      <c r="X47" s="156" t="s">
        <v>227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229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5">
        <v>34</v>
      </c>
      <c r="B48" s="176" t="s">
        <v>1130</v>
      </c>
      <c r="C48" s="184" t="s">
        <v>1131</v>
      </c>
      <c r="D48" s="177" t="s">
        <v>314</v>
      </c>
      <c r="E48" s="178">
        <v>1</v>
      </c>
      <c r="F48" s="179"/>
      <c r="G48" s="180">
        <f t="shared" si="14"/>
        <v>0</v>
      </c>
      <c r="H48" s="157"/>
      <c r="I48" s="156">
        <f t="shared" si="15"/>
        <v>0</v>
      </c>
      <c r="J48" s="157"/>
      <c r="K48" s="156">
        <f t="shared" si="16"/>
        <v>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334</v>
      </c>
      <c r="T48" s="156" t="s">
        <v>335</v>
      </c>
      <c r="U48" s="156">
        <v>0</v>
      </c>
      <c r="V48" s="156">
        <f t="shared" si="20"/>
        <v>0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5">
        <v>35</v>
      </c>
      <c r="B49" s="176" t="s">
        <v>96</v>
      </c>
      <c r="C49" s="184" t="s">
        <v>1132</v>
      </c>
      <c r="D49" s="177" t="s">
        <v>314</v>
      </c>
      <c r="E49" s="178">
        <v>1</v>
      </c>
      <c r="F49" s="179"/>
      <c r="G49" s="180">
        <f t="shared" si="14"/>
        <v>0</v>
      </c>
      <c r="H49" s="157"/>
      <c r="I49" s="156">
        <f t="shared" si="15"/>
        <v>0</v>
      </c>
      <c r="J49" s="157"/>
      <c r="K49" s="156">
        <f t="shared" si="16"/>
        <v>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0</v>
      </c>
      <c r="Q49" s="155">
        <f t="shared" si="19"/>
        <v>0</v>
      </c>
      <c r="R49" s="156"/>
      <c r="S49" s="156" t="s">
        <v>334</v>
      </c>
      <c r="T49" s="156" t="s">
        <v>335</v>
      </c>
      <c r="U49" s="156">
        <v>0</v>
      </c>
      <c r="V49" s="156">
        <f t="shared" si="20"/>
        <v>0</v>
      </c>
      <c r="W49" s="156"/>
      <c r="X49" s="156" t="s">
        <v>227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229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69">
        <v>36</v>
      </c>
      <c r="B50" s="170" t="s">
        <v>1133</v>
      </c>
      <c r="C50" s="182" t="s">
        <v>1134</v>
      </c>
      <c r="D50" s="171" t="s">
        <v>328</v>
      </c>
      <c r="E50" s="172">
        <v>7.4400000000000004E-3</v>
      </c>
      <c r="F50" s="173"/>
      <c r="G50" s="174">
        <f t="shared" si="14"/>
        <v>0</v>
      </c>
      <c r="H50" s="157"/>
      <c r="I50" s="156">
        <f t="shared" si="15"/>
        <v>0</v>
      </c>
      <c r="J50" s="157"/>
      <c r="K50" s="156">
        <f t="shared" si="16"/>
        <v>0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226</v>
      </c>
      <c r="T50" s="156" t="s">
        <v>226</v>
      </c>
      <c r="U50" s="156">
        <v>2.5750000000000002</v>
      </c>
      <c r="V50" s="156">
        <f t="shared" si="20"/>
        <v>0.02</v>
      </c>
      <c r="W50" s="156"/>
      <c r="X50" s="156" t="s">
        <v>951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952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3"/>
      <c r="B51" s="4"/>
      <c r="C51" s="18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207</v>
      </c>
    </row>
    <row r="52" spans="1:60" x14ac:dyDescent="0.2">
      <c r="A52" s="149"/>
      <c r="B52" s="150" t="s">
        <v>31</v>
      </c>
      <c r="C52" s="186"/>
      <c r="D52" s="151"/>
      <c r="E52" s="152"/>
      <c r="F52" s="152"/>
      <c r="G52" s="168">
        <f>G8+G10+G15+G17+G30+G38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854</v>
      </c>
    </row>
    <row r="53" spans="1:60" x14ac:dyDescent="0.2">
      <c r="A53" s="3"/>
      <c r="B53" s="4"/>
      <c r="C53" s="18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">
      <c r="A54" s="3"/>
      <c r="B54" s="4"/>
      <c r="C54" s="18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3"/>
      <c r="B55" s="4"/>
      <c r="C55" s="18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C56" s="187"/>
      <c r="D56" s="10"/>
      <c r="AG56" t="s">
        <v>855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7VjYMgr2QVEbglQTDzHBtjJJnp+HTCGftUCuI6Pch/mgs8zxALNY6Xo6DObZgqDUgF8VlsfD+lCMwU83jio33g==" saltValue="hzZvU2D4cahAt4trmSkWa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24" sqref="C24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63</v>
      </c>
      <c r="C3" s="250" t="s">
        <v>64</v>
      </c>
      <c r="D3" s="251"/>
      <c r="E3" s="251"/>
      <c r="F3" s="251"/>
      <c r="G3" s="252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64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108</v>
      </c>
      <c r="C8" s="181" t="s">
        <v>109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0"/>
      <c r="O8" s="160">
        <f>SUM(O9:O12)</f>
        <v>0</v>
      </c>
      <c r="P8" s="160"/>
      <c r="Q8" s="160">
        <f>SUM(Q9:Q12)</f>
        <v>0.85000000000000009</v>
      </c>
      <c r="R8" s="161"/>
      <c r="S8" s="161"/>
      <c r="T8" s="161"/>
      <c r="U8" s="161"/>
      <c r="V8" s="161">
        <f>SUM(V9:V12)</f>
        <v>7.78</v>
      </c>
      <c r="W8" s="161"/>
      <c r="X8" s="161"/>
      <c r="Y8" s="161"/>
      <c r="AG8" t="s">
        <v>222</v>
      </c>
    </row>
    <row r="9" spans="1:60" outlineLevel="1" x14ac:dyDescent="0.2">
      <c r="A9" s="175">
        <v>1</v>
      </c>
      <c r="B9" s="176" t="s">
        <v>1135</v>
      </c>
      <c r="C9" s="184" t="s">
        <v>1136</v>
      </c>
      <c r="D9" s="177" t="s">
        <v>297</v>
      </c>
      <c r="E9" s="178">
        <v>4</v>
      </c>
      <c r="F9" s="179"/>
      <c r="G9" s="180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4.8999999999999998E-4</v>
      </c>
      <c r="O9" s="155">
        <f>ROUND(E9*N9,2)</f>
        <v>0</v>
      </c>
      <c r="P9" s="155">
        <v>2.7E-2</v>
      </c>
      <c r="Q9" s="155">
        <f>ROUND(E9*P9,2)</f>
        <v>0.11</v>
      </c>
      <c r="R9" s="156"/>
      <c r="S9" s="156" t="s">
        <v>226</v>
      </c>
      <c r="T9" s="156" t="s">
        <v>226</v>
      </c>
      <c r="U9" s="156">
        <v>0.42199999999999999</v>
      </c>
      <c r="V9" s="156">
        <f>ROUND(E9*U9,2)</f>
        <v>1.69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69">
        <v>2</v>
      </c>
      <c r="B10" s="170" t="s">
        <v>1071</v>
      </c>
      <c r="C10" s="182" t="s">
        <v>1137</v>
      </c>
      <c r="D10" s="171" t="s">
        <v>314</v>
      </c>
      <c r="E10" s="172">
        <v>10</v>
      </c>
      <c r="F10" s="173"/>
      <c r="G10" s="174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5">
        <v>3.4000000000000002E-4</v>
      </c>
      <c r="O10" s="155">
        <f>ROUND(E10*N10,2)</f>
        <v>0</v>
      </c>
      <c r="P10" s="155">
        <v>5.3999999999999999E-2</v>
      </c>
      <c r="Q10" s="155">
        <f>ROUND(E10*P10,2)</f>
        <v>0.54</v>
      </c>
      <c r="R10" s="156"/>
      <c r="S10" s="156" t="s">
        <v>226</v>
      </c>
      <c r="T10" s="156" t="s">
        <v>226</v>
      </c>
      <c r="U10" s="156">
        <v>0.38</v>
      </c>
      <c r="V10" s="156">
        <f>ROUND(E10*U10,2)</f>
        <v>3.8</v>
      </c>
      <c r="W10" s="156"/>
      <c r="X10" s="156" t="s">
        <v>227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229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3" t="s">
        <v>1138</v>
      </c>
      <c r="D11" s="158"/>
      <c r="E11" s="159">
        <v>10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5">
        <v>3</v>
      </c>
      <c r="B12" s="176" t="s">
        <v>1073</v>
      </c>
      <c r="C12" s="184" t="s">
        <v>1074</v>
      </c>
      <c r="D12" s="177" t="s">
        <v>314</v>
      </c>
      <c r="E12" s="178">
        <v>2</v>
      </c>
      <c r="F12" s="179"/>
      <c r="G12" s="180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1.33E-3</v>
      </c>
      <c r="O12" s="155">
        <f>ROUND(E12*N12,2)</f>
        <v>0</v>
      </c>
      <c r="P12" s="155">
        <v>9.9000000000000005E-2</v>
      </c>
      <c r="Q12" s="155">
        <f>ROUND(E12*P12,2)</f>
        <v>0.2</v>
      </c>
      <c r="R12" s="156"/>
      <c r="S12" s="156" t="s">
        <v>226</v>
      </c>
      <c r="T12" s="156" t="s">
        <v>226</v>
      </c>
      <c r="U12" s="156">
        <v>1.147</v>
      </c>
      <c r="V12" s="156">
        <f>ROUND(E12*U12,2)</f>
        <v>2.29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229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2" t="s">
        <v>221</v>
      </c>
      <c r="B13" s="163" t="s">
        <v>160</v>
      </c>
      <c r="C13" s="181" t="s">
        <v>161</v>
      </c>
      <c r="D13" s="164"/>
      <c r="E13" s="165"/>
      <c r="F13" s="166"/>
      <c r="G13" s="167">
        <f>SUMIF(AG14:AG14,"&lt;&gt;NOR",G14:G14)</f>
        <v>0</v>
      </c>
      <c r="H13" s="161"/>
      <c r="I13" s="161">
        <f>SUM(I14:I14)</f>
        <v>0</v>
      </c>
      <c r="J13" s="161"/>
      <c r="K13" s="161">
        <f>SUM(K14:K14)</f>
        <v>0</v>
      </c>
      <c r="L13" s="161"/>
      <c r="M13" s="161">
        <f>SUM(M14:M14)</f>
        <v>0</v>
      </c>
      <c r="N13" s="160"/>
      <c r="O13" s="160">
        <f>SUM(O14:O14)</f>
        <v>0</v>
      </c>
      <c r="P13" s="160"/>
      <c r="Q13" s="160">
        <f>SUM(Q14:Q14)</f>
        <v>0</v>
      </c>
      <c r="R13" s="161"/>
      <c r="S13" s="161"/>
      <c r="T13" s="161"/>
      <c r="U13" s="161"/>
      <c r="V13" s="161">
        <f>SUM(V14:V14)</f>
        <v>0</v>
      </c>
      <c r="W13" s="161"/>
      <c r="X13" s="161"/>
      <c r="Y13" s="161"/>
      <c r="AG13" t="s">
        <v>222</v>
      </c>
    </row>
    <row r="14" spans="1:60" ht="22.5" outlineLevel="1" x14ac:dyDescent="0.2">
      <c r="A14" s="175">
        <v>4</v>
      </c>
      <c r="B14" s="176" t="s">
        <v>1139</v>
      </c>
      <c r="C14" s="184" t="s">
        <v>1140</v>
      </c>
      <c r="D14" s="177" t="s">
        <v>314</v>
      </c>
      <c r="E14" s="178">
        <v>1</v>
      </c>
      <c r="F14" s="179"/>
      <c r="G14" s="18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6"/>
      <c r="S14" s="156" t="s">
        <v>334</v>
      </c>
      <c r="T14" s="156" t="s">
        <v>335</v>
      </c>
      <c r="U14" s="156">
        <v>0</v>
      </c>
      <c r="V14" s="156">
        <f>ROUND(E14*U14,2)</f>
        <v>0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229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2" t="s">
        <v>221</v>
      </c>
      <c r="B15" s="163" t="s">
        <v>162</v>
      </c>
      <c r="C15" s="181" t="s">
        <v>163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0"/>
      <c r="O15" s="160">
        <f>SUM(O16:O22)</f>
        <v>0.22</v>
      </c>
      <c r="P15" s="160"/>
      <c r="Q15" s="160">
        <f>SUM(Q16:Q22)</f>
        <v>0</v>
      </c>
      <c r="R15" s="161"/>
      <c r="S15" s="161"/>
      <c r="T15" s="161"/>
      <c r="U15" s="161"/>
      <c r="V15" s="161">
        <f>SUM(V16:V22)</f>
        <v>73.410000000000011</v>
      </c>
      <c r="W15" s="161"/>
      <c r="X15" s="161"/>
      <c r="Y15" s="161"/>
      <c r="AG15" t="s">
        <v>222</v>
      </c>
    </row>
    <row r="16" spans="1:60" outlineLevel="1" x14ac:dyDescent="0.2">
      <c r="A16" s="175">
        <v>5</v>
      </c>
      <c r="B16" s="176" t="s">
        <v>1141</v>
      </c>
      <c r="C16" s="184" t="s">
        <v>1142</v>
      </c>
      <c r="D16" s="177" t="s">
        <v>297</v>
      </c>
      <c r="E16" s="178">
        <v>68.400000000000006</v>
      </c>
      <c r="F16" s="179"/>
      <c r="G16" s="180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3.0699999999999998E-3</v>
      </c>
      <c r="O16" s="155">
        <f>ROUND(E16*N16,2)</f>
        <v>0.21</v>
      </c>
      <c r="P16" s="155">
        <v>0</v>
      </c>
      <c r="Q16" s="155">
        <f>ROUND(E16*P16,2)</f>
        <v>0</v>
      </c>
      <c r="R16" s="156"/>
      <c r="S16" s="156" t="s">
        <v>1143</v>
      </c>
      <c r="T16" s="156" t="s">
        <v>1143</v>
      </c>
      <c r="U16" s="156">
        <v>0.70899999999999996</v>
      </c>
      <c r="V16" s="156">
        <f>ROUND(E16*U16,2)</f>
        <v>48.5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229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9">
        <v>6</v>
      </c>
      <c r="B17" s="170" t="s">
        <v>1144</v>
      </c>
      <c r="C17" s="182" t="s">
        <v>1145</v>
      </c>
      <c r="D17" s="171" t="s">
        <v>297</v>
      </c>
      <c r="E17" s="172">
        <v>68.400000000000006</v>
      </c>
      <c r="F17" s="173"/>
      <c r="G17" s="174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6"/>
      <c r="S17" s="156" t="s">
        <v>226</v>
      </c>
      <c r="T17" s="156" t="s">
        <v>226</v>
      </c>
      <c r="U17" s="156">
        <v>1.7999999999999999E-2</v>
      </c>
      <c r="V17" s="156">
        <f>ROUND(E17*U17,2)</f>
        <v>1.23</v>
      </c>
      <c r="W17" s="156"/>
      <c r="X17" s="156" t="s">
        <v>227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235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3" t="s">
        <v>1146</v>
      </c>
      <c r="D18" s="158"/>
      <c r="E18" s="159">
        <v>68.400000000000006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231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7</v>
      </c>
      <c r="B19" s="176" t="s">
        <v>1147</v>
      </c>
      <c r="C19" s="184" t="s">
        <v>1148</v>
      </c>
      <c r="D19" s="177" t="s">
        <v>297</v>
      </c>
      <c r="E19" s="178">
        <v>68.400000000000006</v>
      </c>
      <c r="F19" s="179"/>
      <c r="G19" s="180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6"/>
      <c r="S19" s="156" t="s">
        <v>226</v>
      </c>
      <c r="T19" s="156" t="s">
        <v>226</v>
      </c>
      <c r="U19" s="156">
        <v>0.13500000000000001</v>
      </c>
      <c r="V19" s="156">
        <f>ROUND(E19*U19,2)</f>
        <v>9.23</v>
      </c>
      <c r="W19" s="156"/>
      <c r="X19" s="156" t="s">
        <v>227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229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5">
        <v>8</v>
      </c>
      <c r="B20" s="176" t="s">
        <v>1149</v>
      </c>
      <c r="C20" s="184" t="s">
        <v>1150</v>
      </c>
      <c r="D20" s="177" t="s">
        <v>297</v>
      </c>
      <c r="E20" s="178">
        <v>68.400000000000006</v>
      </c>
      <c r="F20" s="179"/>
      <c r="G20" s="180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9.0000000000000006E-5</v>
      </c>
      <c r="O20" s="155">
        <f>ROUND(E20*N20,2)</f>
        <v>0.01</v>
      </c>
      <c r="P20" s="155">
        <v>0</v>
      </c>
      <c r="Q20" s="155">
        <f>ROUND(E20*P20,2)</f>
        <v>0</v>
      </c>
      <c r="R20" s="156"/>
      <c r="S20" s="156" t="s">
        <v>226</v>
      </c>
      <c r="T20" s="156" t="s">
        <v>226</v>
      </c>
      <c r="U20" s="156">
        <v>0.129</v>
      </c>
      <c r="V20" s="156">
        <f>ROUND(E20*U20,2)</f>
        <v>8.82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229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9</v>
      </c>
      <c r="B21" s="176" t="s">
        <v>1151</v>
      </c>
      <c r="C21" s="184" t="s">
        <v>1152</v>
      </c>
      <c r="D21" s="177" t="s">
        <v>314</v>
      </c>
      <c r="E21" s="178">
        <v>30</v>
      </c>
      <c r="F21" s="179"/>
      <c r="G21" s="180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0</v>
      </c>
      <c r="O21" s="155">
        <f>ROUND(E21*N21,2)</f>
        <v>0</v>
      </c>
      <c r="P21" s="155">
        <v>0</v>
      </c>
      <c r="Q21" s="155">
        <f>ROUND(E21*P21,2)</f>
        <v>0</v>
      </c>
      <c r="R21" s="156"/>
      <c r="S21" s="156" t="s">
        <v>226</v>
      </c>
      <c r="T21" s="156" t="s">
        <v>226</v>
      </c>
      <c r="U21" s="156">
        <v>0.14000000000000001</v>
      </c>
      <c r="V21" s="156">
        <f>ROUND(E21*U21,2)</f>
        <v>4.2</v>
      </c>
      <c r="W21" s="156"/>
      <c r="X21" s="156" t="s">
        <v>227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229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5">
        <v>10</v>
      </c>
      <c r="B22" s="176" t="s">
        <v>1153</v>
      </c>
      <c r="C22" s="184" t="s">
        <v>1154</v>
      </c>
      <c r="D22" s="177" t="s">
        <v>328</v>
      </c>
      <c r="E22" s="178">
        <v>0.4</v>
      </c>
      <c r="F22" s="179"/>
      <c r="G22" s="180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6"/>
      <c r="S22" s="156" t="s">
        <v>226</v>
      </c>
      <c r="T22" s="156" t="s">
        <v>226</v>
      </c>
      <c r="U22" s="156">
        <v>3.5630000000000002</v>
      </c>
      <c r="V22" s="156">
        <f>ROUND(E22*U22,2)</f>
        <v>1.43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229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62" t="s">
        <v>221</v>
      </c>
      <c r="B23" s="163" t="s">
        <v>164</v>
      </c>
      <c r="C23" s="181" t="s">
        <v>165</v>
      </c>
      <c r="D23" s="164"/>
      <c r="E23" s="165"/>
      <c r="F23" s="166"/>
      <c r="G23" s="167">
        <f>SUMIF(AG24:AG29,"&lt;&gt;NOR",G24:G29)</f>
        <v>0</v>
      </c>
      <c r="H23" s="161"/>
      <c r="I23" s="161">
        <f>SUM(I24:I29)</f>
        <v>0</v>
      </c>
      <c r="J23" s="161"/>
      <c r="K23" s="161">
        <f>SUM(K24:K29)</f>
        <v>0</v>
      </c>
      <c r="L23" s="161"/>
      <c r="M23" s="161">
        <f>SUM(M24:M29)</f>
        <v>0</v>
      </c>
      <c r="N23" s="160"/>
      <c r="O23" s="160">
        <f>SUM(O24:O29)</f>
        <v>0</v>
      </c>
      <c r="P23" s="160"/>
      <c r="Q23" s="160">
        <f>SUM(Q24:Q29)</f>
        <v>0</v>
      </c>
      <c r="R23" s="161"/>
      <c r="S23" s="161"/>
      <c r="T23" s="161"/>
      <c r="U23" s="161"/>
      <c r="V23" s="161">
        <f>SUM(V24:V29)</f>
        <v>4.1100000000000003</v>
      </c>
      <c r="W23" s="161"/>
      <c r="X23" s="161"/>
      <c r="Y23" s="161"/>
      <c r="AG23" t="s">
        <v>222</v>
      </c>
    </row>
    <row r="24" spans="1:60" outlineLevel="1" x14ac:dyDescent="0.2">
      <c r="A24" s="175">
        <v>11</v>
      </c>
      <c r="B24" s="176" t="s">
        <v>1155</v>
      </c>
      <c r="C24" s="184" t="s">
        <v>1156</v>
      </c>
      <c r="D24" s="177" t="s">
        <v>314</v>
      </c>
      <c r="E24" s="178">
        <v>6</v>
      </c>
      <c r="F24" s="179"/>
      <c r="G24" s="180">
        <f t="shared" ref="G24:G29" si="0">ROUND(E24*F24,2)</f>
        <v>0</v>
      </c>
      <c r="H24" s="157"/>
      <c r="I24" s="156">
        <f t="shared" ref="I24:I29" si="1">ROUND(E24*H24,2)</f>
        <v>0</v>
      </c>
      <c r="J24" s="157"/>
      <c r="K24" s="156">
        <f t="shared" ref="K24:K29" si="2">ROUND(E24*J24,2)</f>
        <v>0</v>
      </c>
      <c r="L24" s="156">
        <v>21</v>
      </c>
      <c r="M24" s="156">
        <f t="shared" ref="M24:M29" si="3">G24*(1+L24/100)</f>
        <v>0</v>
      </c>
      <c r="N24" s="155">
        <v>3.2000000000000003E-4</v>
      </c>
      <c r="O24" s="155">
        <f t="shared" ref="O24:O29" si="4">ROUND(E24*N24,2)</f>
        <v>0</v>
      </c>
      <c r="P24" s="155">
        <v>0</v>
      </c>
      <c r="Q24" s="155">
        <f t="shared" ref="Q24:Q29" si="5">ROUND(E24*P24,2)</f>
        <v>0</v>
      </c>
      <c r="R24" s="156"/>
      <c r="S24" s="156" t="s">
        <v>226</v>
      </c>
      <c r="T24" s="156" t="s">
        <v>226</v>
      </c>
      <c r="U24" s="156">
        <v>0.22700000000000001</v>
      </c>
      <c r="V24" s="156">
        <f t="shared" ref="V24:V29" si="6">ROUND(E24*U24,2)</f>
        <v>1.36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229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5">
        <v>12</v>
      </c>
      <c r="B25" s="176" t="s">
        <v>1157</v>
      </c>
      <c r="C25" s="184" t="s">
        <v>1158</v>
      </c>
      <c r="D25" s="177" t="s">
        <v>314</v>
      </c>
      <c r="E25" s="178">
        <v>1</v>
      </c>
      <c r="F25" s="179"/>
      <c r="G25" s="180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8.0000000000000004E-4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226</v>
      </c>
      <c r="T25" s="156" t="s">
        <v>226</v>
      </c>
      <c r="U25" s="156">
        <v>6.2E-2</v>
      </c>
      <c r="V25" s="156">
        <f t="shared" si="6"/>
        <v>0.06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229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5">
        <v>13</v>
      </c>
      <c r="B26" s="176" t="s">
        <v>1159</v>
      </c>
      <c r="C26" s="184" t="s">
        <v>1160</v>
      </c>
      <c r="D26" s="177" t="s">
        <v>314</v>
      </c>
      <c r="E26" s="178">
        <v>1</v>
      </c>
      <c r="F26" s="179"/>
      <c r="G26" s="180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5">
        <v>3.6999999999999999E-4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226</v>
      </c>
      <c r="T26" s="156" t="s">
        <v>226</v>
      </c>
      <c r="U26" s="156">
        <v>0.22700000000000001</v>
      </c>
      <c r="V26" s="156">
        <f t="shared" si="6"/>
        <v>0.23</v>
      </c>
      <c r="W26" s="156"/>
      <c r="X26" s="156" t="s">
        <v>227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229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5">
        <v>14</v>
      </c>
      <c r="B27" s="176" t="s">
        <v>1161</v>
      </c>
      <c r="C27" s="184" t="s">
        <v>1162</v>
      </c>
      <c r="D27" s="177" t="s">
        <v>314</v>
      </c>
      <c r="E27" s="178">
        <v>5</v>
      </c>
      <c r="F27" s="179"/>
      <c r="G27" s="180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5">
        <v>5.2999999999999998E-4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226</v>
      </c>
      <c r="T27" s="156" t="s">
        <v>226</v>
      </c>
      <c r="U27" s="156">
        <v>0.38100000000000001</v>
      </c>
      <c r="V27" s="156">
        <f t="shared" si="6"/>
        <v>1.91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229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5">
        <v>15</v>
      </c>
      <c r="B28" s="176" t="s">
        <v>1163</v>
      </c>
      <c r="C28" s="184" t="s">
        <v>1164</v>
      </c>
      <c r="D28" s="177" t="s">
        <v>314</v>
      </c>
      <c r="E28" s="178">
        <v>1</v>
      </c>
      <c r="F28" s="179"/>
      <c r="G28" s="180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5">
        <v>5.0000000000000001E-4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226</v>
      </c>
      <c r="T28" s="156" t="s">
        <v>226</v>
      </c>
      <c r="U28" s="156">
        <v>0.28799999999999998</v>
      </c>
      <c r="V28" s="156">
        <f t="shared" si="6"/>
        <v>0.28999999999999998</v>
      </c>
      <c r="W28" s="156"/>
      <c r="X28" s="156" t="s">
        <v>227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229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5">
        <v>16</v>
      </c>
      <c r="B29" s="176" t="s">
        <v>1133</v>
      </c>
      <c r="C29" s="184" t="s">
        <v>1134</v>
      </c>
      <c r="D29" s="177" t="s">
        <v>328</v>
      </c>
      <c r="E29" s="178">
        <v>0.1</v>
      </c>
      <c r="F29" s="179"/>
      <c r="G29" s="180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226</v>
      </c>
      <c r="T29" s="156" t="s">
        <v>226</v>
      </c>
      <c r="U29" s="156">
        <v>2.5750000000000002</v>
      </c>
      <c r="V29" s="156">
        <f t="shared" si="6"/>
        <v>0.26</v>
      </c>
      <c r="W29" s="156"/>
      <c r="X29" s="156" t="s">
        <v>227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229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62" t="s">
        <v>221</v>
      </c>
      <c r="B30" s="163" t="s">
        <v>166</v>
      </c>
      <c r="C30" s="181" t="s">
        <v>167</v>
      </c>
      <c r="D30" s="164"/>
      <c r="E30" s="165"/>
      <c r="F30" s="166"/>
      <c r="G30" s="167">
        <f>SUMIF(AG31:AG38,"&lt;&gt;NOR",G31:G38)</f>
        <v>0</v>
      </c>
      <c r="H30" s="161"/>
      <c r="I30" s="161">
        <f>SUM(I31:I38)</f>
        <v>0</v>
      </c>
      <c r="J30" s="161"/>
      <c r="K30" s="161">
        <f>SUM(K31:K38)</f>
        <v>0</v>
      </c>
      <c r="L30" s="161"/>
      <c r="M30" s="161">
        <f>SUM(M31:M38)</f>
        <v>0</v>
      </c>
      <c r="N30" s="160"/>
      <c r="O30" s="160">
        <f>SUM(O31:O38)</f>
        <v>0.11</v>
      </c>
      <c r="P30" s="160"/>
      <c r="Q30" s="160">
        <f>SUM(Q31:Q38)</f>
        <v>0</v>
      </c>
      <c r="R30" s="161"/>
      <c r="S30" s="161"/>
      <c r="T30" s="161"/>
      <c r="U30" s="161"/>
      <c r="V30" s="161">
        <f>SUM(V31:V38)</f>
        <v>42.259999999999991</v>
      </c>
      <c r="W30" s="161"/>
      <c r="X30" s="161"/>
      <c r="Y30" s="161"/>
      <c r="AG30" t="s">
        <v>222</v>
      </c>
    </row>
    <row r="31" spans="1:60" outlineLevel="1" x14ac:dyDescent="0.2">
      <c r="A31" s="175">
        <v>17</v>
      </c>
      <c r="B31" s="176" t="s">
        <v>1165</v>
      </c>
      <c r="C31" s="184" t="s">
        <v>1166</v>
      </c>
      <c r="D31" s="177" t="s">
        <v>268</v>
      </c>
      <c r="E31" s="178">
        <v>130</v>
      </c>
      <c r="F31" s="179"/>
      <c r="G31" s="180">
        <f t="shared" ref="G31:G38" si="7">ROUND(E31*F31,2)</f>
        <v>0</v>
      </c>
      <c r="H31" s="157"/>
      <c r="I31" s="156">
        <f t="shared" ref="I31:I38" si="8">ROUND(E31*H31,2)</f>
        <v>0</v>
      </c>
      <c r="J31" s="157"/>
      <c r="K31" s="156">
        <f t="shared" ref="K31:K38" si="9">ROUND(E31*J31,2)</f>
        <v>0</v>
      </c>
      <c r="L31" s="156">
        <v>21</v>
      </c>
      <c r="M31" s="156">
        <f t="shared" ref="M31:M38" si="10">G31*(1+L31/100)</f>
        <v>0</v>
      </c>
      <c r="N31" s="155">
        <v>8.0000000000000007E-5</v>
      </c>
      <c r="O31" s="155">
        <f t="shared" ref="O31:O38" si="11">ROUND(E31*N31,2)</f>
        <v>0.01</v>
      </c>
      <c r="P31" s="155">
        <v>0</v>
      </c>
      <c r="Q31" s="155">
        <f t="shared" ref="Q31:Q38" si="12">ROUND(E31*P31,2)</f>
        <v>0</v>
      </c>
      <c r="R31" s="156"/>
      <c r="S31" s="156" t="s">
        <v>226</v>
      </c>
      <c r="T31" s="156" t="s">
        <v>226</v>
      </c>
      <c r="U31" s="156">
        <v>0.15</v>
      </c>
      <c r="V31" s="156">
        <f t="shared" ref="V31:V38" si="13">ROUND(E31*U31,2)</f>
        <v>19.5</v>
      </c>
      <c r="W31" s="156"/>
      <c r="X31" s="156" t="s">
        <v>227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229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5">
        <v>18</v>
      </c>
      <c r="B32" s="176" t="s">
        <v>1167</v>
      </c>
      <c r="C32" s="184" t="s">
        <v>1168</v>
      </c>
      <c r="D32" s="177" t="s">
        <v>297</v>
      </c>
      <c r="E32" s="178">
        <v>16.8</v>
      </c>
      <c r="F32" s="179"/>
      <c r="G32" s="180">
        <f t="shared" si="7"/>
        <v>0</v>
      </c>
      <c r="H32" s="157"/>
      <c r="I32" s="156">
        <f t="shared" si="8"/>
        <v>0</v>
      </c>
      <c r="J32" s="157"/>
      <c r="K32" s="156">
        <f t="shared" si="9"/>
        <v>0</v>
      </c>
      <c r="L32" s="156">
        <v>21</v>
      </c>
      <c r="M32" s="156">
        <f t="shared" si="10"/>
        <v>0</v>
      </c>
      <c r="N32" s="155">
        <v>8.0000000000000007E-5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226</v>
      </c>
      <c r="T32" s="156" t="s">
        <v>226</v>
      </c>
      <c r="U32" s="156">
        <v>3.4000000000000002E-2</v>
      </c>
      <c r="V32" s="156">
        <f t="shared" si="13"/>
        <v>0.56999999999999995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5">
        <v>19</v>
      </c>
      <c r="B33" s="176" t="s">
        <v>1169</v>
      </c>
      <c r="C33" s="184" t="s">
        <v>1170</v>
      </c>
      <c r="D33" s="177" t="s">
        <v>268</v>
      </c>
      <c r="E33" s="178">
        <v>47</v>
      </c>
      <c r="F33" s="179"/>
      <c r="G33" s="180">
        <f t="shared" si="7"/>
        <v>0</v>
      </c>
      <c r="H33" s="157"/>
      <c r="I33" s="156">
        <f t="shared" si="8"/>
        <v>0</v>
      </c>
      <c r="J33" s="157"/>
      <c r="K33" s="156">
        <f t="shared" si="9"/>
        <v>0</v>
      </c>
      <c r="L33" s="156">
        <v>21</v>
      </c>
      <c r="M33" s="156">
        <f t="shared" si="10"/>
        <v>0</v>
      </c>
      <c r="N33" s="155">
        <v>6.0999999999999997E-4</v>
      </c>
      <c r="O33" s="155">
        <f t="shared" si="11"/>
        <v>0.03</v>
      </c>
      <c r="P33" s="155">
        <v>0</v>
      </c>
      <c r="Q33" s="155">
        <f t="shared" si="12"/>
        <v>0</v>
      </c>
      <c r="R33" s="156"/>
      <c r="S33" s="156" t="s">
        <v>226</v>
      </c>
      <c r="T33" s="156" t="s">
        <v>226</v>
      </c>
      <c r="U33" s="156">
        <v>0.14000000000000001</v>
      </c>
      <c r="V33" s="156">
        <f t="shared" si="13"/>
        <v>6.58</v>
      </c>
      <c r="W33" s="156"/>
      <c r="X33" s="156" t="s">
        <v>227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229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5">
        <v>20</v>
      </c>
      <c r="B34" s="176" t="s">
        <v>1171</v>
      </c>
      <c r="C34" s="184" t="s">
        <v>1172</v>
      </c>
      <c r="D34" s="177" t="s">
        <v>268</v>
      </c>
      <c r="E34" s="178">
        <v>42</v>
      </c>
      <c r="F34" s="179"/>
      <c r="G34" s="180">
        <f t="shared" si="7"/>
        <v>0</v>
      </c>
      <c r="H34" s="157"/>
      <c r="I34" s="156">
        <f t="shared" si="8"/>
        <v>0</v>
      </c>
      <c r="J34" s="157"/>
      <c r="K34" s="156">
        <f t="shared" si="9"/>
        <v>0</v>
      </c>
      <c r="L34" s="156">
        <v>21</v>
      </c>
      <c r="M34" s="156">
        <f t="shared" si="10"/>
        <v>0</v>
      </c>
      <c r="N34" s="155">
        <v>8.1999999999999998E-4</v>
      </c>
      <c r="O34" s="155">
        <f t="shared" si="11"/>
        <v>0.03</v>
      </c>
      <c r="P34" s="155">
        <v>0</v>
      </c>
      <c r="Q34" s="155">
        <f t="shared" si="12"/>
        <v>0</v>
      </c>
      <c r="R34" s="156"/>
      <c r="S34" s="156" t="s">
        <v>226</v>
      </c>
      <c r="T34" s="156" t="s">
        <v>226</v>
      </c>
      <c r="U34" s="156">
        <v>0.19</v>
      </c>
      <c r="V34" s="156">
        <f t="shared" si="13"/>
        <v>7.98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229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5">
        <v>21</v>
      </c>
      <c r="B35" s="176" t="s">
        <v>1173</v>
      </c>
      <c r="C35" s="184" t="s">
        <v>1174</v>
      </c>
      <c r="D35" s="177" t="s">
        <v>268</v>
      </c>
      <c r="E35" s="178">
        <v>41</v>
      </c>
      <c r="F35" s="179"/>
      <c r="G35" s="180">
        <f t="shared" si="7"/>
        <v>0</v>
      </c>
      <c r="H35" s="157"/>
      <c r="I35" s="156">
        <f t="shared" si="8"/>
        <v>0</v>
      </c>
      <c r="J35" s="157"/>
      <c r="K35" s="156">
        <f t="shared" si="9"/>
        <v>0</v>
      </c>
      <c r="L35" s="156">
        <v>21</v>
      </c>
      <c r="M35" s="156">
        <f t="shared" si="10"/>
        <v>0</v>
      </c>
      <c r="N35" s="155">
        <v>4.0999999999999999E-4</v>
      </c>
      <c r="O35" s="155">
        <f t="shared" si="11"/>
        <v>0.02</v>
      </c>
      <c r="P35" s="155">
        <v>0</v>
      </c>
      <c r="Q35" s="155">
        <f t="shared" si="12"/>
        <v>0</v>
      </c>
      <c r="R35" s="156"/>
      <c r="S35" s="156" t="s">
        <v>226</v>
      </c>
      <c r="T35" s="156" t="s">
        <v>226</v>
      </c>
      <c r="U35" s="156">
        <v>8.2000000000000003E-2</v>
      </c>
      <c r="V35" s="156">
        <f t="shared" si="13"/>
        <v>3.36</v>
      </c>
      <c r="W35" s="156"/>
      <c r="X35" s="156" t="s">
        <v>227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229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5">
        <v>22</v>
      </c>
      <c r="B36" s="176" t="s">
        <v>1175</v>
      </c>
      <c r="C36" s="184" t="s">
        <v>1176</v>
      </c>
      <c r="D36" s="177" t="s">
        <v>314</v>
      </c>
      <c r="E36" s="178">
        <v>1</v>
      </c>
      <c r="F36" s="179"/>
      <c r="G36" s="180">
        <f t="shared" si="7"/>
        <v>0</v>
      </c>
      <c r="H36" s="157"/>
      <c r="I36" s="156">
        <f t="shared" si="8"/>
        <v>0</v>
      </c>
      <c r="J36" s="157"/>
      <c r="K36" s="156">
        <f t="shared" si="9"/>
        <v>0</v>
      </c>
      <c r="L36" s="156">
        <v>21</v>
      </c>
      <c r="M36" s="156">
        <f t="shared" si="10"/>
        <v>0</v>
      </c>
      <c r="N36" s="155">
        <v>7.4999999999999997E-3</v>
      </c>
      <c r="O36" s="155">
        <f t="shared" si="11"/>
        <v>0.01</v>
      </c>
      <c r="P36" s="155">
        <v>0</v>
      </c>
      <c r="Q36" s="155">
        <f t="shared" si="12"/>
        <v>0</v>
      </c>
      <c r="R36" s="156"/>
      <c r="S36" s="156" t="s">
        <v>226</v>
      </c>
      <c r="T36" s="156" t="s">
        <v>226</v>
      </c>
      <c r="U36" s="156">
        <v>1.2290000000000001</v>
      </c>
      <c r="V36" s="156">
        <f t="shared" si="13"/>
        <v>1.23</v>
      </c>
      <c r="W36" s="156"/>
      <c r="X36" s="156" t="s">
        <v>227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229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5">
        <v>23</v>
      </c>
      <c r="B37" s="176" t="s">
        <v>1177</v>
      </c>
      <c r="C37" s="184" t="s">
        <v>1178</v>
      </c>
      <c r="D37" s="177" t="s">
        <v>314</v>
      </c>
      <c r="E37" s="178">
        <v>18</v>
      </c>
      <c r="F37" s="179"/>
      <c r="G37" s="180">
        <f t="shared" si="7"/>
        <v>0</v>
      </c>
      <c r="H37" s="157"/>
      <c r="I37" s="156">
        <f t="shared" si="8"/>
        <v>0</v>
      </c>
      <c r="J37" s="157"/>
      <c r="K37" s="156">
        <f t="shared" si="9"/>
        <v>0</v>
      </c>
      <c r="L37" s="156">
        <v>21</v>
      </c>
      <c r="M37" s="156">
        <f t="shared" si="10"/>
        <v>0</v>
      </c>
      <c r="N37" s="155">
        <v>4.0000000000000002E-4</v>
      </c>
      <c r="O37" s="155">
        <f t="shared" si="11"/>
        <v>0.01</v>
      </c>
      <c r="P37" s="155">
        <v>0</v>
      </c>
      <c r="Q37" s="155">
        <f t="shared" si="12"/>
        <v>0</v>
      </c>
      <c r="R37" s="156"/>
      <c r="S37" s="156" t="s">
        <v>226</v>
      </c>
      <c r="T37" s="156" t="s">
        <v>226</v>
      </c>
      <c r="U37" s="156">
        <v>7.0000000000000007E-2</v>
      </c>
      <c r="V37" s="156">
        <f t="shared" si="13"/>
        <v>1.26</v>
      </c>
      <c r="W37" s="156"/>
      <c r="X37" s="156" t="s">
        <v>227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229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5">
        <v>24</v>
      </c>
      <c r="B38" s="176" t="s">
        <v>1179</v>
      </c>
      <c r="C38" s="184" t="s">
        <v>1180</v>
      </c>
      <c r="D38" s="177" t="s">
        <v>328</v>
      </c>
      <c r="E38" s="178">
        <v>0.5</v>
      </c>
      <c r="F38" s="179"/>
      <c r="G38" s="180">
        <f t="shared" si="7"/>
        <v>0</v>
      </c>
      <c r="H38" s="157"/>
      <c r="I38" s="156">
        <f t="shared" si="8"/>
        <v>0</v>
      </c>
      <c r="J38" s="157"/>
      <c r="K38" s="156">
        <f t="shared" si="9"/>
        <v>0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226</v>
      </c>
      <c r="T38" s="156" t="s">
        <v>226</v>
      </c>
      <c r="U38" s="156">
        <v>3.55</v>
      </c>
      <c r="V38" s="156">
        <f t="shared" si="13"/>
        <v>1.78</v>
      </c>
      <c r="W38" s="156"/>
      <c r="X38" s="156" t="s">
        <v>227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229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62" t="s">
        <v>221</v>
      </c>
      <c r="B39" s="163" t="s">
        <v>193</v>
      </c>
      <c r="C39" s="181" t="s">
        <v>29</v>
      </c>
      <c r="D39" s="164"/>
      <c r="E39" s="165"/>
      <c r="F39" s="166"/>
      <c r="G39" s="167">
        <f>SUMIF(AG40:AG40,"&lt;&gt;NOR",G40:G40)</f>
        <v>0</v>
      </c>
      <c r="H39" s="161"/>
      <c r="I39" s="161">
        <f>SUM(I40:I40)</f>
        <v>0</v>
      </c>
      <c r="J39" s="161"/>
      <c r="K39" s="161">
        <f>SUM(K40:K40)</f>
        <v>0</v>
      </c>
      <c r="L39" s="161"/>
      <c r="M39" s="161">
        <f>SUM(M40:M40)</f>
        <v>0</v>
      </c>
      <c r="N39" s="160"/>
      <c r="O39" s="160">
        <f>SUM(O40:O40)</f>
        <v>0</v>
      </c>
      <c r="P39" s="160"/>
      <c r="Q39" s="160">
        <f>SUM(Q40:Q40)</f>
        <v>0</v>
      </c>
      <c r="R39" s="161"/>
      <c r="S39" s="161"/>
      <c r="T39" s="161"/>
      <c r="U39" s="161"/>
      <c r="V39" s="161">
        <f>SUM(V40:V40)</f>
        <v>24</v>
      </c>
      <c r="W39" s="161"/>
      <c r="X39" s="161"/>
      <c r="Y39" s="161"/>
      <c r="AG39" t="s">
        <v>222</v>
      </c>
    </row>
    <row r="40" spans="1:60" ht="22.5" outlineLevel="1" x14ac:dyDescent="0.2">
      <c r="A40" s="169">
        <v>25</v>
      </c>
      <c r="B40" s="170" t="s">
        <v>1181</v>
      </c>
      <c r="C40" s="182" t="s">
        <v>1182</v>
      </c>
      <c r="D40" s="171" t="s">
        <v>1183</v>
      </c>
      <c r="E40" s="172">
        <v>24</v>
      </c>
      <c r="F40" s="173"/>
      <c r="G40" s="174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5">
        <v>0</v>
      </c>
      <c r="O40" s="155">
        <f>ROUND(E40*N40,2)</f>
        <v>0</v>
      </c>
      <c r="P40" s="155">
        <v>0</v>
      </c>
      <c r="Q40" s="155">
        <f>ROUND(E40*P40,2)</f>
        <v>0</v>
      </c>
      <c r="R40" s="156" t="s">
        <v>1184</v>
      </c>
      <c r="S40" s="156" t="s">
        <v>226</v>
      </c>
      <c r="T40" s="156" t="s">
        <v>226</v>
      </c>
      <c r="U40" s="156">
        <v>1</v>
      </c>
      <c r="V40" s="156">
        <f>ROUND(E40*U40,2)</f>
        <v>24</v>
      </c>
      <c r="W40" s="156"/>
      <c r="X40" s="156" t="s">
        <v>1185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1186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">
      <c r="A41" s="3"/>
      <c r="B41" s="4"/>
      <c r="C41" s="18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207</v>
      </c>
    </row>
    <row r="42" spans="1:60" x14ac:dyDescent="0.2">
      <c r="A42" s="149"/>
      <c r="B42" s="150" t="s">
        <v>31</v>
      </c>
      <c r="C42" s="186"/>
      <c r="D42" s="151"/>
      <c r="E42" s="152"/>
      <c r="F42" s="152"/>
      <c r="G42" s="168">
        <f>G8+G13+G15+G23+G30+G39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854</v>
      </c>
    </row>
    <row r="43" spans="1:60" x14ac:dyDescent="0.2">
      <c r="A43" s="3"/>
      <c r="B43" s="4"/>
      <c r="C43" s="18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8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8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C46" s="187"/>
      <c r="D46" s="10"/>
      <c r="AG46" t="s">
        <v>855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RyglKkwB74D/N+osZuHTzhOfX1UPW+vHiYQTzn/4ZgqAGd8N9BZcb/BEV4IoVUpyKOUUD6cBKcIdRejDhnVAXg==" saltValue="dSmkRuI1QmiaoB/Zb0o+a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14" activePane="bottomLeft" state="frozen"/>
      <selection pane="bottomLeft" activeCell="C23" sqref="C23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65</v>
      </c>
      <c r="C3" s="250" t="s">
        <v>66</v>
      </c>
      <c r="D3" s="251"/>
      <c r="E3" s="251"/>
      <c r="F3" s="251"/>
      <c r="G3" s="252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67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112</v>
      </c>
      <c r="C8" s="181" t="s">
        <v>113</v>
      </c>
      <c r="D8" s="164"/>
      <c r="E8" s="165"/>
      <c r="F8" s="166"/>
      <c r="G8" s="167">
        <f>SUMIF(AG9:AG16,"&lt;&gt;NOR",G9:G16)</f>
        <v>0</v>
      </c>
      <c r="H8" s="161"/>
      <c r="I8" s="161">
        <f>SUM(I9:I16)</f>
        <v>0</v>
      </c>
      <c r="J8" s="161"/>
      <c r="K8" s="161">
        <f>SUM(K9:K16)</f>
        <v>0</v>
      </c>
      <c r="L8" s="161"/>
      <c r="M8" s="161">
        <f>SUM(M9:M16)</f>
        <v>0</v>
      </c>
      <c r="N8" s="160"/>
      <c r="O8" s="160">
        <f>SUM(O9:O16)</f>
        <v>0</v>
      </c>
      <c r="P8" s="160"/>
      <c r="Q8" s="160">
        <f>SUM(Q9:Q16)</f>
        <v>0</v>
      </c>
      <c r="R8" s="161"/>
      <c r="S8" s="161"/>
      <c r="T8" s="161"/>
      <c r="U8" s="161"/>
      <c r="V8" s="161">
        <f>SUM(V9:V16)</f>
        <v>0</v>
      </c>
      <c r="W8" s="161"/>
      <c r="X8" s="161"/>
      <c r="Y8" s="161"/>
      <c r="AG8" t="s">
        <v>222</v>
      </c>
    </row>
    <row r="9" spans="1:60" ht="33.75" outlineLevel="1" x14ac:dyDescent="0.2">
      <c r="A9" s="175">
        <v>1</v>
      </c>
      <c r="B9" s="176" t="s">
        <v>78</v>
      </c>
      <c r="C9" s="184" t="s">
        <v>1187</v>
      </c>
      <c r="D9" s="177" t="s">
        <v>1188</v>
      </c>
      <c r="E9" s="178">
        <v>1</v>
      </c>
      <c r="F9" s="179"/>
      <c r="G9" s="180">
        <f t="shared" ref="G9:G16" si="0">ROUND(E9*F9,2)</f>
        <v>0</v>
      </c>
      <c r="H9" s="157"/>
      <c r="I9" s="156">
        <f t="shared" ref="I9:I16" si="1">ROUND(E9*H9,2)</f>
        <v>0</v>
      </c>
      <c r="J9" s="157"/>
      <c r="K9" s="156">
        <f t="shared" ref="K9:K16" si="2">ROUND(E9*J9,2)</f>
        <v>0</v>
      </c>
      <c r="L9" s="156">
        <v>21</v>
      </c>
      <c r="M9" s="156">
        <f t="shared" ref="M9:M16" si="3">G9*(1+L9/100)</f>
        <v>0</v>
      </c>
      <c r="N9" s="155">
        <v>0</v>
      </c>
      <c r="O9" s="155">
        <f t="shared" ref="O9:O16" si="4">ROUND(E9*N9,2)</f>
        <v>0</v>
      </c>
      <c r="P9" s="155">
        <v>0</v>
      </c>
      <c r="Q9" s="155">
        <f t="shared" ref="Q9:Q16" si="5">ROUND(E9*P9,2)</f>
        <v>0</v>
      </c>
      <c r="R9" s="156"/>
      <c r="S9" s="156" t="s">
        <v>334</v>
      </c>
      <c r="T9" s="156" t="s">
        <v>335</v>
      </c>
      <c r="U9" s="156">
        <v>0</v>
      </c>
      <c r="V9" s="156">
        <f t="shared" ref="V9:V16" si="6">ROUND(E9*U9,2)</f>
        <v>0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80</v>
      </c>
      <c r="C10" s="184" t="s">
        <v>1189</v>
      </c>
      <c r="D10" s="177" t="s">
        <v>1188</v>
      </c>
      <c r="E10" s="178">
        <v>1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334</v>
      </c>
      <c r="T10" s="156" t="s">
        <v>335</v>
      </c>
      <c r="U10" s="156">
        <v>0</v>
      </c>
      <c r="V10" s="156">
        <f t="shared" si="6"/>
        <v>0</v>
      </c>
      <c r="W10" s="156"/>
      <c r="X10" s="156" t="s">
        <v>494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495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82</v>
      </c>
      <c r="C11" s="184" t="s">
        <v>1640</v>
      </c>
      <c r="D11" s="177"/>
      <c r="E11" s="178"/>
      <c r="F11" s="191"/>
      <c r="G11" s="180"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334</v>
      </c>
      <c r="T11" s="156" t="s">
        <v>335</v>
      </c>
      <c r="U11" s="156">
        <v>0</v>
      </c>
      <c r="V11" s="156">
        <f t="shared" si="6"/>
        <v>0</v>
      </c>
      <c r="W11" s="156"/>
      <c r="X11" s="156" t="s">
        <v>1190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1191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84</v>
      </c>
      <c r="C12" s="184" t="s">
        <v>1192</v>
      </c>
      <c r="D12" s="177" t="s">
        <v>1193</v>
      </c>
      <c r="E12" s="178">
        <v>60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334</v>
      </c>
      <c r="T12" s="156" t="s">
        <v>335</v>
      </c>
      <c r="U12" s="156">
        <v>0</v>
      </c>
      <c r="V12" s="156">
        <f t="shared" si="6"/>
        <v>0</v>
      </c>
      <c r="W12" s="156"/>
      <c r="X12" s="156" t="s">
        <v>494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495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86</v>
      </c>
      <c r="C13" s="184" t="s">
        <v>1194</v>
      </c>
      <c r="D13" s="177" t="s">
        <v>1193</v>
      </c>
      <c r="E13" s="178">
        <v>60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334</v>
      </c>
      <c r="T13" s="156" t="s">
        <v>335</v>
      </c>
      <c r="U13" s="156">
        <v>0</v>
      </c>
      <c r="V13" s="156">
        <f t="shared" si="6"/>
        <v>0</v>
      </c>
      <c r="W13" s="156"/>
      <c r="X13" s="156" t="s">
        <v>494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495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1139</v>
      </c>
      <c r="C14" s="184" t="s">
        <v>1195</v>
      </c>
      <c r="D14" s="177" t="s">
        <v>1193</v>
      </c>
      <c r="E14" s="178">
        <v>50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334</v>
      </c>
      <c r="T14" s="156" t="s">
        <v>335</v>
      </c>
      <c r="U14" s="156">
        <v>0</v>
      </c>
      <c r="V14" s="156">
        <f t="shared" si="6"/>
        <v>0</v>
      </c>
      <c r="W14" s="156"/>
      <c r="X14" s="156" t="s">
        <v>494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495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1130</v>
      </c>
      <c r="C15" s="184" t="s">
        <v>1196</v>
      </c>
      <c r="D15" s="177" t="s">
        <v>1193</v>
      </c>
      <c r="E15" s="178">
        <v>50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334</v>
      </c>
      <c r="T15" s="156" t="s">
        <v>335</v>
      </c>
      <c r="U15" s="156">
        <v>0</v>
      </c>
      <c r="V15" s="156">
        <f t="shared" si="6"/>
        <v>0</v>
      </c>
      <c r="W15" s="156"/>
      <c r="X15" s="156" t="s">
        <v>494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495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5">
        <v>8</v>
      </c>
      <c r="B16" s="176" t="s">
        <v>96</v>
      </c>
      <c r="C16" s="184" t="s">
        <v>1197</v>
      </c>
      <c r="D16" s="177" t="s">
        <v>1198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0</v>
      </c>
      <c r="V16" s="156">
        <f t="shared" si="6"/>
        <v>0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229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2" t="s">
        <v>221</v>
      </c>
      <c r="B17" s="163" t="s">
        <v>114</v>
      </c>
      <c r="C17" s="181" t="s">
        <v>115</v>
      </c>
      <c r="D17" s="164"/>
      <c r="E17" s="165"/>
      <c r="F17" s="166"/>
      <c r="G17" s="167">
        <f>SUMIF(AG18:AG25,"&lt;&gt;NOR",G18:G25)</f>
        <v>0</v>
      </c>
      <c r="H17" s="161"/>
      <c r="I17" s="161">
        <f>SUM(I18:I25)</f>
        <v>0</v>
      </c>
      <c r="J17" s="161"/>
      <c r="K17" s="161">
        <f>SUM(K18:K25)</f>
        <v>0</v>
      </c>
      <c r="L17" s="161"/>
      <c r="M17" s="161">
        <f>SUM(M18:M25)</f>
        <v>0</v>
      </c>
      <c r="N17" s="160"/>
      <c r="O17" s="160">
        <f>SUM(O18:O25)</f>
        <v>0</v>
      </c>
      <c r="P17" s="160"/>
      <c r="Q17" s="160">
        <f>SUM(Q18:Q25)</f>
        <v>0</v>
      </c>
      <c r="R17" s="161"/>
      <c r="S17" s="161"/>
      <c r="T17" s="161"/>
      <c r="U17" s="161"/>
      <c r="V17" s="161">
        <f>SUM(V18:V25)</f>
        <v>0</v>
      </c>
      <c r="W17" s="161"/>
      <c r="X17" s="161"/>
      <c r="Y17" s="161"/>
      <c r="AG17" t="s">
        <v>222</v>
      </c>
    </row>
    <row r="18" spans="1:60" ht="33.75" outlineLevel="1" x14ac:dyDescent="0.2">
      <c r="A18" s="175">
        <v>9</v>
      </c>
      <c r="B18" s="176" t="s">
        <v>1199</v>
      </c>
      <c r="C18" s="184" t="s">
        <v>1200</v>
      </c>
      <c r="D18" s="177" t="s">
        <v>1188</v>
      </c>
      <c r="E18" s="178">
        <v>1</v>
      </c>
      <c r="F18" s="179"/>
      <c r="G18" s="180">
        <f t="shared" ref="G18:G25" si="7">ROUND(E18*F18,2)</f>
        <v>0</v>
      </c>
      <c r="H18" s="157"/>
      <c r="I18" s="156">
        <f t="shared" ref="I18:I25" si="8">ROUND(E18*H18,2)</f>
        <v>0</v>
      </c>
      <c r="J18" s="157"/>
      <c r="K18" s="156">
        <f t="shared" ref="K18:K25" si="9">ROUND(E18*J18,2)</f>
        <v>0</v>
      </c>
      <c r="L18" s="156">
        <v>21</v>
      </c>
      <c r="M18" s="156">
        <f t="shared" ref="M18:M25" si="10">G18*(1+L18/100)</f>
        <v>0</v>
      </c>
      <c r="N18" s="155">
        <v>0</v>
      </c>
      <c r="O18" s="155">
        <f t="shared" ref="O18:O25" si="11">ROUND(E18*N18,2)</f>
        <v>0</v>
      </c>
      <c r="P18" s="155">
        <v>0</v>
      </c>
      <c r="Q18" s="155">
        <f t="shared" ref="Q18:Q25" si="12">ROUND(E18*P18,2)</f>
        <v>0</v>
      </c>
      <c r="R18" s="156"/>
      <c r="S18" s="156" t="s">
        <v>334</v>
      </c>
      <c r="T18" s="156" t="s">
        <v>335</v>
      </c>
      <c r="U18" s="156">
        <v>0</v>
      </c>
      <c r="V18" s="156">
        <f t="shared" ref="V18:V25" si="13">ROUND(E18*U18,2)</f>
        <v>0</v>
      </c>
      <c r="W18" s="156"/>
      <c r="X18" s="156" t="s">
        <v>494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495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10</v>
      </c>
      <c r="B19" s="176" t="s">
        <v>72</v>
      </c>
      <c r="C19" s="184" t="s">
        <v>1201</v>
      </c>
      <c r="D19" s="177" t="s">
        <v>1188</v>
      </c>
      <c r="E19" s="178">
        <v>1</v>
      </c>
      <c r="F19" s="179"/>
      <c r="G19" s="180">
        <f t="shared" si="7"/>
        <v>0</v>
      </c>
      <c r="H19" s="157"/>
      <c r="I19" s="156">
        <f t="shared" si="8"/>
        <v>0</v>
      </c>
      <c r="J19" s="157"/>
      <c r="K19" s="156">
        <f t="shared" si="9"/>
        <v>0</v>
      </c>
      <c r="L19" s="156">
        <v>21</v>
      </c>
      <c r="M19" s="156">
        <f t="shared" si="10"/>
        <v>0</v>
      </c>
      <c r="N19" s="155">
        <v>0</v>
      </c>
      <c r="O19" s="155">
        <f t="shared" si="11"/>
        <v>0</v>
      </c>
      <c r="P19" s="155">
        <v>0</v>
      </c>
      <c r="Q19" s="155">
        <f t="shared" si="12"/>
        <v>0</v>
      </c>
      <c r="R19" s="156"/>
      <c r="S19" s="156" t="s">
        <v>334</v>
      </c>
      <c r="T19" s="156" t="s">
        <v>335</v>
      </c>
      <c r="U19" s="156">
        <v>0</v>
      </c>
      <c r="V19" s="156">
        <f t="shared" si="13"/>
        <v>0</v>
      </c>
      <c r="W19" s="156"/>
      <c r="X19" s="156" t="s">
        <v>494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495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11</v>
      </c>
      <c r="B20" s="176" t="s">
        <v>1202</v>
      </c>
      <c r="C20" s="184" t="s">
        <v>1640</v>
      </c>
      <c r="D20" s="177"/>
      <c r="E20" s="178"/>
      <c r="F20" s="191"/>
      <c r="G20" s="180">
        <v>0</v>
      </c>
      <c r="H20" s="157"/>
      <c r="I20" s="156">
        <f t="shared" si="8"/>
        <v>0</v>
      </c>
      <c r="J20" s="157"/>
      <c r="K20" s="156">
        <f t="shared" si="9"/>
        <v>0</v>
      </c>
      <c r="L20" s="156">
        <v>21</v>
      </c>
      <c r="M20" s="156">
        <f t="shared" si="10"/>
        <v>0</v>
      </c>
      <c r="N20" s="155">
        <v>0</v>
      </c>
      <c r="O20" s="155">
        <f t="shared" si="11"/>
        <v>0</v>
      </c>
      <c r="P20" s="155">
        <v>0</v>
      </c>
      <c r="Q20" s="155">
        <f t="shared" si="12"/>
        <v>0</v>
      </c>
      <c r="R20" s="156"/>
      <c r="S20" s="156" t="s">
        <v>334</v>
      </c>
      <c r="T20" s="156" t="s">
        <v>335</v>
      </c>
      <c r="U20" s="156">
        <v>0</v>
      </c>
      <c r="V20" s="156">
        <f t="shared" si="13"/>
        <v>0</v>
      </c>
      <c r="W20" s="156"/>
      <c r="X20" s="156" t="s">
        <v>1190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1191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12</v>
      </c>
      <c r="B21" s="176" t="s">
        <v>1203</v>
      </c>
      <c r="C21" s="184" t="s">
        <v>1204</v>
      </c>
      <c r="D21" s="177" t="s">
        <v>1193</v>
      </c>
      <c r="E21" s="178">
        <v>60</v>
      </c>
      <c r="F21" s="179"/>
      <c r="G21" s="180">
        <f t="shared" si="7"/>
        <v>0</v>
      </c>
      <c r="H21" s="157"/>
      <c r="I21" s="156">
        <f t="shared" si="8"/>
        <v>0</v>
      </c>
      <c r="J21" s="157"/>
      <c r="K21" s="156">
        <f t="shared" si="9"/>
        <v>0</v>
      </c>
      <c r="L21" s="156">
        <v>21</v>
      </c>
      <c r="M21" s="156">
        <f t="shared" si="10"/>
        <v>0</v>
      </c>
      <c r="N21" s="155">
        <v>0</v>
      </c>
      <c r="O21" s="155">
        <f t="shared" si="11"/>
        <v>0</v>
      </c>
      <c r="P21" s="155">
        <v>0</v>
      </c>
      <c r="Q21" s="155">
        <f t="shared" si="12"/>
        <v>0</v>
      </c>
      <c r="R21" s="156"/>
      <c r="S21" s="156" t="s">
        <v>334</v>
      </c>
      <c r="T21" s="156" t="s">
        <v>335</v>
      </c>
      <c r="U21" s="156">
        <v>0</v>
      </c>
      <c r="V21" s="156">
        <f t="shared" si="13"/>
        <v>0</v>
      </c>
      <c r="W21" s="156"/>
      <c r="X21" s="156" t="s">
        <v>494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495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5">
        <v>13</v>
      </c>
      <c r="B22" s="176" t="s">
        <v>1205</v>
      </c>
      <c r="C22" s="184" t="s">
        <v>1194</v>
      </c>
      <c r="D22" s="177" t="s">
        <v>1193</v>
      </c>
      <c r="E22" s="178">
        <v>60</v>
      </c>
      <c r="F22" s="179"/>
      <c r="G22" s="180">
        <f t="shared" si="7"/>
        <v>0</v>
      </c>
      <c r="H22" s="157"/>
      <c r="I22" s="156">
        <f t="shared" si="8"/>
        <v>0</v>
      </c>
      <c r="J22" s="157"/>
      <c r="K22" s="156">
        <f t="shared" si="9"/>
        <v>0</v>
      </c>
      <c r="L22" s="156">
        <v>21</v>
      </c>
      <c r="M22" s="156">
        <f t="shared" si="10"/>
        <v>0</v>
      </c>
      <c r="N22" s="155">
        <v>0</v>
      </c>
      <c r="O22" s="155">
        <f t="shared" si="11"/>
        <v>0</v>
      </c>
      <c r="P22" s="155">
        <v>0</v>
      </c>
      <c r="Q22" s="155">
        <f t="shared" si="12"/>
        <v>0</v>
      </c>
      <c r="R22" s="156"/>
      <c r="S22" s="156" t="s">
        <v>334</v>
      </c>
      <c r="T22" s="156" t="s">
        <v>335</v>
      </c>
      <c r="U22" s="156">
        <v>0</v>
      </c>
      <c r="V22" s="156">
        <f t="shared" si="13"/>
        <v>0</v>
      </c>
      <c r="W22" s="156"/>
      <c r="X22" s="156" t="s">
        <v>494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495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5">
        <v>14</v>
      </c>
      <c r="B23" s="176" t="s">
        <v>1206</v>
      </c>
      <c r="C23" s="184" t="s">
        <v>1195</v>
      </c>
      <c r="D23" s="177" t="s">
        <v>1193</v>
      </c>
      <c r="E23" s="178">
        <v>50</v>
      </c>
      <c r="F23" s="179"/>
      <c r="G23" s="180">
        <f t="shared" si="7"/>
        <v>0</v>
      </c>
      <c r="H23" s="157"/>
      <c r="I23" s="156">
        <f t="shared" si="8"/>
        <v>0</v>
      </c>
      <c r="J23" s="157"/>
      <c r="K23" s="156">
        <f t="shared" si="9"/>
        <v>0</v>
      </c>
      <c r="L23" s="156">
        <v>21</v>
      </c>
      <c r="M23" s="156">
        <f t="shared" si="10"/>
        <v>0</v>
      </c>
      <c r="N23" s="155">
        <v>0</v>
      </c>
      <c r="O23" s="155">
        <f t="shared" si="11"/>
        <v>0</v>
      </c>
      <c r="P23" s="155">
        <v>0</v>
      </c>
      <c r="Q23" s="155">
        <f t="shared" si="12"/>
        <v>0</v>
      </c>
      <c r="R23" s="156"/>
      <c r="S23" s="156" t="s">
        <v>334</v>
      </c>
      <c r="T23" s="156" t="s">
        <v>335</v>
      </c>
      <c r="U23" s="156">
        <v>0</v>
      </c>
      <c r="V23" s="156">
        <f t="shared" si="13"/>
        <v>0</v>
      </c>
      <c r="W23" s="156"/>
      <c r="X23" s="156" t="s">
        <v>494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495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5">
        <v>15</v>
      </c>
      <c r="B24" s="176" t="s">
        <v>1207</v>
      </c>
      <c r="C24" s="184" t="s">
        <v>1196</v>
      </c>
      <c r="D24" s="177" t="s">
        <v>1193</v>
      </c>
      <c r="E24" s="178">
        <v>50</v>
      </c>
      <c r="F24" s="179"/>
      <c r="G24" s="180">
        <f t="shared" si="7"/>
        <v>0</v>
      </c>
      <c r="H24" s="157"/>
      <c r="I24" s="156">
        <f t="shared" si="8"/>
        <v>0</v>
      </c>
      <c r="J24" s="157"/>
      <c r="K24" s="156">
        <f t="shared" si="9"/>
        <v>0</v>
      </c>
      <c r="L24" s="156">
        <v>21</v>
      </c>
      <c r="M24" s="156">
        <f t="shared" si="10"/>
        <v>0</v>
      </c>
      <c r="N24" s="155">
        <v>0</v>
      </c>
      <c r="O24" s="155">
        <f t="shared" si="11"/>
        <v>0</v>
      </c>
      <c r="P24" s="155">
        <v>0</v>
      </c>
      <c r="Q24" s="155">
        <f t="shared" si="12"/>
        <v>0</v>
      </c>
      <c r="R24" s="156"/>
      <c r="S24" s="156" t="s">
        <v>334</v>
      </c>
      <c r="T24" s="156" t="s">
        <v>335</v>
      </c>
      <c r="U24" s="156">
        <v>0</v>
      </c>
      <c r="V24" s="156">
        <f t="shared" si="13"/>
        <v>0</v>
      </c>
      <c r="W24" s="156"/>
      <c r="X24" s="156" t="s">
        <v>494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495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5">
        <v>16</v>
      </c>
      <c r="B25" s="176" t="s">
        <v>1208</v>
      </c>
      <c r="C25" s="184" t="s">
        <v>1197</v>
      </c>
      <c r="D25" s="177" t="s">
        <v>1198</v>
      </c>
      <c r="E25" s="178">
        <v>1</v>
      </c>
      <c r="F25" s="179"/>
      <c r="G25" s="180">
        <f t="shared" si="7"/>
        <v>0</v>
      </c>
      <c r="H25" s="157"/>
      <c r="I25" s="156">
        <f t="shared" si="8"/>
        <v>0</v>
      </c>
      <c r="J25" s="157"/>
      <c r="K25" s="156">
        <f t="shared" si="9"/>
        <v>0</v>
      </c>
      <c r="L25" s="156">
        <v>21</v>
      </c>
      <c r="M25" s="156">
        <f t="shared" si="10"/>
        <v>0</v>
      </c>
      <c r="N25" s="155">
        <v>0</v>
      </c>
      <c r="O25" s="155">
        <f t="shared" si="11"/>
        <v>0</v>
      </c>
      <c r="P25" s="155">
        <v>0</v>
      </c>
      <c r="Q25" s="155">
        <f t="shared" si="12"/>
        <v>0</v>
      </c>
      <c r="R25" s="156"/>
      <c r="S25" s="156" t="s">
        <v>334</v>
      </c>
      <c r="T25" s="156" t="s">
        <v>335</v>
      </c>
      <c r="U25" s="156">
        <v>0</v>
      </c>
      <c r="V25" s="156">
        <f t="shared" si="13"/>
        <v>0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229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2" t="s">
        <v>221</v>
      </c>
      <c r="B26" s="163" t="s">
        <v>116</v>
      </c>
      <c r="C26" s="181" t="s">
        <v>117</v>
      </c>
      <c r="D26" s="164"/>
      <c r="E26" s="165"/>
      <c r="F26" s="166"/>
      <c r="G26" s="167">
        <f>SUMIF(AG27:AG46,"&lt;&gt;NOR",G27:G46)</f>
        <v>0</v>
      </c>
      <c r="H26" s="161"/>
      <c r="I26" s="161">
        <f>SUM(I27:I46)</f>
        <v>0</v>
      </c>
      <c r="J26" s="161"/>
      <c r="K26" s="161">
        <f>SUM(K27:K46)</f>
        <v>0</v>
      </c>
      <c r="L26" s="161"/>
      <c r="M26" s="161">
        <f>SUM(M27:M46)</f>
        <v>0</v>
      </c>
      <c r="N26" s="160"/>
      <c r="O26" s="160">
        <f>SUM(O27:O46)</f>
        <v>6.0000000000000005E-2</v>
      </c>
      <c r="P26" s="160"/>
      <c r="Q26" s="160">
        <f>SUM(Q27:Q46)</f>
        <v>0</v>
      </c>
      <c r="R26" s="161"/>
      <c r="S26" s="161"/>
      <c r="T26" s="161"/>
      <c r="U26" s="161"/>
      <c r="V26" s="161">
        <f>SUM(V27:V46)</f>
        <v>0</v>
      </c>
      <c r="W26" s="161"/>
      <c r="X26" s="161"/>
      <c r="Y26" s="161"/>
      <c r="AG26" t="s">
        <v>222</v>
      </c>
    </row>
    <row r="27" spans="1:60" ht="45" outlineLevel="1" x14ac:dyDescent="0.2">
      <c r="A27" s="175">
        <v>17</v>
      </c>
      <c r="B27" s="176" t="s">
        <v>1209</v>
      </c>
      <c r="C27" s="184" t="s">
        <v>1210</v>
      </c>
      <c r="D27" s="177" t="s">
        <v>1188</v>
      </c>
      <c r="E27" s="178">
        <v>1</v>
      </c>
      <c r="F27" s="179"/>
      <c r="G27" s="180">
        <f t="shared" ref="G27:G46" si="14">ROUND(E27*F27,2)</f>
        <v>0</v>
      </c>
      <c r="H27" s="157"/>
      <c r="I27" s="156">
        <f t="shared" ref="I27:I46" si="15">ROUND(E27*H27,2)</f>
        <v>0</v>
      </c>
      <c r="J27" s="157"/>
      <c r="K27" s="156">
        <f t="shared" ref="K27:K46" si="16">ROUND(E27*J27,2)</f>
        <v>0</v>
      </c>
      <c r="L27" s="156">
        <v>21</v>
      </c>
      <c r="M27" s="156">
        <f t="shared" ref="M27:M46" si="17">G27*(1+L27/100)</f>
        <v>0</v>
      </c>
      <c r="N27" s="155">
        <v>1.5E-3</v>
      </c>
      <c r="O27" s="155">
        <f t="shared" ref="O27:O46" si="18">ROUND(E27*N27,2)</f>
        <v>0</v>
      </c>
      <c r="P27" s="155">
        <v>0</v>
      </c>
      <c r="Q27" s="155">
        <f t="shared" ref="Q27:Q46" si="19">ROUND(E27*P27,2)</f>
        <v>0</v>
      </c>
      <c r="R27" s="156"/>
      <c r="S27" s="156" t="s">
        <v>334</v>
      </c>
      <c r="T27" s="156" t="s">
        <v>335</v>
      </c>
      <c r="U27" s="156">
        <v>0</v>
      </c>
      <c r="V27" s="156">
        <f t="shared" ref="V27:V46" si="20">ROUND(E27*U27,2)</f>
        <v>0</v>
      </c>
      <c r="W27" s="156"/>
      <c r="X27" s="156" t="s">
        <v>494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495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5">
        <v>18</v>
      </c>
      <c r="B28" s="176" t="s">
        <v>1211</v>
      </c>
      <c r="C28" s="184" t="s">
        <v>1212</v>
      </c>
      <c r="D28" s="177" t="s">
        <v>1188</v>
      </c>
      <c r="E28" s="178">
        <v>3</v>
      </c>
      <c r="F28" s="179"/>
      <c r="G28" s="180">
        <f t="shared" si="14"/>
        <v>0</v>
      </c>
      <c r="H28" s="157"/>
      <c r="I28" s="156">
        <f t="shared" si="15"/>
        <v>0</v>
      </c>
      <c r="J28" s="157"/>
      <c r="K28" s="156">
        <f t="shared" si="16"/>
        <v>0</v>
      </c>
      <c r="L28" s="156">
        <v>21</v>
      </c>
      <c r="M28" s="156">
        <f t="shared" si="17"/>
        <v>0</v>
      </c>
      <c r="N28" s="155">
        <v>1.6999999999999999E-3</v>
      </c>
      <c r="O28" s="155">
        <f t="shared" si="18"/>
        <v>0.01</v>
      </c>
      <c r="P28" s="155">
        <v>0</v>
      </c>
      <c r="Q28" s="155">
        <f t="shared" si="19"/>
        <v>0</v>
      </c>
      <c r="R28" s="156"/>
      <c r="S28" s="156" t="s">
        <v>334</v>
      </c>
      <c r="T28" s="156" t="s">
        <v>335</v>
      </c>
      <c r="U28" s="156">
        <v>0</v>
      </c>
      <c r="V28" s="156">
        <f t="shared" si="20"/>
        <v>0</v>
      </c>
      <c r="W28" s="156"/>
      <c r="X28" s="156" t="s">
        <v>494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495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5">
        <v>19</v>
      </c>
      <c r="B29" s="176" t="s">
        <v>1213</v>
      </c>
      <c r="C29" s="184" t="s">
        <v>1214</v>
      </c>
      <c r="D29" s="177" t="s">
        <v>1188</v>
      </c>
      <c r="E29" s="178">
        <v>65</v>
      </c>
      <c r="F29" s="179"/>
      <c r="G29" s="180">
        <f t="shared" si="14"/>
        <v>0</v>
      </c>
      <c r="H29" s="157"/>
      <c r="I29" s="156">
        <f t="shared" si="15"/>
        <v>0</v>
      </c>
      <c r="J29" s="157"/>
      <c r="K29" s="156">
        <f t="shared" si="16"/>
        <v>0</v>
      </c>
      <c r="L29" s="156">
        <v>21</v>
      </c>
      <c r="M29" s="156">
        <f t="shared" si="17"/>
        <v>0</v>
      </c>
      <c r="N29" s="155">
        <v>0</v>
      </c>
      <c r="O29" s="155">
        <f t="shared" si="18"/>
        <v>0</v>
      </c>
      <c r="P29" s="155">
        <v>0</v>
      </c>
      <c r="Q29" s="155">
        <f t="shared" si="19"/>
        <v>0</v>
      </c>
      <c r="R29" s="156"/>
      <c r="S29" s="156" t="s">
        <v>334</v>
      </c>
      <c r="T29" s="156" t="s">
        <v>335</v>
      </c>
      <c r="U29" s="156">
        <v>0</v>
      </c>
      <c r="V29" s="156">
        <f t="shared" si="20"/>
        <v>0</v>
      </c>
      <c r="W29" s="156"/>
      <c r="X29" s="156" t="s">
        <v>494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495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5">
        <v>20</v>
      </c>
      <c r="B30" s="176" t="s">
        <v>1215</v>
      </c>
      <c r="C30" s="184" t="s">
        <v>1216</v>
      </c>
      <c r="D30" s="177" t="s">
        <v>1188</v>
      </c>
      <c r="E30" s="178">
        <v>15</v>
      </c>
      <c r="F30" s="179"/>
      <c r="G30" s="180">
        <f t="shared" si="14"/>
        <v>0</v>
      </c>
      <c r="H30" s="157"/>
      <c r="I30" s="156">
        <f t="shared" si="15"/>
        <v>0</v>
      </c>
      <c r="J30" s="157"/>
      <c r="K30" s="156">
        <f t="shared" si="16"/>
        <v>0</v>
      </c>
      <c r="L30" s="156">
        <v>21</v>
      </c>
      <c r="M30" s="156">
        <f t="shared" si="17"/>
        <v>0</v>
      </c>
      <c r="N30" s="155">
        <v>0</v>
      </c>
      <c r="O30" s="155">
        <f t="shared" si="18"/>
        <v>0</v>
      </c>
      <c r="P30" s="155">
        <v>0</v>
      </c>
      <c r="Q30" s="155">
        <f t="shared" si="19"/>
        <v>0</v>
      </c>
      <c r="R30" s="156"/>
      <c r="S30" s="156" t="s">
        <v>334</v>
      </c>
      <c r="T30" s="156" t="s">
        <v>335</v>
      </c>
      <c r="U30" s="156">
        <v>0</v>
      </c>
      <c r="V30" s="156">
        <f t="shared" si="20"/>
        <v>0</v>
      </c>
      <c r="W30" s="156"/>
      <c r="X30" s="156" t="s">
        <v>494</v>
      </c>
      <c r="Y30" s="156" t="s">
        <v>228</v>
      </c>
      <c r="Z30" s="146"/>
      <c r="AA30" s="146"/>
      <c r="AB30" s="146"/>
      <c r="AC30" s="146"/>
      <c r="AD30" s="146"/>
      <c r="AE30" s="146"/>
      <c r="AF30" s="146"/>
      <c r="AG30" s="146" t="s">
        <v>495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5">
        <v>21</v>
      </c>
      <c r="B31" s="176" t="s">
        <v>1217</v>
      </c>
      <c r="C31" s="184" t="s">
        <v>1218</v>
      </c>
      <c r="D31" s="177" t="s">
        <v>1188</v>
      </c>
      <c r="E31" s="178">
        <v>6</v>
      </c>
      <c r="F31" s="179"/>
      <c r="G31" s="180">
        <f t="shared" si="14"/>
        <v>0</v>
      </c>
      <c r="H31" s="157"/>
      <c r="I31" s="156">
        <f t="shared" si="15"/>
        <v>0</v>
      </c>
      <c r="J31" s="157"/>
      <c r="K31" s="156">
        <f t="shared" si="16"/>
        <v>0</v>
      </c>
      <c r="L31" s="156">
        <v>21</v>
      </c>
      <c r="M31" s="156">
        <f t="shared" si="17"/>
        <v>0</v>
      </c>
      <c r="N31" s="155">
        <v>0</v>
      </c>
      <c r="O31" s="155">
        <f t="shared" si="18"/>
        <v>0</v>
      </c>
      <c r="P31" s="155">
        <v>0</v>
      </c>
      <c r="Q31" s="155">
        <f t="shared" si="19"/>
        <v>0</v>
      </c>
      <c r="R31" s="156"/>
      <c r="S31" s="156" t="s">
        <v>334</v>
      </c>
      <c r="T31" s="156" t="s">
        <v>335</v>
      </c>
      <c r="U31" s="156">
        <v>0</v>
      </c>
      <c r="V31" s="156">
        <f t="shared" si="20"/>
        <v>0</v>
      </c>
      <c r="W31" s="156"/>
      <c r="X31" s="156" t="s">
        <v>494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495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5">
        <v>22</v>
      </c>
      <c r="B32" s="176" t="s">
        <v>1219</v>
      </c>
      <c r="C32" s="184" t="s">
        <v>1220</v>
      </c>
      <c r="D32" s="177" t="s">
        <v>1188</v>
      </c>
      <c r="E32" s="178">
        <v>2</v>
      </c>
      <c r="F32" s="179"/>
      <c r="G32" s="180">
        <f t="shared" si="14"/>
        <v>0</v>
      </c>
      <c r="H32" s="157"/>
      <c r="I32" s="156">
        <f t="shared" si="15"/>
        <v>0</v>
      </c>
      <c r="J32" s="157"/>
      <c r="K32" s="156">
        <f t="shared" si="16"/>
        <v>0</v>
      </c>
      <c r="L32" s="156">
        <v>21</v>
      </c>
      <c r="M32" s="156">
        <f t="shared" si="17"/>
        <v>0</v>
      </c>
      <c r="N32" s="155">
        <v>0</v>
      </c>
      <c r="O32" s="155">
        <f t="shared" si="18"/>
        <v>0</v>
      </c>
      <c r="P32" s="155">
        <v>0</v>
      </c>
      <c r="Q32" s="155">
        <f t="shared" si="19"/>
        <v>0</v>
      </c>
      <c r="R32" s="156"/>
      <c r="S32" s="156" t="s">
        <v>334</v>
      </c>
      <c r="T32" s="156" t="s">
        <v>335</v>
      </c>
      <c r="U32" s="156">
        <v>0</v>
      </c>
      <c r="V32" s="156">
        <f t="shared" si="20"/>
        <v>0</v>
      </c>
      <c r="W32" s="156"/>
      <c r="X32" s="156" t="s">
        <v>494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495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5">
        <v>23</v>
      </c>
      <c r="B33" s="176" t="s">
        <v>1221</v>
      </c>
      <c r="C33" s="184" t="s">
        <v>1222</v>
      </c>
      <c r="D33" s="177" t="s">
        <v>1188</v>
      </c>
      <c r="E33" s="178">
        <v>2</v>
      </c>
      <c r="F33" s="179"/>
      <c r="G33" s="180">
        <f t="shared" si="14"/>
        <v>0</v>
      </c>
      <c r="H33" s="157"/>
      <c r="I33" s="156">
        <f t="shared" si="15"/>
        <v>0</v>
      </c>
      <c r="J33" s="157"/>
      <c r="K33" s="156">
        <f t="shared" si="16"/>
        <v>0</v>
      </c>
      <c r="L33" s="156">
        <v>21</v>
      </c>
      <c r="M33" s="156">
        <f t="shared" si="17"/>
        <v>0</v>
      </c>
      <c r="N33" s="155">
        <v>0</v>
      </c>
      <c r="O33" s="155">
        <f t="shared" si="18"/>
        <v>0</v>
      </c>
      <c r="P33" s="155">
        <v>0</v>
      </c>
      <c r="Q33" s="155">
        <f t="shared" si="19"/>
        <v>0</v>
      </c>
      <c r="R33" s="156"/>
      <c r="S33" s="156" t="s">
        <v>334</v>
      </c>
      <c r="T33" s="156" t="s">
        <v>335</v>
      </c>
      <c r="U33" s="156">
        <v>0</v>
      </c>
      <c r="V33" s="156">
        <f t="shared" si="20"/>
        <v>0</v>
      </c>
      <c r="W33" s="156"/>
      <c r="X33" s="156" t="s">
        <v>494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495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5">
        <v>24</v>
      </c>
      <c r="B34" s="176" t="s">
        <v>1223</v>
      </c>
      <c r="C34" s="184" t="s">
        <v>1224</v>
      </c>
      <c r="D34" s="177" t="s">
        <v>1188</v>
      </c>
      <c r="E34" s="178">
        <v>14</v>
      </c>
      <c r="F34" s="179"/>
      <c r="G34" s="180">
        <f t="shared" si="14"/>
        <v>0</v>
      </c>
      <c r="H34" s="157"/>
      <c r="I34" s="156">
        <f t="shared" si="15"/>
        <v>0</v>
      </c>
      <c r="J34" s="157"/>
      <c r="K34" s="156">
        <f t="shared" si="16"/>
        <v>0</v>
      </c>
      <c r="L34" s="156">
        <v>21</v>
      </c>
      <c r="M34" s="156">
        <f t="shared" si="17"/>
        <v>0</v>
      </c>
      <c r="N34" s="155">
        <v>0</v>
      </c>
      <c r="O34" s="155">
        <f t="shared" si="18"/>
        <v>0</v>
      </c>
      <c r="P34" s="155">
        <v>0</v>
      </c>
      <c r="Q34" s="155">
        <f t="shared" si="19"/>
        <v>0</v>
      </c>
      <c r="R34" s="156"/>
      <c r="S34" s="156" t="s">
        <v>334</v>
      </c>
      <c r="T34" s="156" t="s">
        <v>335</v>
      </c>
      <c r="U34" s="156">
        <v>0</v>
      </c>
      <c r="V34" s="156">
        <f t="shared" si="20"/>
        <v>0</v>
      </c>
      <c r="W34" s="156"/>
      <c r="X34" s="156" t="s">
        <v>494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495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56.25" outlineLevel="1" x14ac:dyDescent="0.2">
      <c r="A35" s="175">
        <v>25</v>
      </c>
      <c r="B35" s="176" t="s">
        <v>1225</v>
      </c>
      <c r="C35" s="184" t="s">
        <v>1226</v>
      </c>
      <c r="D35" s="177" t="s">
        <v>1188</v>
      </c>
      <c r="E35" s="178">
        <v>1</v>
      </c>
      <c r="F35" s="179"/>
      <c r="G35" s="180">
        <f t="shared" si="14"/>
        <v>0</v>
      </c>
      <c r="H35" s="157"/>
      <c r="I35" s="156">
        <f t="shared" si="15"/>
        <v>0</v>
      </c>
      <c r="J35" s="157"/>
      <c r="K35" s="156">
        <f t="shared" si="16"/>
        <v>0</v>
      </c>
      <c r="L35" s="156">
        <v>21</v>
      </c>
      <c r="M35" s="156">
        <f t="shared" si="17"/>
        <v>0</v>
      </c>
      <c r="N35" s="155">
        <v>0</v>
      </c>
      <c r="O35" s="155">
        <f t="shared" si="18"/>
        <v>0</v>
      </c>
      <c r="P35" s="155">
        <v>0</v>
      </c>
      <c r="Q35" s="155">
        <f t="shared" si="19"/>
        <v>0</v>
      </c>
      <c r="R35" s="156"/>
      <c r="S35" s="156" t="s">
        <v>334</v>
      </c>
      <c r="T35" s="156" t="s">
        <v>335</v>
      </c>
      <c r="U35" s="156">
        <v>0</v>
      </c>
      <c r="V35" s="156">
        <f t="shared" si="20"/>
        <v>0</v>
      </c>
      <c r="W35" s="156"/>
      <c r="X35" s="156" t="s">
        <v>494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495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5">
        <v>26</v>
      </c>
      <c r="B36" s="176" t="s">
        <v>1227</v>
      </c>
      <c r="C36" s="184" t="s">
        <v>1228</v>
      </c>
      <c r="D36" s="177" t="s">
        <v>1188</v>
      </c>
      <c r="E36" s="178">
        <v>2</v>
      </c>
      <c r="F36" s="179"/>
      <c r="G36" s="180">
        <f t="shared" si="14"/>
        <v>0</v>
      </c>
      <c r="H36" s="157"/>
      <c r="I36" s="156">
        <f t="shared" si="15"/>
        <v>0</v>
      </c>
      <c r="J36" s="157"/>
      <c r="K36" s="156">
        <f t="shared" si="16"/>
        <v>0</v>
      </c>
      <c r="L36" s="156">
        <v>21</v>
      </c>
      <c r="M36" s="156">
        <f t="shared" si="17"/>
        <v>0</v>
      </c>
      <c r="N36" s="155">
        <v>0</v>
      </c>
      <c r="O36" s="155">
        <f t="shared" si="18"/>
        <v>0</v>
      </c>
      <c r="P36" s="155">
        <v>0</v>
      </c>
      <c r="Q36" s="155">
        <f t="shared" si="19"/>
        <v>0</v>
      </c>
      <c r="R36" s="156"/>
      <c r="S36" s="156" t="s">
        <v>334</v>
      </c>
      <c r="T36" s="156" t="s">
        <v>335</v>
      </c>
      <c r="U36" s="156">
        <v>0</v>
      </c>
      <c r="V36" s="156">
        <f t="shared" si="20"/>
        <v>0</v>
      </c>
      <c r="W36" s="156"/>
      <c r="X36" s="156" t="s">
        <v>494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495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5">
        <v>27</v>
      </c>
      <c r="B37" s="176" t="s">
        <v>1229</v>
      </c>
      <c r="C37" s="184" t="s">
        <v>1230</v>
      </c>
      <c r="D37" s="177" t="s">
        <v>1188</v>
      </c>
      <c r="E37" s="178">
        <v>3</v>
      </c>
      <c r="F37" s="179"/>
      <c r="G37" s="180">
        <f t="shared" si="14"/>
        <v>0</v>
      </c>
      <c r="H37" s="157"/>
      <c r="I37" s="156">
        <f t="shared" si="15"/>
        <v>0</v>
      </c>
      <c r="J37" s="157"/>
      <c r="K37" s="156">
        <f t="shared" si="16"/>
        <v>0</v>
      </c>
      <c r="L37" s="156">
        <v>21</v>
      </c>
      <c r="M37" s="156">
        <f t="shared" si="17"/>
        <v>0</v>
      </c>
      <c r="N37" s="155">
        <v>0</v>
      </c>
      <c r="O37" s="155">
        <f t="shared" si="18"/>
        <v>0</v>
      </c>
      <c r="P37" s="155">
        <v>0</v>
      </c>
      <c r="Q37" s="155">
        <f t="shared" si="19"/>
        <v>0</v>
      </c>
      <c r="R37" s="156"/>
      <c r="S37" s="156" t="s">
        <v>334</v>
      </c>
      <c r="T37" s="156" t="s">
        <v>335</v>
      </c>
      <c r="U37" s="156">
        <v>0</v>
      </c>
      <c r="V37" s="156">
        <f t="shared" si="20"/>
        <v>0</v>
      </c>
      <c r="W37" s="156"/>
      <c r="X37" s="156" t="s">
        <v>494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495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5">
        <v>28</v>
      </c>
      <c r="B38" s="176" t="s">
        <v>1231</v>
      </c>
      <c r="C38" s="184" t="s">
        <v>1232</v>
      </c>
      <c r="D38" s="177" t="s">
        <v>1188</v>
      </c>
      <c r="E38" s="178">
        <v>2</v>
      </c>
      <c r="F38" s="179"/>
      <c r="G38" s="180">
        <f t="shared" si="14"/>
        <v>0</v>
      </c>
      <c r="H38" s="157"/>
      <c r="I38" s="156">
        <f t="shared" si="15"/>
        <v>0</v>
      </c>
      <c r="J38" s="157"/>
      <c r="K38" s="156">
        <f t="shared" si="16"/>
        <v>0</v>
      </c>
      <c r="L38" s="156">
        <v>21</v>
      </c>
      <c r="M38" s="156">
        <f t="shared" si="17"/>
        <v>0</v>
      </c>
      <c r="N38" s="155">
        <v>3.2100000000000002E-3</v>
      </c>
      <c r="O38" s="155">
        <f t="shared" si="18"/>
        <v>0.01</v>
      </c>
      <c r="P38" s="155">
        <v>0</v>
      </c>
      <c r="Q38" s="155">
        <f t="shared" si="19"/>
        <v>0</v>
      </c>
      <c r="R38" s="156"/>
      <c r="S38" s="156" t="s">
        <v>334</v>
      </c>
      <c r="T38" s="156" t="s">
        <v>335</v>
      </c>
      <c r="U38" s="156">
        <v>0</v>
      </c>
      <c r="V38" s="156">
        <f t="shared" si="20"/>
        <v>0</v>
      </c>
      <c r="W38" s="156"/>
      <c r="X38" s="156" t="s">
        <v>494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495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5">
        <v>29</v>
      </c>
      <c r="B39" s="176" t="s">
        <v>1233</v>
      </c>
      <c r="C39" s="184" t="s">
        <v>1234</v>
      </c>
      <c r="D39" s="177" t="s">
        <v>1188</v>
      </c>
      <c r="E39" s="178">
        <v>5</v>
      </c>
      <c r="F39" s="179"/>
      <c r="G39" s="180">
        <f t="shared" si="14"/>
        <v>0</v>
      </c>
      <c r="H39" s="157"/>
      <c r="I39" s="156">
        <f t="shared" si="15"/>
        <v>0</v>
      </c>
      <c r="J39" s="157"/>
      <c r="K39" s="156">
        <f t="shared" si="16"/>
        <v>0</v>
      </c>
      <c r="L39" s="156">
        <v>21</v>
      </c>
      <c r="M39" s="156">
        <f t="shared" si="17"/>
        <v>0</v>
      </c>
      <c r="N39" s="155">
        <v>0</v>
      </c>
      <c r="O39" s="155">
        <f t="shared" si="18"/>
        <v>0</v>
      </c>
      <c r="P39" s="155">
        <v>0</v>
      </c>
      <c r="Q39" s="155">
        <f t="shared" si="19"/>
        <v>0</v>
      </c>
      <c r="R39" s="156"/>
      <c r="S39" s="156" t="s">
        <v>334</v>
      </c>
      <c r="T39" s="156" t="s">
        <v>335</v>
      </c>
      <c r="U39" s="156">
        <v>0</v>
      </c>
      <c r="V39" s="156">
        <f t="shared" si="20"/>
        <v>0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30</v>
      </c>
      <c r="B40" s="176" t="s">
        <v>1235</v>
      </c>
      <c r="C40" s="184" t="s">
        <v>1236</v>
      </c>
      <c r="D40" s="177" t="s">
        <v>1188</v>
      </c>
      <c r="E40" s="178">
        <v>1</v>
      </c>
      <c r="F40" s="179"/>
      <c r="G40" s="180">
        <f t="shared" si="14"/>
        <v>0</v>
      </c>
      <c r="H40" s="157"/>
      <c r="I40" s="156">
        <f t="shared" si="15"/>
        <v>0</v>
      </c>
      <c r="J40" s="157"/>
      <c r="K40" s="156">
        <f t="shared" si="16"/>
        <v>0</v>
      </c>
      <c r="L40" s="156">
        <v>21</v>
      </c>
      <c r="M40" s="156">
        <f t="shared" si="17"/>
        <v>0</v>
      </c>
      <c r="N40" s="155">
        <v>6.1999999999999998E-3</v>
      </c>
      <c r="O40" s="155">
        <f t="shared" si="18"/>
        <v>0.01</v>
      </c>
      <c r="P40" s="155">
        <v>0</v>
      </c>
      <c r="Q40" s="155">
        <f t="shared" si="19"/>
        <v>0</v>
      </c>
      <c r="R40" s="156"/>
      <c r="S40" s="156" t="s">
        <v>334</v>
      </c>
      <c r="T40" s="156" t="s">
        <v>335</v>
      </c>
      <c r="U40" s="156">
        <v>0</v>
      </c>
      <c r="V40" s="156">
        <f t="shared" si="20"/>
        <v>0</v>
      </c>
      <c r="W40" s="156"/>
      <c r="X40" s="156" t="s">
        <v>494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495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31</v>
      </c>
      <c r="B41" s="176" t="s">
        <v>1237</v>
      </c>
      <c r="C41" s="184" t="s">
        <v>1238</v>
      </c>
      <c r="D41" s="177" t="s">
        <v>1188</v>
      </c>
      <c r="E41" s="178">
        <v>1</v>
      </c>
      <c r="F41" s="179"/>
      <c r="G41" s="180">
        <f t="shared" si="14"/>
        <v>0</v>
      </c>
      <c r="H41" s="157"/>
      <c r="I41" s="156">
        <f t="shared" si="15"/>
        <v>0</v>
      </c>
      <c r="J41" s="157"/>
      <c r="K41" s="156">
        <f t="shared" si="16"/>
        <v>0</v>
      </c>
      <c r="L41" s="156">
        <v>21</v>
      </c>
      <c r="M41" s="156">
        <f t="shared" si="17"/>
        <v>0</v>
      </c>
      <c r="N41" s="155">
        <v>1.2E-2</v>
      </c>
      <c r="O41" s="155">
        <f t="shared" si="18"/>
        <v>0.01</v>
      </c>
      <c r="P41" s="155">
        <v>0</v>
      </c>
      <c r="Q41" s="155">
        <f t="shared" si="19"/>
        <v>0</v>
      </c>
      <c r="R41" s="156"/>
      <c r="S41" s="156" t="s">
        <v>334</v>
      </c>
      <c r="T41" s="156" t="s">
        <v>335</v>
      </c>
      <c r="U41" s="156">
        <v>0</v>
      </c>
      <c r="V41" s="156">
        <f t="shared" si="20"/>
        <v>0</v>
      </c>
      <c r="W41" s="156"/>
      <c r="X41" s="156" t="s">
        <v>494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495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32</v>
      </c>
      <c r="B42" s="176" t="s">
        <v>1239</v>
      </c>
      <c r="C42" s="184" t="s">
        <v>1240</v>
      </c>
      <c r="D42" s="177" t="s">
        <v>1188</v>
      </c>
      <c r="E42" s="178">
        <v>1</v>
      </c>
      <c r="F42" s="179"/>
      <c r="G42" s="180">
        <f t="shared" si="14"/>
        <v>0</v>
      </c>
      <c r="H42" s="157"/>
      <c r="I42" s="156">
        <f t="shared" si="15"/>
        <v>0</v>
      </c>
      <c r="J42" s="157"/>
      <c r="K42" s="156">
        <f t="shared" si="16"/>
        <v>0</v>
      </c>
      <c r="L42" s="156">
        <v>21</v>
      </c>
      <c r="M42" s="156">
        <f t="shared" si="17"/>
        <v>0</v>
      </c>
      <c r="N42" s="155">
        <v>7.2500000000000004E-3</v>
      </c>
      <c r="O42" s="155">
        <f t="shared" si="18"/>
        <v>0.01</v>
      </c>
      <c r="P42" s="155">
        <v>0</v>
      </c>
      <c r="Q42" s="155">
        <f t="shared" si="19"/>
        <v>0</v>
      </c>
      <c r="R42" s="156"/>
      <c r="S42" s="156" t="s">
        <v>334</v>
      </c>
      <c r="T42" s="156" t="s">
        <v>335</v>
      </c>
      <c r="U42" s="156">
        <v>0</v>
      </c>
      <c r="V42" s="156">
        <f t="shared" si="20"/>
        <v>0</v>
      </c>
      <c r="W42" s="156"/>
      <c r="X42" s="156" t="s">
        <v>494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495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5">
        <v>33</v>
      </c>
      <c r="B43" s="176" t="s">
        <v>1241</v>
      </c>
      <c r="C43" s="184" t="s">
        <v>1242</v>
      </c>
      <c r="D43" s="177" t="s">
        <v>1188</v>
      </c>
      <c r="E43" s="178">
        <v>1</v>
      </c>
      <c r="F43" s="179"/>
      <c r="G43" s="180">
        <f t="shared" si="14"/>
        <v>0</v>
      </c>
      <c r="H43" s="157"/>
      <c r="I43" s="156">
        <f t="shared" si="15"/>
        <v>0</v>
      </c>
      <c r="J43" s="157"/>
      <c r="K43" s="156">
        <f t="shared" si="16"/>
        <v>0</v>
      </c>
      <c r="L43" s="156">
        <v>21</v>
      </c>
      <c r="M43" s="156">
        <f t="shared" si="17"/>
        <v>0</v>
      </c>
      <c r="N43" s="155">
        <v>1E-3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334</v>
      </c>
      <c r="T43" s="156" t="s">
        <v>335</v>
      </c>
      <c r="U43" s="156">
        <v>0</v>
      </c>
      <c r="V43" s="156">
        <f t="shared" si="20"/>
        <v>0</v>
      </c>
      <c r="W43" s="156"/>
      <c r="X43" s="156" t="s">
        <v>494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495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5">
        <v>34</v>
      </c>
      <c r="B44" s="176" t="s">
        <v>1243</v>
      </c>
      <c r="C44" s="184" t="s">
        <v>1244</v>
      </c>
      <c r="D44" s="177" t="s">
        <v>1188</v>
      </c>
      <c r="E44" s="178">
        <v>1</v>
      </c>
      <c r="F44" s="179"/>
      <c r="G44" s="180">
        <f t="shared" si="14"/>
        <v>0</v>
      </c>
      <c r="H44" s="157"/>
      <c r="I44" s="156">
        <f t="shared" si="15"/>
        <v>0</v>
      </c>
      <c r="J44" s="157"/>
      <c r="K44" s="156">
        <f t="shared" si="16"/>
        <v>0</v>
      </c>
      <c r="L44" s="156">
        <v>21</v>
      </c>
      <c r="M44" s="156">
        <f t="shared" si="17"/>
        <v>0</v>
      </c>
      <c r="N44" s="155">
        <v>1.46E-2</v>
      </c>
      <c r="O44" s="155">
        <f t="shared" si="18"/>
        <v>0.01</v>
      </c>
      <c r="P44" s="155">
        <v>0</v>
      </c>
      <c r="Q44" s="155">
        <f t="shared" si="19"/>
        <v>0</v>
      </c>
      <c r="R44" s="156"/>
      <c r="S44" s="156" t="s">
        <v>334</v>
      </c>
      <c r="T44" s="156" t="s">
        <v>335</v>
      </c>
      <c r="U44" s="156">
        <v>0</v>
      </c>
      <c r="V44" s="156">
        <f t="shared" si="20"/>
        <v>0</v>
      </c>
      <c r="W44" s="156"/>
      <c r="X44" s="156" t="s">
        <v>494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495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35</v>
      </c>
      <c r="B45" s="176" t="s">
        <v>1245</v>
      </c>
      <c r="C45" s="184" t="s">
        <v>1246</v>
      </c>
      <c r="D45" s="177" t="s">
        <v>1188</v>
      </c>
      <c r="E45" s="178">
        <v>1</v>
      </c>
      <c r="F45" s="179"/>
      <c r="G45" s="180">
        <f t="shared" si="14"/>
        <v>0</v>
      </c>
      <c r="H45" s="157"/>
      <c r="I45" s="156">
        <f t="shared" si="15"/>
        <v>0</v>
      </c>
      <c r="J45" s="157"/>
      <c r="K45" s="156">
        <f t="shared" si="16"/>
        <v>0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20"/>
        <v>0</v>
      </c>
      <c r="W45" s="156"/>
      <c r="X45" s="156" t="s">
        <v>227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229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33.75" outlineLevel="1" x14ac:dyDescent="0.2">
      <c r="A46" s="175">
        <v>36</v>
      </c>
      <c r="B46" s="176" t="s">
        <v>1247</v>
      </c>
      <c r="C46" s="184" t="s">
        <v>1248</v>
      </c>
      <c r="D46" s="177" t="s">
        <v>1198</v>
      </c>
      <c r="E46" s="178">
        <v>1</v>
      </c>
      <c r="F46" s="179"/>
      <c r="G46" s="180">
        <f t="shared" si="14"/>
        <v>0</v>
      </c>
      <c r="H46" s="157"/>
      <c r="I46" s="156">
        <f t="shared" si="15"/>
        <v>0</v>
      </c>
      <c r="J46" s="157"/>
      <c r="K46" s="156">
        <f t="shared" si="16"/>
        <v>0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334</v>
      </c>
      <c r="T46" s="156" t="s">
        <v>335</v>
      </c>
      <c r="U46" s="156">
        <v>0</v>
      </c>
      <c r="V46" s="156">
        <f t="shared" si="20"/>
        <v>0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229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x14ac:dyDescent="0.2">
      <c r="A47" s="162" t="s">
        <v>221</v>
      </c>
      <c r="B47" s="163" t="s">
        <v>118</v>
      </c>
      <c r="C47" s="181" t="s">
        <v>119</v>
      </c>
      <c r="D47" s="164"/>
      <c r="E47" s="165"/>
      <c r="F47" s="166"/>
      <c r="G47" s="167">
        <f>SUMIF(AG48:AG59,"&lt;&gt;NOR",G48:G59)</f>
        <v>0</v>
      </c>
      <c r="H47" s="161"/>
      <c r="I47" s="161">
        <f>SUM(I48:I59)</f>
        <v>0</v>
      </c>
      <c r="J47" s="161"/>
      <c r="K47" s="161">
        <f>SUM(K48:K59)</f>
        <v>0</v>
      </c>
      <c r="L47" s="161"/>
      <c r="M47" s="161">
        <f>SUM(M48:M59)</f>
        <v>0</v>
      </c>
      <c r="N47" s="160"/>
      <c r="O47" s="160">
        <f>SUM(O48:O59)</f>
        <v>0</v>
      </c>
      <c r="P47" s="160"/>
      <c r="Q47" s="160">
        <f>SUM(Q48:Q59)</f>
        <v>0.12</v>
      </c>
      <c r="R47" s="161"/>
      <c r="S47" s="161"/>
      <c r="T47" s="161"/>
      <c r="U47" s="161"/>
      <c r="V47" s="161">
        <f>SUM(V48:V59)</f>
        <v>0</v>
      </c>
      <c r="W47" s="161"/>
      <c r="X47" s="161"/>
      <c r="Y47" s="161"/>
      <c r="AG47" t="s">
        <v>222</v>
      </c>
    </row>
    <row r="48" spans="1:60" ht="33.75" outlineLevel="1" x14ac:dyDescent="0.2">
      <c r="A48" s="175">
        <v>37</v>
      </c>
      <c r="B48" s="176" t="s">
        <v>1249</v>
      </c>
      <c r="C48" s="184" t="s">
        <v>1250</v>
      </c>
      <c r="D48" s="177" t="s">
        <v>1188</v>
      </c>
      <c r="E48" s="178">
        <v>1</v>
      </c>
      <c r="F48" s="179"/>
      <c r="G48" s="180">
        <f t="shared" ref="G48:G59" si="21">ROUND(E48*F48,2)</f>
        <v>0</v>
      </c>
      <c r="H48" s="157"/>
      <c r="I48" s="156">
        <f t="shared" ref="I48:I59" si="22">ROUND(E48*H48,2)</f>
        <v>0</v>
      </c>
      <c r="J48" s="157"/>
      <c r="K48" s="156">
        <f t="shared" ref="K48:K59" si="23">ROUND(E48*J48,2)</f>
        <v>0</v>
      </c>
      <c r="L48" s="156">
        <v>21</v>
      </c>
      <c r="M48" s="156">
        <f t="shared" ref="M48:M59" si="24">G48*(1+L48/100)</f>
        <v>0</v>
      </c>
      <c r="N48" s="155">
        <v>4.8999999999999998E-4</v>
      </c>
      <c r="O48" s="155">
        <f t="shared" ref="O48:O59" si="25">ROUND(E48*N48,2)</f>
        <v>0</v>
      </c>
      <c r="P48" s="155">
        <v>1.7999999999999999E-2</v>
      </c>
      <c r="Q48" s="155">
        <f t="shared" ref="Q48:Q59" si="26">ROUND(E48*P48,2)</f>
        <v>0.02</v>
      </c>
      <c r="R48" s="156"/>
      <c r="S48" s="156" t="s">
        <v>334</v>
      </c>
      <c r="T48" s="156" t="s">
        <v>335</v>
      </c>
      <c r="U48" s="156">
        <v>0</v>
      </c>
      <c r="V48" s="156">
        <f t="shared" ref="V48:V59" si="27">ROUND(E48*U48,2)</f>
        <v>0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5">
        <v>38</v>
      </c>
      <c r="B49" s="176" t="s">
        <v>1251</v>
      </c>
      <c r="C49" s="184" t="s">
        <v>1214</v>
      </c>
      <c r="D49" s="177" t="s">
        <v>1188</v>
      </c>
      <c r="E49" s="178">
        <v>20</v>
      </c>
      <c r="F49" s="179"/>
      <c r="G49" s="180">
        <f t="shared" si="21"/>
        <v>0</v>
      </c>
      <c r="H49" s="157"/>
      <c r="I49" s="156">
        <f t="shared" si="22"/>
        <v>0</v>
      </c>
      <c r="J49" s="157"/>
      <c r="K49" s="156">
        <f t="shared" si="23"/>
        <v>0</v>
      </c>
      <c r="L49" s="156">
        <v>21</v>
      </c>
      <c r="M49" s="156">
        <f t="shared" si="24"/>
        <v>0</v>
      </c>
      <c r="N49" s="155">
        <v>0</v>
      </c>
      <c r="O49" s="155">
        <f t="shared" si="25"/>
        <v>0</v>
      </c>
      <c r="P49" s="155">
        <v>0</v>
      </c>
      <c r="Q49" s="155">
        <f t="shared" si="26"/>
        <v>0</v>
      </c>
      <c r="R49" s="156"/>
      <c r="S49" s="156" t="s">
        <v>334</v>
      </c>
      <c r="T49" s="156" t="s">
        <v>335</v>
      </c>
      <c r="U49" s="156">
        <v>0</v>
      </c>
      <c r="V49" s="156">
        <f t="shared" si="27"/>
        <v>0</v>
      </c>
      <c r="W49" s="156"/>
      <c r="X49" s="156" t="s">
        <v>494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495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5">
        <v>39</v>
      </c>
      <c r="B50" s="176" t="s">
        <v>1252</v>
      </c>
      <c r="C50" s="184" t="s">
        <v>1253</v>
      </c>
      <c r="D50" s="177" t="s">
        <v>1188</v>
      </c>
      <c r="E50" s="178">
        <v>3</v>
      </c>
      <c r="F50" s="179"/>
      <c r="G50" s="180">
        <f t="shared" si="21"/>
        <v>0</v>
      </c>
      <c r="H50" s="157"/>
      <c r="I50" s="156">
        <f t="shared" si="22"/>
        <v>0</v>
      </c>
      <c r="J50" s="157"/>
      <c r="K50" s="156">
        <f t="shared" si="23"/>
        <v>0</v>
      </c>
      <c r="L50" s="156">
        <v>21</v>
      </c>
      <c r="M50" s="156">
        <f t="shared" si="24"/>
        <v>0</v>
      </c>
      <c r="N50" s="155">
        <v>0</v>
      </c>
      <c r="O50" s="155">
        <f t="shared" si="25"/>
        <v>0</v>
      </c>
      <c r="P50" s="155">
        <v>0</v>
      </c>
      <c r="Q50" s="155">
        <f t="shared" si="26"/>
        <v>0</v>
      </c>
      <c r="R50" s="156"/>
      <c r="S50" s="156" t="s">
        <v>334</v>
      </c>
      <c r="T50" s="156" t="s">
        <v>335</v>
      </c>
      <c r="U50" s="156">
        <v>0</v>
      </c>
      <c r="V50" s="156">
        <f t="shared" si="27"/>
        <v>0</v>
      </c>
      <c r="W50" s="156"/>
      <c r="X50" s="156" t="s">
        <v>494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495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5">
        <v>40</v>
      </c>
      <c r="B51" s="176" t="s">
        <v>1254</v>
      </c>
      <c r="C51" s="184" t="s">
        <v>1218</v>
      </c>
      <c r="D51" s="177" t="s">
        <v>1188</v>
      </c>
      <c r="E51" s="178">
        <v>3</v>
      </c>
      <c r="F51" s="179"/>
      <c r="G51" s="180">
        <f t="shared" si="21"/>
        <v>0</v>
      </c>
      <c r="H51" s="157"/>
      <c r="I51" s="156">
        <f t="shared" si="22"/>
        <v>0</v>
      </c>
      <c r="J51" s="157"/>
      <c r="K51" s="156">
        <f t="shared" si="23"/>
        <v>0</v>
      </c>
      <c r="L51" s="156">
        <v>21</v>
      </c>
      <c r="M51" s="156">
        <f t="shared" si="24"/>
        <v>0</v>
      </c>
      <c r="N51" s="155">
        <v>0</v>
      </c>
      <c r="O51" s="155">
        <f t="shared" si="25"/>
        <v>0</v>
      </c>
      <c r="P51" s="155">
        <v>0</v>
      </c>
      <c r="Q51" s="155">
        <f t="shared" si="26"/>
        <v>0</v>
      </c>
      <c r="R51" s="156"/>
      <c r="S51" s="156" t="s">
        <v>334</v>
      </c>
      <c r="T51" s="156" t="s">
        <v>335</v>
      </c>
      <c r="U51" s="156">
        <v>0</v>
      </c>
      <c r="V51" s="156">
        <f t="shared" si="27"/>
        <v>0</v>
      </c>
      <c r="W51" s="156"/>
      <c r="X51" s="156" t="s">
        <v>494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495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5">
        <v>41</v>
      </c>
      <c r="B52" s="176" t="s">
        <v>1255</v>
      </c>
      <c r="C52" s="184" t="s">
        <v>1256</v>
      </c>
      <c r="D52" s="177" t="s">
        <v>1188</v>
      </c>
      <c r="E52" s="178">
        <v>3</v>
      </c>
      <c r="F52" s="179"/>
      <c r="G52" s="180">
        <f t="shared" si="21"/>
        <v>0</v>
      </c>
      <c r="H52" s="157"/>
      <c r="I52" s="156">
        <f t="shared" si="22"/>
        <v>0</v>
      </c>
      <c r="J52" s="157"/>
      <c r="K52" s="156">
        <f t="shared" si="23"/>
        <v>0</v>
      </c>
      <c r="L52" s="156">
        <v>21</v>
      </c>
      <c r="M52" s="156">
        <f t="shared" si="24"/>
        <v>0</v>
      </c>
      <c r="N52" s="155">
        <v>0</v>
      </c>
      <c r="O52" s="155">
        <f t="shared" si="25"/>
        <v>0</v>
      </c>
      <c r="P52" s="155">
        <v>0</v>
      </c>
      <c r="Q52" s="155">
        <f t="shared" si="26"/>
        <v>0</v>
      </c>
      <c r="R52" s="156"/>
      <c r="S52" s="156" t="s">
        <v>334</v>
      </c>
      <c r="T52" s="156" t="s">
        <v>335</v>
      </c>
      <c r="U52" s="156">
        <v>0</v>
      </c>
      <c r="V52" s="156">
        <f t="shared" si="27"/>
        <v>0</v>
      </c>
      <c r="W52" s="156"/>
      <c r="X52" s="156" t="s">
        <v>494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495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5">
        <v>42</v>
      </c>
      <c r="B53" s="176" t="s">
        <v>1257</v>
      </c>
      <c r="C53" s="184" t="s">
        <v>1258</v>
      </c>
      <c r="D53" s="177" t="s">
        <v>1188</v>
      </c>
      <c r="E53" s="178">
        <v>1</v>
      </c>
      <c r="F53" s="179"/>
      <c r="G53" s="180">
        <f t="shared" si="21"/>
        <v>0</v>
      </c>
      <c r="H53" s="157"/>
      <c r="I53" s="156">
        <f t="shared" si="22"/>
        <v>0</v>
      </c>
      <c r="J53" s="157"/>
      <c r="K53" s="156">
        <f t="shared" si="23"/>
        <v>0</v>
      </c>
      <c r="L53" s="156">
        <v>21</v>
      </c>
      <c r="M53" s="156">
        <f t="shared" si="24"/>
        <v>0</v>
      </c>
      <c r="N53" s="155">
        <v>0</v>
      </c>
      <c r="O53" s="155">
        <f t="shared" si="25"/>
        <v>0</v>
      </c>
      <c r="P53" s="155">
        <v>0</v>
      </c>
      <c r="Q53" s="155">
        <f t="shared" si="26"/>
        <v>0</v>
      </c>
      <c r="R53" s="156"/>
      <c r="S53" s="156" t="s">
        <v>334</v>
      </c>
      <c r="T53" s="156" t="s">
        <v>335</v>
      </c>
      <c r="U53" s="156">
        <v>0</v>
      </c>
      <c r="V53" s="156">
        <f t="shared" si="27"/>
        <v>0</v>
      </c>
      <c r="W53" s="156"/>
      <c r="X53" s="156" t="s">
        <v>494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495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5">
        <v>43</v>
      </c>
      <c r="B54" s="176" t="s">
        <v>1259</v>
      </c>
      <c r="C54" s="184" t="s">
        <v>1260</v>
      </c>
      <c r="D54" s="177" t="s">
        <v>1188</v>
      </c>
      <c r="E54" s="178">
        <v>1</v>
      </c>
      <c r="F54" s="179"/>
      <c r="G54" s="180">
        <f t="shared" si="21"/>
        <v>0</v>
      </c>
      <c r="H54" s="157"/>
      <c r="I54" s="156">
        <f t="shared" si="22"/>
        <v>0</v>
      </c>
      <c r="J54" s="157"/>
      <c r="K54" s="156">
        <f t="shared" si="23"/>
        <v>0</v>
      </c>
      <c r="L54" s="156">
        <v>21</v>
      </c>
      <c r="M54" s="156">
        <f t="shared" si="24"/>
        <v>0</v>
      </c>
      <c r="N54" s="155">
        <v>0</v>
      </c>
      <c r="O54" s="155">
        <f t="shared" si="25"/>
        <v>0</v>
      </c>
      <c r="P54" s="155">
        <v>0</v>
      </c>
      <c r="Q54" s="155">
        <f t="shared" si="26"/>
        <v>0</v>
      </c>
      <c r="R54" s="156"/>
      <c r="S54" s="156" t="s">
        <v>334</v>
      </c>
      <c r="T54" s="156" t="s">
        <v>335</v>
      </c>
      <c r="U54" s="156">
        <v>0</v>
      </c>
      <c r="V54" s="156">
        <f t="shared" si="27"/>
        <v>0</v>
      </c>
      <c r="W54" s="156"/>
      <c r="X54" s="156" t="s">
        <v>494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495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5">
        <v>44</v>
      </c>
      <c r="B55" s="176" t="s">
        <v>1261</v>
      </c>
      <c r="C55" s="184" t="s">
        <v>1262</v>
      </c>
      <c r="D55" s="177" t="s">
        <v>1188</v>
      </c>
      <c r="E55" s="178">
        <v>1</v>
      </c>
      <c r="F55" s="179"/>
      <c r="G55" s="180">
        <f t="shared" si="21"/>
        <v>0</v>
      </c>
      <c r="H55" s="157"/>
      <c r="I55" s="156">
        <f t="shared" si="22"/>
        <v>0</v>
      </c>
      <c r="J55" s="157"/>
      <c r="K55" s="156">
        <f t="shared" si="23"/>
        <v>0</v>
      </c>
      <c r="L55" s="156">
        <v>21</v>
      </c>
      <c r="M55" s="156">
        <f t="shared" si="24"/>
        <v>0</v>
      </c>
      <c r="N55" s="155">
        <v>0</v>
      </c>
      <c r="O55" s="155">
        <f t="shared" si="25"/>
        <v>0</v>
      </c>
      <c r="P55" s="155">
        <v>0</v>
      </c>
      <c r="Q55" s="155">
        <f t="shared" si="26"/>
        <v>0</v>
      </c>
      <c r="R55" s="156"/>
      <c r="S55" s="156" t="s">
        <v>334</v>
      </c>
      <c r="T55" s="156" t="s">
        <v>335</v>
      </c>
      <c r="U55" s="156">
        <v>0</v>
      </c>
      <c r="V55" s="156">
        <f t="shared" si="27"/>
        <v>0</v>
      </c>
      <c r="W55" s="156"/>
      <c r="X55" s="156" t="s">
        <v>494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495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5">
        <v>45</v>
      </c>
      <c r="B56" s="176" t="s">
        <v>1263</v>
      </c>
      <c r="C56" s="184" t="s">
        <v>1238</v>
      </c>
      <c r="D56" s="177" t="s">
        <v>1188</v>
      </c>
      <c r="E56" s="178">
        <v>1</v>
      </c>
      <c r="F56" s="179"/>
      <c r="G56" s="180">
        <f t="shared" si="21"/>
        <v>0</v>
      </c>
      <c r="H56" s="157"/>
      <c r="I56" s="156">
        <f t="shared" si="22"/>
        <v>0</v>
      </c>
      <c r="J56" s="157"/>
      <c r="K56" s="156">
        <f t="shared" si="23"/>
        <v>0</v>
      </c>
      <c r="L56" s="156">
        <v>21</v>
      </c>
      <c r="M56" s="156">
        <f t="shared" si="24"/>
        <v>0</v>
      </c>
      <c r="N56" s="155">
        <v>0</v>
      </c>
      <c r="O56" s="155">
        <f t="shared" si="25"/>
        <v>0</v>
      </c>
      <c r="P56" s="155">
        <v>0</v>
      </c>
      <c r="Q56" s="155">
        <f t="shared" si="26"/>
        <v>0</v>
      </c>
      <c r="R56" s="156"/>
      <c r="S56" s="156" t="s">
        <v>334</v>
      </c>
      <c r="T56" s="156" t="s">
        <v>335</v>
      </c>
      <c r="U56" s="156">
        <v>0</v>
      </c>
      <c r="V56" s="156">
        <f t="shared" si="27"/>
        <v>0</v>
      </c>
      <c r="W56" s="156"/>
      <c r="X56" s="156" t="s">
        <v>494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495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5">
        <v>46</v>
      </c>
      <c r="B57" s="176" t="s">
        <v>1264</v>
      </c>
      <c r="C57" s="184" t="s">
        <v>1265</v>
      </c>
      <c r="D57" s="177" t="s">
        <v>1188</v>
      </c>
      <c r="E57" s="178">
        <v>1</v>
      </c>
      <c r="F57" s="179"/>
      <c r="G57" s="180">
        <f t="shared" si="21"/>
        <v>0</v>
      </c>
      <c r="H57" s="157"/>
      <c r="I57" s="156">
        <f t="shared" si="22"/>
        <v>0</v>
      </c>
      <c r="J57" s="157"/>
      <c r="K57" s="156">
        <f t="shared" si="23"/>
        <v>0</v>
      </c>
      <c r="L57" s="156">
        <v>21</v>
      </c>
      <c r="M57" s="156">
        <f t="shared" si="24"/>
        <v>0</v>
      </c>
      <c r="N57" s="155">
        <v>4.8999999999999998E-4</v>
      </c>
      <c r="O57" s="155">
        <f t="shared" si="25"/>
        <v>0</v>
      </c>
      <c r="P57" s="155">
        <v>0.04</v>
      </c>
      <c r="Q57" s="155">
        <f t="shared" si="26"/>
        <v>0.04</v>
      </c>
      <c r="R57" s="156"/>
      <c r="S57" s="156" t="s">
        <v>334</v>
      </c>
      <c r="T57" s="156" t="s">
        <v>335</v>
      </c>
      <c r="U57" s="156">
        <v>0</v>
      </c>
      <c r="V57" s="156">
        <f t="shared" si="27"/>
        <v>0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33.75" outlineLevel="1" x14ac:dyDescent="0.2">
      <c r="A58" s="175">
        <v>47</v>
      </c>
      <c r="B58" s="176" t="s">
        <v>1266</v>
      </c>
      <c r="C58" s="184" t="s">
        <v>1267</v>
      </c>
      <c r="D58" s="177" t="s">
        <v>1198</v>
      </c>
      <c r="E58" s="178">
        <v>1</v>
      </c>
      <c r="F58" s="179"/>
      <c r="G58" s="180">
        <f t="shared" si="21"/>
        <v>0</v>
      </c>
      <c r="H58" s="157"/>
      <c r="I58" s="156">
        <f t="shared" si="22"/>
        <v>0</v>
      </c>
      <c r="J58" s="157"/>
      <c r="K58" s="156">
        <f t="shared" si="23"/>
        <v>0</v>
      </c>
      <c r="L58" s="156">
        <v>21</v>
      </c>
      <c r="M58" s="156">
        <f t="shared" si="24"/>
        <v>0</v>
      </c>
      <c r="N58" s="155">
        <v>0</v>
      </c>
      <c r="O58" s="155">
        <f t="shared" si="25"/>
        <v>0</v>
      </c>
      <c r="P58" s="155">
        <v>0</v>
      </c>
      <c r="Q58" s="155">
        <f t="shared" si="26"/>
        <v>0</v>
      </c>
      <c r="R58" s="156"/>
      <c r="S58" s="156" t="s">
        <v>334</v>
      </c>
      <c r="T58" s="156" t="s">
        <v>335</v>
      </c>
      <c r="U58" s="156">
        <v>0</v>
      </c>
      <c r="V58" s="156">
        <f t="shared" si="27"/>
        <v>0</v>
      </c>
      <c r="W58" s="156"/>
      <c r="X58" s="156" t="s">
        <v>227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229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5">
        <v>48</v>
      </c>
      <c r="B59" s="176" t="s">
        <v>1268</v>
      </c>
      <c r="C59" s="184" t="s">
        <v>1269</v>
      </c>
      <c r="D59" s="177" t="s">
        <v>1193</v>
      </c>
      <c r="E59" s="178">
        <v>30</v>
      </c>
      <c r="F59" s="179"/>
      <c r="G59" s="180">
        <f t="shared" si="21"/>
        <v>0</v>
      </c>
      <c r="H59" s="157"/>
      <c r="I59" s="156">
        <f t="shared" si="22"/>
        <v>0</v>
      </c>
      <c r="J59" s="157"/>
      <c r="K59" s="156">
        <f t="shared" si="23"/>
        <v>0</v>
      </c>
      <c r="L59" s="156">
        <v>21</v>
      </c>
      <c r="M59" s="156">
        <f t="shared" si="24"/>
        <v>0</v>
      </c>
      <c r="N59" s="155">
        <v>0</v>
      </c>
      <c r="O59" s="155">
        <f t="shared" si="25"/>
        <v>0</v>
      </c>
      <c r="P59" s="155">
        <v>2.14E-3</v>
      </c>
      <c r="Q59" s="155">
        <f t="shared" si="26"/>
        <v>0.06</v>
      </c>
      <c r="R59" s="156"/>
      <c r="S59" s="156" t="s">
        <v>334</v>
      </c>
      <c r="T59" s="156" t="s">
        <v>335</v>
      </c>
      <c r="U59" s="156">
        <v>0</v>
      </c>
      <c r="V59" s="156">
        <f t="shared" si="27"/>
        <v>0</v>
      </c>
      <c r="W59" s="156"/>
      <c r="X59" s="156" t="s">
        <v>227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229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5.5" x14ac:dyDescent="0.2">
      <c r="A60" s="162" t="s">
        <v>221</v>
      </c>
      <c r="B60" s="163" t="s">
        <v>120</v>
      </c>
      <c r="C60" s="181" t="s">
        <v>121</v>
      </c>
      <c r="D60" s="164"/>
      <c r="E60" s="165"/>
      <c r="F60" s="166"/>
      <c r="G60" s="167">
        <f>SUMIF(AG61:AG64,"&lt;&gt;NOR",G61:G64)</f>
        <v>0</v>
      </c>
      <c r="H60" s="161"/>
      <c r="I60" s="161">
        <f>SUM(I61:I64)</f>
        <v>0</v>
      </c>
      <c r="J60" s="161"/>
      <c r="K60" s="161">
        <f>SUM(K61:K64)</f>
        <v>0</v>
      </c>
      <c r="L60" s="161"/>
      <c r="M60" s="161">
        <f>SUM(M61:M64)</f>
        <v>0</v>
      </c>
      <c r="N60" s="160"/>
      <c r="O60" s="160">
        <f>SUM(O61:O64)</f>
        <v>0.02</v>
      </c>
      <c r="P60" s="160"/>
      <c r="Q60" s="160">
        <f>SUM(Q61:Q64)</f>
        <v>0</v>
      </c>
      <c r="R60" s="161"/>
      <c r="S60" s="161"/>
      <c r="T60" s="161"/>
      <c r="U60" s="161"/>
      <c r="V60" s="161">
        <f>SUM(V61:V64)</f>
        <v>0</v>
      </c>
      <c r="W60" s="161"/>
      <c r="X60" s="161"/>
      <c r="Y60" s="161"/>
      <c r="AG60" t="s">
        <v>222</v>
      </c>
    </row>
    <row r="61" spans="1:60" ht="22.5" outlineLevel="1" x14ac:dyDescent="0.2">
      <c r="A61" s="175">
        <v>49</v>
      </c>
      <c r="B61" s="176" t="s">
        <v>1270</v>
      </c>
      <c r="C61" s="184" t="s">
        <v>1271</v>
      </c>
      <c r="D61" s="177" t="s">
        <v>1198</v>
      </c>
      <c r="E61" s="178">
        <v>1</v>
      </c>
      <c r="F61" s="179"/>
      <c r="G61" s="180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3.8000000000000002E-4</v>
      </c>
      <c r="O61" s="155">
        <f>ROUND(E61*N61,2)</f>
        <v>0</v>
      </c>
      <c r="P61" s="155">
        <v>0</v>
      </c>
      <c r="Q61" s="155">
        <f>ROUND(E61*P61,2)</f>
        <v>0</v>
      </c>
      <c r="R61" s="156"/>
      <c r="S61" s="156" t="s">
        <v>334</v>
      </c>
      <c r="T61" s="156" t="s">
        <v>335</v>
      </c>
      <c r="U61" s="156">
        <v>0</v>
      </c>
      <c r="V61" s="156">
        <f>ROUND(E61*U61,2)</f>
        <v>0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229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5">
        <v>50</v>
      </c>
      <c r="B62" s="176" t="s">
        <v>1272</v>
      </c>
      <c r="C62" s="184" t="s">
        <v>1273</v>
      </c>
      <c r="D62" s="177" t="s">
        <v>1193</v>
      </c>
      <c r="E62" s="178">
        <v>30</v>
      </c>
      <c r="F62" s="179"/>
      <c r="G62" s="180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5">
        <v>4.6999999999999999E-4</v>
      </c>
      <c r="O62" s="155">
        <f>ROUND(E62*N62,2)</f>
        <v>0.01</v>
      </c>
      <c r="P62" s="155">
        <v>0</v>
      </c>
      <c r="Q62" s="155">
        <f>ROUND(E62*P62,2)</f>
        <v>0</v>
      </c>
      <c r="R62" s="156"/>
      <c r="S62" s="156" t="s">
        <v>334</v>
      </c>
      <c r="T62" s="156" t="s">
        <v>335</v>
      </c>
      <c r="U62" s="156">
        <v>0</v>
      </c>
      <c r="V62" s="156">
        <f>ROUND(E62*U62,2)</f>
        <v>0</v>
      </c>
      <c r="W62" s="156"/>
      <c r="X62" s="156" t="s">
        <v>227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229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5">
        <v>51</v>
      </c>
      <c r="B63" s="176" t="s">
        <v>1274</v>
      </c>
      <c r="C63" s="184" t="s">
        <v>1194</v>
      </c>
      <c r="D63" s="177" t="s">
        <v>1193</v>
      </c>
      <c r="E63" s="178">
        <v>30</v>
      </c>
      <c r="F63" s="179"/>
      <c r="G63" s="180">
        <f>ROUND(E63*F63,2)</f>
        <v>0</v>
      </c>
      <c r="H63" s="157"/>
      <c r="I63" s="156">
        <f>ROUND(E63*H63,2)</f>
        <v>0</v>
      </c>
      <c r="J63" s="157"/>
      <c r="K63" s="156">
        <f>ROUND(E63*J63,2)</f>
        <v>0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</v>
      </c>
      <c r="Q63" s="155">
        <f>ROUND(E63*P63,2)</f>
        <v>0</v>
      </c>
      <c r="R63" s="156"/>
      <c r="S63" s="156" t="s">
        <v>334</v>
      </c>
      <c r="T63" s="156" t="s">
        <v>335</v>
      </c>
      <c r="U63" s="156">
        <v>0</v>
      </c>
      <c r="V63" s="156">
        <f>ROUND(E63*U63,2)</f>
        <v>0</v>
      </c>
      <c r="W63" s="156"/>
      <c r="X63" s="156" t="s">
        <v>494</v>
      </c>
      <c r="Y63" s="156" t="s">
        <v>228</v>
      </c>
      <c r="Z63" s="146"/>
      <c r="AA63" s="146"/>
      <c r="AB63" s="146"/>
      <c r="AC63" s="146"/>
      <c r="AD63" s="146"/>
      <c r="AE63" s="146"/>
      <c r="AF63" s="146"/>
      <c r="AG63" s="146" t="s">
        <v>495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5">
        <v>52</v>
      </c>
      <c r="B64" s="176" t="s">
        <v>1275</v>
      </c>
      <c r="C64" s="184" t="s">
        <v>1276</v>
      </c>
      <c r="D64" s="177" t="s">
        <v>1193</v>
      </c>
      <c r="E64" s="178">
        <v>8</v>
      </c>
      <c r="F64" s="179"/>
      <c r="G64" s="180">
        <f>ROUND(E64*F64,2)</f>
        <v>0</v>
      </c>
      <c r="H64" s="157"/>
      <c r="I64" s="156">
        <f>ROUND(E64*H64,2)</f>
        <v>0</v>
      </c>
      <c r="J64" s="157"/>
      <c r="K64" s="156">
        <f>ROUND(E64*J64,2)</f>
        <v>0</v>
      </c>
      <c r="L64" s="156">
        <v>21</v>
      </c>
      <c r="M64" s="156">
        <f>G64*(1+L64/100)</f>
        <v>0</v>
      </c>
      <c r="N64" s="155">
        <v>1.5200000000000001E-3</v>
      </c>
      <c r="O64" s="155">
        <f>ROUND(E64*N64,2)</f>
        <v>0.01</v>
      </c>
      <c r="P64" s="155">
        <v>0</v>
      </c>
      <c r="Q64" s="155">
        <f>ROUND(E64*P64,2)</f>
        <v>0</v>
      </c>
      <c r="R64" s="156"/>
      <c r="S64" s="156" t="s">
        <v>334</v>
      </c>
      <c r="T64" s="156" t="s">
        <v>335</v>
      </c>
      <c r="U64" s="156">
        <v>0</v>
      </c>
      <c r="V64" s="156">
        <f>ROUND(E64*U64,2)</f>
        <v>0</v>
      </c>
      <c r="W64" s="156"/>
      <c r="X64" s="156" t="s">
        <v>227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229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62" t="s">
        <v>221</v>
      </c>
      <c r="B65" s="163" t="s">
        <v>122</v>
      </c>
      <c r="C65" s="181" t="s">
        <v>123</v>
      </c>
      <c r="D65" s="164"/>
      <c r="E65" s="165"/>
      <c r="F65" s="166"/>
      <c r="G65" s="167">
        <f>SUMIF(AG66:AG66,"&lt;&gt;NOR",G66:G66)</f>
        <v>0</v>
      </c>
      <c r="H65" s="161"/>
      <c r="I65" s="161">
        <f>SUM(I66:I66)</f>
        <v>0</v>
      </c>
      <c r="J65" s="161"/>
      <c r="K65" s="161">
        <f>SUM(K66:K66)</f>
        <v>0</v>
      </c>
      <c r="L65" s="161"/>
      <c r="M65" s="161">
        <f>SUM(M66:M66)</f>
        <v>0</v>
      </c>
      <c r="N65" s="160"/>
      <c r="O65" s="160">
        <f>SUM(O66:O66)</f>
        <v>0.03</v>
      </c>
      <c r="P65" s="160"/>
      <c r="Q65" s="160">
        <f>SUM(Q66:Q66)</f>
        <v>0</v>
      </c>
      <c r="R65" s="161"/>
      <c r="S65" s="161"/>
      <c r="T65" s="161"/>
      <c r="U65" s="161"/>
      <c r="V65" s="161">
        <f>SUM(V66:V66)</f>
        <v>0</v>
      </c>
      <c r="W65" s="161"/>
      <c r="X65" s="161"/>
      <c r="Y65" s="161"/>
      <c r="AG65" t="s">
        <v>222</v>
      </c>
    </row>
    <row r="66" spans="1:60" ht="56.25" outlineLevel="1" x14ac:dyDescent="0.2">
      <c r="A66" s="175">
        <v>53</v>
      </c>
      <c r="B66" s="176" t="s">
        <v>1277</v>
      </c>
      <c r="C66" s="184" t="s">
        <v>1278</v>
      </c>
      <c r="D66" s="177" t="s">
        <v>1188</v>
      </c>
      <c r="E66" s="178">
        <v>2</v>
      </c>
      <c r="F66" s="179"/>
      <c r="G66" s="180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5">
        <v>1.2999999999999999E-2</v>
      </c>
      <c r="O66" s="155">
        <f>ROUND(E66*N66,2)</f>
        <v>0.03</v>
      </c>
      <c r="P66" s="155">
        <v>0</v>
      </c>
      <c r="Q66" s="155">
        <f>ROUND(E66*P66,2)</f>
        <v>0</v>
      </c>
      <c r="R66" s="156"/>
      <c r="S66" s="156" t="s">
        <v>334</v>
      </c>
      <c r="T66" s="156" t="s">
        <v>335</v>
      </c>
      <c r="U66" s="156">
        <v>0</v>
      </c>
      <c r="V66" s="156">
        <f>ROUND(E66*U66,2)</f>
        <v>0</v>
      </c>
      <c r="W66" s="156"/>
      <c r="X66" s="156" t="s">
        <v>494</v>
      </c>
      <c r="Y66" s="156" t="s">
        <v>228</v>
      </c>
      <c r="Z66" s="146"/>
      <c r="AA66" s="146"/>
      <c r="AB66" s="146"/>
      <c r="AC66" s="146"/>
      <c r="AD66" s="146"/>
      <c r="AE66" s="146"/>
      <c r="AF66" s="146"/>
      <c r="AG66" s="146" t="s">
        <v>495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2" t="s">
        <v>221</v>
      </c>
      <c r="B67" s="163" t="s">
        <v>124</v>
      </c>
      <c r="C67" s="181" t="s">
        <v>125</v>
      </c>
      <c r="D67" s="164"/>
      <c r="E67" s="165"/>
      <c r="F67" s="166"/>
      <c r="G67" s="167">
        <f>SUMIF(AG68:AG79,"&lt;&gt;NOR",G68:G79)</f>
        <v>0</v>
      </c>
      <c r="H67" s="161"/>
      <c r="I67" s="161">
        <f>SUM(I68:I79)</f>
        <v>0</v>
      </c>
      <c r="J67" s="161"/>
      <c r="K67" s="161">
        <f>SUM(K68:K79)</f>
        <v>0</v>
      </c>
      <c r="L67" s="161"/>
      <c r="M67" s="161">
        <f>SUM(M68:M79)</f>
        <v>0</v>
      </c>
      <c r="N67" s="160"/>
      <c r="O67" s="160">
        <f>SUM(O68:O79)</f>
        <v>7.0000000000000007E-2</v>
      </c>
      <c r="P67" s="160"/>
      <c r="Q67" s="160">
        <f>SUM(Q68:Q79)</f>
        <v>0</v>
      </c>
      <c r="R67" s="161"/>
      <c r="S67" s="161"/>
      <c r="T67" s="161"/>
      <c r="U67" s="161"/>
      <c r="V67" s="161">
        <f>SUM(V68:V79)</f>
        <v>0</v>
      </c>
      <c r="W67" s="161"/>
      <c r="X67" s="161"/>
      <c r="Y67" s="161"/>
      <c r="AG67" t="s">
        <v>222</v>
      </c>
    </row>
    <row r="68" spans="1:60" ht="22.5" outlineLevel="1" x14ac:dyDescent="0.2">
      <c r="A68" s="175">
        <v>54</v>
      </c>
      <c r="B68" s="176" t="s">
        <v>1279</v>
      </c>
      <c r="C68" s="184" t="s">
        <v>1280</v>
      </c>
      <c r="D68" s="177" t="s">
        <v>1188</v>
      </c>
      <c r="E68" s="178">
        <v>1</v>
      </c>
      <c r="F68" s="179"/>
      <c r="G68" s="180">
        <f t="shared" ref="G68:G79" si="28">ROUND(E68*F68,2)</f>
        <v>0</v>
      </c>
      <c r="H68" s="157"/>
      <c r="I68" s="156">
        <f t="shared" ref="I68:I79" si="29">ROUND(E68*H68,2)</f>
        <v>0</v>
      </c>
      <c r="J68" s="157"/>
      <c r="K68" s="156">
        <f t="shared" ref="K68:K79" si="30">ROUND(E68*J68,2)</f>
        <v>0</v>
      </c>
      <c r="L68" s="156">
        <v>21</v>
      </c>
      <c r="M68" s="156">
        <f t="shared" ref="M68:M79" si="31">G68*(1+L68/100)</f>
        <v>0</v>
      </c>
      <c r="N68" s="155">
        <v>1.2999999999999999E-2</v>
      </c>
      <c r="O68" s="155">
        <f t="shared" ref="O68:O79" si="32">ROUND(E68*N68,2)</f>
        <v>0.01</v>
      </c>
      <c r="P68" s="155">
        <v>0</v>
      </c>
      <c r="Q68" s="155">
        <f t="shared" ref="Q68:Q79" si="33">ROUND(E68*P68,2)</f>
        <v>0</v>
      </c>
      <c r="R68" s="156"/>
      <c r="S68" s="156" t="s">
        <v>334</v>
      </c>
      <c r="T68" s="156" t="s">
        <v>335</v>
      </c>
      <c r="U68" s="156">
        <v>0</v>
      </c>
      <c r="V68" s="156">
        <f t="shared" ref="V68:V79" si="34">ROUND(E68*U68,2)</f>
        <v>0</v>
      </c>
      <c r="W68" s="156"/>
      <c r="X68" s="156" t="s">
        <v>494</v>
      </c>
      <c r="Y68" s="156" t="s">
        <v>228</v>
      </c>
      <c r="Z68" s="146"/>
      <c r="AA68" s="146"/>
      <c r="AB68" s="146"/>
      <c r="AC68" s="146"/>
      <c r="AD68" s="146"/>
      <c r="AE68" s="146"/>
      <c r="AF68" s="146"/>
      <c r="AG68" s="146" t="s">
        <v>495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75">
        <v>55</v>
      </c>
      <c r="B69" s="176" t="s">
        <v>1281</v>
      </c>
      <c r="C69" s="184" t="s">
        <v>1282</v>
      </c>
      <c r="D69" s="177" t="s">
        <v>1188</v>
      </c>
      <c r="E69" s="178">
        <v>2</v>
      </c>
      <c r="F69" s="179"/>
      <c r="G69" s="180">
        <f t="shared" si="28"/>
        <v>0</v>
      </c>
      <c r="H69" s="157"/>
      <c r="I69" s="156">
        <f t="shared" si="29"/>
        <v>0</v>
      </c>
      <c r="J69" s="157"/>
      <c r="K69" s="156">
        <f t="shared" si="30"/>
        <v>0</v>
      </c>
      <c r="L69" s="156">
        <v>21</v>
      </c>
      <c r="M69" s="156">
        <f t="shared" si="31"/>
        <v>0</v>
      </c>
      <c r="N69" s="155">
        <v>1.6500000000000001E-2</v>
      </c>
      <c r="O69" s="155">
        <f t="shared" si="32"/>
        <v>0.03</v>
      </c>
      <c r="P69" s="155">
        <v>0</v>
      </c>
      <c r="Q69" s="155">
        <f t="shared" si="33"/>
        <v>0</v>
      </c>
      <c r="R69" s="156"/>
      <c r="S69" s="156" t="s">
        <v>334</v>
      </c>
      <c r="T69" s="156" t="s">
        <v>335</v>
      </c>
      <c r="U69" s="156">
        <v>0</v>
      </c>
      <c r="V69" s="156">
        <f t="shared" si="34"/>
        <v>0</v>
      </c>
      <c r="W69" s="156"/>
      <c r="X69" s="156" t="s">
        <v>494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495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75">
        <v>56</v>
      </c>
      <c r="B70" s="176" t="s">
        <v>1283</v>
      </c>
      <c r="C70" s="184" t="s">
        <v>1284</v>
      </c>
      <c r="D70" s="177" t="s">
        <v>1188</v>
      </c>
      <c r="E70" s="178">
        <v>1</v>
      </c>
      <c r="F70" s="179"/>
      <c r="G70" s="180">
        <f t="shared" si="28"/>
        <v>0</v>
      </c>
      <c r="H70" s="157"/>
      <c r="I70" s="156">
        <f t="shared" si="29"/>
        <v>0</v>
      </c>
      <c r="J70" s="157"/>
      <c r="K70" s="156">
        <f t="shared" si="30"/>
        <v>0</v>
      </c>
      <c r="L70" s="156">
        <v>21</v>
      </c>
      <c r="M70" s="156">
        <f t="shared" si="31"/>
        <v>0</v>
      </c>
      <c r="N70" s="155">
        <v>0</v>
      </c>
      <c r="O70" s="155">
        <f t="shared" si="32"/>
        <v>0</v>
      </c>
      <c r="P70" s="155">
        <v>0</v>
      </c>
      <c r="Q70" s="155">
        <f t="shared" si="33"/>
        <v>0</v>
      </c>
      <c r="R70" s="156"/>
      <c r="S70" s="156" t="s">
        <v>334</v>
      </c>
      <c r="T70" s="156" t="s">
        <v>335</v>
      </c>
      <c r="U70" s="156">
        <v>0</v>
      </c>
      <c r="V70" s="156">
        <f t="shared" si="34"/>
        <v>0</v>
      </c>
      <c r="W70" s="156"/>
      <c r="X70" s="156" t="s">
        <v>494</v>
      </c>
      <c r="Y70" s="156" t="s">
        <v>228</v>
      </c>
      <c r="Z70" s="146"/>
      <c r="AA70" s="146"/>
      <c r="AB70" s="146"/>
      <c r="AC70" s="146"/>
      <c r="AD70" s="146"/>
      <c r="AE70" s="146"/>
      <c r="AF70" s="146"/>
      <c r="AG70" s="146" t="s">
        <v>495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5">
        <v>57</v>
      </c>
      <c r="B71" s="176" t="s">
        <v>1285</v>
      </c>
      <c r="C71" s="184" t="s">
        <v>1286</v>
      </c>
      <c r="D71" s="177" t="s">
        <v>1188</v>
      </c>
      <c r="E71" s="178">
        <v>1</v>
      </c>
      <c r="F71" s="179"/>
      <c r="G71" s="180">
        <f t="shared" si="28"/>
        <v>0</v>
      </c>
      <c r="H71" s="157"/>
      <c r="I71" s="156">
        <f t="shared" si="29"/>
        <v>0</v>
      </c>
      <c r="J71" s="157"/>
      <c r="K71" s="156">
        <f t="shared" si="30"/>
        <v>0</v>
      </c>
      <c r="L71" s="156">
        <v>21</v>
      </c>
      <c r="M71" s="156">
        <f t="shared" si="31"/>
        <v>0</v>
      </c>
      <c r="N71" s="155">
        <v>0</v>
      </c>
      <c r="O71" s="155">
        <f t="shared" si="32"/>
        <v>0</v>
      </c>
      <c r="P71" s="155">
        <v>0</v>
      </c>
      <c r="Q71" s="155">
        <f t="shared" si="33"/>
        <v>0</v>
      </c>
      <c r="R71" s="156"/>
      <c r="S71" s="156" t="s">
        <v>334</v>
      </c>
      <c r="T71" s="156" t="s">
        <v>335</v>
      </c>
      <c r="U71" s="156">
        <v>0</v>
      </c>
      <c r="V71" s="156">
        <f t="shared" si="34"/>
        <v>0</v>
      </c>
      <c r="W71" s="156"/>
      <c r="X71" s="156" t="s">
        <v>494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495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5">
        <v>58</v>
      </c>
      <c r="B72" s="176" t="s">
        <v>1287</v>
      </c>
      <c r="C72" s="184" t="s">
        <v>1288</v>
      </c>
      <c r="D72" s="177" t="s">
        <v>1188</v>
      </c>
      <c r="E72" s="178">
        <v>6</v>
      </c>
      <c r="F72" s="179"/>
      <c r="G72" s="180">
        <f t="shared" si="28"/>
        <v>0</v>
      </c>
      <c r="H72" s="157"/>
      <c r="I72" s="156">
        <f t="shared" si="29"/>
        <v>0</v>
      </c>
      <c r="J72" s="157"/>
      <c r="K72" s="156">
        <f t="shared" si="30"/>
        <v>0</v>
      </c>
      <c r="L72" s="156">
        <v>21</v>
      </c>
      <c r="M72" s="156">
        <f t="shared" si="31"/>
        <v>0</v>
      </c>
      <c r="N72" s="155">
        <v>0</v>
      </c>
      <c r="O72" s="155">
        <f t="shared" si="32"/>
        <v>0</v>
      </c>
      <c r="P72" s="155">
        <v>0</v>
      </c>
      <c r="Q72" s="155">
        <f t="shared" si="33"/>
        <v>0</v>
      </c>
      <c r="R72" s="156"/>
      <c r="S72" s="156" t="s">
        <v>334</v>
      </c>
      <c r="T72" s="156" t="s">
        <v>335</v>
      </c>
      <c r="U72" s="156">
        <v>0</v>
      </c>
      <c r="V72" s="156">
        <f t="shared" si="34"/>
        <v>0</v>
      </c>
      <c r="W72" s="156"/>
      <c r="X72" s="156" t="s">
        <v>494</v>
      </c>
      <c r="Y72" s="156" t="s">
        <v>228</v>
      </c>
      <c r="Z72" s="146"/>
      <c r="AA72" s="146"/>
      <c r="AB72" s="146"/>
      <c r="AC72" s="146"/>
      <c r="AD72" s="146"/>
      <c r="AE72" s="146"/>
      <c r="AF72" s="146"/>
      <c r="AG72" s="146" t="s">
        <v>495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5">
        <v>59</v>
      </c>
      <c r="B73" s="176" t="s">
        <v>1289</v>
      </c>
      <c r="C73" s="184" t="s">
        <v>1290</v>
      </c>
      <c r="D73" s="177" t="s">
        <v>1188</v>
      </c>
      <c r="E73" s="178">
        <v>1</v>
      </c>
      <c r="F73" s="179"/>
      <c r="G73" s="180">
        <f t="shared" si="28"/>
        <v>0</v>
      </c>
      <c r="H73" s="157"/>
      <c r="I73" s="156">
        <f t="shared" si="29"/>
        <v>0</v>
      </c>
      <c r="J73" s="157"/>
      <c r="K73" s="156">
        <f t="shared" si="30"/>
        <v>0</v>
      </c>
      <c r="L73" s="156">
        <v>21</v>
      </c>
      <c r="M73" s="156">
        <f t="shared" si="31"/>
        <v>0</v>
      </c>
      <c r="N73" s="155">
        <v>0</v>
      </c>
      <c r="O73" s="155">
        <f t="shared" si="32"/>
        <v>0</v>
      </c>
      <c r="P73" s="155">
        <v>0</v>
      </c>
      <c r="Q73" s="155">
        <f t="shared" si="33"/>
        <v>0</v>
      </c>
      <c r="R73" s="156"/>
      <c r="S73" s="156" t="s">
        <v>334</v>
      </c>
      <c r="T73" s="156" t="s">
        <v>335</v>
      </c>
      <c r="U73" s="156">
        <v>0</v>
      </c>
      <c r="V73" s="156">
        <f t="shared" si="34"/>
        <v>0</v>
      </c>
      <c r="W73" s="156"/>
      <c r="X73" s="156" t="s">
        <v>494</v>
      </c>
      <c r="Y73" s="156" t="s">
        <v>228</v>
      </c>
      <c r="Z73" s="146"/>
      <c r="AA73" s="146"/>
      <c r="AB73" s="146"/>
      <c r="AC73" s="146"/>
      <c r="AD73" s="146"/>
      <c r="AE73" s="146"/>
      <c r="AF73" s="146"/>
      <c r="AG73" s="146" t="s">
        <v>495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5">
        <v>60</v>
      </c>
      <c r="B74" s="176" t="s">
        <v>1291</v>
      </c>
      <c r="C74" s="184" t="s">
        <v>1292</v>
      </c>
      <c r="D74" s="177" t="s">
        <v>1188</v>
      </c>
      <c r="E74" s="178">
        <v>13</v>
      </c>
      <c r="F74" s="179"/>
      <c r="G74" s="180">
        <f t="shared" si="28"/>
        <v>0</v>
      </c>
      <c r="H74" s="157"/>
      <c r="I74" s="156">
        <f t="shared" si="29"/>
        <v>0</v>
      </c>
      <c r="J74" s="157"/>
      <c r="K74" s="156">
        <f t="shared" si="30"/>
        <v>0</v>
      </c>
      <c r="L74" s="156">
        <v>21</v>
      </c>
      <c r="M74" s="156">
        <f t="shared" si="31"/>
        <v>0</v>
      </c>
      <c r="N74" s="155">
        <v>0</v>
      </c>
      <c r="O74" s="155">
        <f t="shared" si="32"/>
        <v>0</v>
      </c>
      <c r="P74" s="155">
        <v>0</v>
      </c>
      <c r="Q74" s="155">
        <f t="shared" si="33"/>
        <v>0</v>
      </c>
      <c r="R74" s="156"/>
      <c r="S74" s="156" t="s">
        <v>334</v>
      </c>
      <c r="T74" s="156" t="s">
        <v>335</v>
      </c>
      <c r="U74" s="156">
        <v>0</v>
      </c>
      <c r="V74" s="156">
        <f t="shared" si="34"/>
        <v>0</v>
      </c>
      <c r="W74" s="156"/>
      <c r="X74" s="156" t="s">
        <v>494</v>
      </c>
      <c r="Y74" s="156" t="s">
        <v>228</v>
      </c>
      <c r="Z74" s="146"/>
      <c r="AA74" s="146"/>
      <c r="AB74" s="146"/>
      <c r="AC74" s="146"/>
      <c r="AD74" s="146"/>
      <c r="AE74" s="146"/>
      <c r="AF74" s="146"/>
      <c r="AG74" s="146" t="s">
        <v>495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5">
        <v>61</v>
      </c>
      <c r="B75" s="176" t="s">
        <v>88</v>
      </c>
      <c r="C75" s="184" t="s">
        <v>1293</v>
      </c>
      <c r="D75" s="177" t="s">
        <v>1188</v>
      </c>
      <c r="E75" s="178">
        <v>10</v>
      </c>
      <c r="F75" s="179"/>
      <c r="G75" s="180">
        <f t="shared" si="28"/>
        <v>0</v>
      </c>
      <c r="H75" s="157"/>
      <c r="I75" s="156">
        <f t="shared" si="29"/>
        <v>0</v>
      </c>
      <c r="J75" s="157"/>
      <c r="K75" s="156">
        <f t="shared" si="30"/>
        <v>0</v>
      </c>
      <c r="L75" s="156">
        <v>21</v>
      </c>
      <c r="M75" s="156">
        <f t="shared" si="31"/>
        <v>0</v>
      </c>
      <c r="N75" s="155">
        <v>0</v>
      </c>
      <c r="O75" s="155">
        <f t="shared" si="32"/>
        <v>0</v>
      </c>
      <c r="P75" s="155">
        <v>0</v>
      </c>
      <c r="Q75" s="155">
        <f t="shared" si="33"/>
        <v>0</v>
      </c>
      <c r="R75" s="156"/>
      <c r="S75" s="156" t="s">
        <v>334</v>
      </c>
      <c r="T75" s="156" t="s">
        <v>335</v>
      </c>
      <c r="U75" s="156">
        <v>0</v>
      </c>
      <c r="V75" s="156">
        <f t="shared" si="34"/>
        <v>0</v>
      </c>
      <c r="W75" s="156"/>
      <c r="X75" s="156" t="s">
        <v>494</v>
      </c>
      <c r="Y75" s="156" t="s">
        <v>228</v>
      </c>
      <c r="Z75" s="146"/>
      <c r="AA75" s="146"/>
      <c r="AB75" s="146"/>
      <c r="AC75" s="146"/>
      <c r="AD75" s="146"/>
      <c r="AE75" s="146"/>
      <c r="AF75" s="146"/>
      <c r="AG75" s="146" t="s">
        <v>495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5">
        <v>62</v>
      </c>
      <c r="B76" s="176" t="s">
        <v>90</v>
      </c>
      <c r="C76" s="184" t="s">
        <v>1294</v>
      </c>
      <c r="D76" s="177" t="s">
        <v>1188</v>
      </c>
      <c r="E76" s="178">
        <v>2</v>
      </c>
      <c r="F76" s="179"/>
      <c r="G76" s="180">
        <f t="shared" si="28"/>
        <v>0</v>
      </c>
      <c r="H76" s="157"/>
      <c r="I76" s="156">
        <f t="shared" si="29"/>
        <v>0</v>
      </c>
      <c r="J76" s="157"/>
      <c r="K76" s="156">
        <f t="shared" si="30"/>
        <v>0</v>
      </c>
      <c r="L76" s="156">
        <v>21</v>
      </c>
      <c r="M76" s="156">
        <f t="shared" si="31"/>
        <v>0</v>
      </c>
      <c r="N76" s="155">
        <v>1.35E-2</v>
      </c>
      <c r="O76" s="155">
        <f t="shared" si="32"/>
        <v>0.03</v>
      </c>
      <c r="P76" s="155">
        <v>0</v>
      </c>
      <c r="Q76" s="155">
        <f t="shared" si="33"/>
        <v>0</v>
      </c>
      <c r="R76" s="156"/>
      <c r="S76" s="156" t="s">
        <v>334</v>
      </c>
      <c r="T76" s="156" t="s">
        <v>335</v>
      </c>
      <c r="U76" s="156">
        <v>0</v>
      </c>
      <c r="V76" s="156">
        <f t="shared" si="34"/>
        <v>0</v>
      </c>
      <c r="W76" s="156"/>
      <c r="X76" s="156" t="s">
        <v>494</v>
      </c>
      <c r="Y76" s="156" t="s">
        <v>228</v>
      </c>
      <c r="Z76" s="146"/>
      <c r="AA76" s="146"/>
      <c r="AB76" s="146"/>
      <c r="AC76" s="146"/>
      <c r="AD76" s="146"/>
      <c r="AE76" s="146"/>
      <c r="AF76" s="146"/>
      <c r="AG76" s="146" t="s">
        <v>495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75">
        <v>63</v>
      </c>
      <c r="B77" s="176" t="s">
        <v>92</v>
      </c>
      <c r="C77" s="184" t="s">
        <v>1295</v>
      </c>
      <c r="D77" s="177" t="s">
        <v>1188</v>
      </c>
      <c r="E77" s="178">
        <v>5</v>
      </c>
      <c r="F77" s="179"/>
      <c r="G77" s="180">
        <f t="shared" si="28"/>
        <v>0</v>
      </c>
      <c r="H77" s="157"/>
      <c r="I77" s="156">
        <f t="shared" si="29"/>
        <v>0</v>
      </c>
      <c r="J77" s="157"/>
      <c r="K77" s="156">
        <f t="shared" si="30"/>
        <v>0</v>
      </c>
      <c r="L77" s="156">
        <v>21</v>
      </c>
      <c r="M77" s="156">
        <f t="shared" si="31"/>
        <v>0</v>
      </c>
      <c r="N77" s="155">
        <v>0</v>
      </c>
      <c r="O77" s="155">
        <f t="shared" si="32"/>
        <v>0</v>
      </c>
      <c r="P77" s="155">
        <v>0</v>
      </c>
      <c r="Q77" s="155">
        <f t="shared" si="33"/>
        <v>0</v>
      </c>
      <c r="R77" s="156"/>
      <c r="S77" s="156" t="s">
        <v>334</v>
      </c>
      <c r="T77" s="156" t="s">
        <v>335</v>
      </c>
      <c r="U77" s="156">
        <v>0</v>
      </c>
      <c r="V77" s="156">
        <f t="shared" si="34"/>
        <v>0</v>
      </c>
      <c r="W77" s="156"/>
      <c r="X77" s="156" t="s">
        <v>494</v>
      </c>
      <c r="Y77" s="156" t="s">
        <v>228</v>
      </c>
      <c r="Z77" s="146"/>
      <c r="AA77" s="146"/>
      <c r="AB77" s="146"/>
      <c r="AC77" s="146"/>
      <c r="AD77" s="146"/>
      <c r="AE77" s="146"/>
      <c r="AF77" s="146"/>
      <c r="AG77" s="146" t="s">
        <v>495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5">
        <v>64</v>
      </c>
      <c r="B78" s="176" t="s">
        <v>1296</v>
      </c>
      <c r="C78" s="184" t="s">
        <v>1297</v>
      </c>
      <c r="D78" s="177" t="s">
        <v>1188</v>
      </c>
      <c r="E78" s="178">
        <v>1</v>
      </c>
      <c r="F78" s="179"/>
      <c r="G78" s="180">
        <f t="shared" si="28"/>
        <v>0</v>
      </c>
      <c r="H78" s="157"/>
      <c r="I78" s="156">
        <f t="shared" si="29"/>
        <v>0</v>
      </c>
      <c r="J78" s="157"/>
      <c r="K78" s="156">
        <f t="shared" si="30"/>
        <v>0</v>
      </c>
      <c r="L78" s="156">
        <v>21</v>
      </c>
      <c r="M78" s="156">
        <f t="shared" si="31"/>
        <v>0</v>
      </c>
      <c r="N78" s="155">
        <v>4.7000000000000002E-3</v>
      </c>
      <c r="O78" s="155">
        <f t="shared" si="32"/>
        <v>0</v>
      </c>
      <c r="P78" s="155">
        <v>0</v>
      </c>
      <c r="Q78" s="155">
        <f t="shared" si="33"/>
        <v>0</v>
      </c>
      <c r="R78" s="156"/>
      <c r="S78" s="156" t="s">
        <v>334</v>
      </c>
      <c r="T78" s="156" t="s">
        <v>335</v>
      </c>
      <c r="U78" s="156">
        <v>0</v>
      </c>
      <c r="V78" s="156">
        <f t="shared" si="34"/>
        <v>0</v>
      </c>
      <c r="W78" s="156"/>
      <c r="X78" s="156" t="s">
        <v>494</v>
      </c>
      <c r="Y78" s="156" t="s">
        <v>228</v>
      </c>
      <c r="Z78" s="146"/>
      <c r="AA78" s="146"/>
      <c r="AB78" s="146"/>
      <c r="AC78" s="146"/>
      <c r="AD78" s="146"/>
      <c r="AE78" s="146"/>
      <c r="AF78" s="146"/>
      <c r="AG78" s="146" t="s">
        <v>495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5">
        <v>65</v>
      </c>
      <c r="B79" s="176" t="s">
        <v>1298</v>
      </c>
      <c r="C79" s="184" t="s">
        <v>1299</v>
      </c>
      <c r="D79" s="177" t="s">
        <v>1188</v>
      </c>
      <c r="E79" s="178">
        <v>1</v>
      </c>
      <c r="F79" s="179"/>
      <c r="G79" s="180">
        <f t="shared" si="28"/>
        <v>0</v>
      </c>
      <c r="H79" s="157"/>
      <c r="I79" s="156">
        <f t="shared" si="29"/>
        <v>0</v>
      </c>
      <c r="J79" s="157"/>
      <c r="K79" s="156">
        <f t="shared" si="30"/>
        <v>0</v>
      </c>
      <c r="L79" s="156">
        <v>21</v>
      </c>
      <c r="M79" s="156">
        <f t="shared" si="31"/>
        <v>0</v>
      </c>
      <c r="N79" s="155">
        <v>4.7000000000000002E-3</v>
      </c>
      <c r="O79" s="155">
        <f t="shared" si="32"/>
        <v>0</v>
      </c>
      <c r="P79" s="155">
        <v>0</v>
      </c>
      <c r="Q79" s="155">
        <f t="shared" si="33"/>
        <v>0</v>
      </c>
      <c r="R79" s="156"/>
      <c r="S79" s="156" t="s">
        <v>334</v>
      </c>
      <c r="T79" s="156" t="s">
        <v>335</v>
      </c>
      <c r="U79" s="156">
        <v>0</v>
      </c>
      <c r="V79" s="156">
        <f t="shared" si="34"/>
        <v>0</v>
      </c>
      <c r="W79" s="156"/>
      <c r="X79" s="156" t="s">
        <v>494</v>
      </c>
      <c r="Y79" s="156" t="s">
        <v>228</v>
      </c>
      <c r="Z79" s="146"/>
      <c r="AA79" s="146"/>
      <c r="AB79" s="146"/>
      <c r="AC79" s="146"/>
      <c r="AD79" s="146"/>
      <c r="AE79" s="146"/>
      <c r="AF79" s="146"/>
      <c r="AG79" s="146" t="s">
        <v>495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2" t="s">
        <v>221</v>
      </c>
      <c r="B80" s="163" t="s">
        <v>126</v>
      </c>
      <c r="C80" s="181" t="s">
        <v>127</v>
      </c>
      <c r="D80" s="164"/>
      <c r="E80" s="165"/>
      <c r="F80" s="166"/>
      <c r="G80" s="167">
        <f>SUMIF(AG81:AG81,"&lt;&gt;NOR",G81:G81)</f>
        <v>0</v>
      </c>
      <c r="H80" s="161"/>
      <c r="I80" s="161">
        <f>SUM(I81:I81)</f>
        <v>0</v>
      </c>
      <c r="J80" s="161"/>
      <c r="K80" s="161">
        <f>SUM(K81:K81)</f>
        <v>0</v>
      </c>
      <c r="L80" s="161"/>
      <c r="M80" s="161">
        <f>SUM(M81:M81)</f>
        <v>0</v>
      </c>
      <c r="N80" s="160"/>
      <c r="O80" s="160">
        <f>SUM(O81:O81)</f>
        <v>0.01</v>
      </c>
      <c r="P80" s="160"/>
      <c r="Q80" s="160">
        <f>SUM(Q81:Q81)</f>
        <v>0</v>
      </c>
      <c r="R80" s="161"/>
      <c r="S80" s="161"/>
      <c r="T80" s="161"/>
      <c r="U80" s="161"/>
      <c r="V80" s="161">
        <f>SUM(V81:V81)</f>
        <v>0</v>
      </c>
      <c r="W80" s="161"/>
      <c r="X80" s="161"/>
      <c r="Y80" s="161"/>
      <c r="AG80" t="s">
        <v>222</v>
      </c>
    </row>
    <row r="81" spans="1:60" outlineLevel="1" x14ac:dyDescent="0.2">
      <c r="A81" s="175">
        <v>66</v>
      </c>
      <c r="B81" s="176" t="s">
        <v>1300</v>
      </c>
      <c r="C81" s="184" t="s">
        <v>1301</v>
      </c>
      <c r="D81" s="177" t="s">
        <v>1188</v>
      </c>
      <c r="E81" s="178">
        <v>3</v>
      </c>
      <c r="F81" s="179"/>
      <c r="G81" s="180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4.7000000000000002E-3</v>
      </c>
      <c r="O81" s="155">
        <f>ROUND(E81*N81,2)</f>
        <v>0.01</v>
      </c>
      <c r="P81" s="155">
        <v>0</v>
      </c>
      <c r="Q81" s="155">
        <f>ROUND(E81*P81,2)</f>
        <v>0</v>
      </c>
      <c r="R81" s="156"/>
      <c r="S81" s="156" t="s">
        <v>334</v>
      </c>
      <c r="T81" s="156" t="s">
        <v>335</v>
      </c>
      <c r="U81" s="156">
        <v>0</v>
      </c>
      <c r="V81" s="156">
        <f>ROUND(E81*U81,2)</f>
        <v>0</v>
      </c>
      <c r="W81" s="156"/>
      <c r="X81" s="156" t="s">
        <v>494</v>
      </c>
      <c r="Y81" s="156" t="s">
        <v>228</v>
      </c>
      <c r="Z81" s="146"/>
      <c r="AA81" s="146"/>
      <c r="AB81" s="146"/>
      <c r="AC81" s="146"/>
      <c r="AD81" s="146"/>
      <c r="AE81" s="146"/>
      <c r="AF81" s="146"/>
      <c r="AG81" s="146" t="s">
        <v>495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2" t="s">
        <v>221</v>
      </c>
      <c r="B82" s="163" t="s">
        <v>128</v>
      </c>
      <c r="C82" s="181" t="s">
        <v>129</v>
      </c>
      <c r="D82" s="164"/>
      <c r="E82" s="165"/>
      <c r="F82" s="166"/>
      <c r="G82" s="167">
        <f>SUMIF(AG83:AG88,"&lt;&gt;NOR",G83:G88)</f>
        <v>0</v>
      </c>
      <c r="H82" s="161"/>
      <c r="I82" s="161">
        <f>SUM(I83:I88)</f>
        <v>0</v>
      </c>
      <c r="J82" s="161"/>
      <c r="K82" s="161">
        <f>SUM(K83:K88)</f>
        <v>0</v>
      </c>
      <c r="L82" s="161"/>
      <c r="M82" s="161">
        <f>SUM(M83:M88)</f>
        <v>0</v>
      </c>
      <c r="N82" s="160"/>
      <c r="O82" s="160">
        <f>SUM(O83:O88)</f>
        <v>1.7200000000000002</v>
      </c>
      <c r="P82" s="160"/>
      <c r="Q82" s="160">
        <f>SUM(Q83:Q88)</f>
        <v>0</v>
      </c>
      <c r="R82" s="161"/>
      <c r="S82" s="161"/>
      <c r="T82" s="161"/>
      <c r="U82" s="161"/>
      <c r="V82" s="161">
        <f>SUM(V83:V88)</f>
        <v>0</v>
      </c>
      <c r="W82" s="161"/>
      <c r="X82" s="161"/>
      <c r="Y82" s="161"/>
      <c r="AG82" t="s">
        <v>222</v>
      </c>
    </row>
    <row r="83" spans="1:60" outlineLevel="1" x14ac:dyDescent="0.2">
      <c r="A83" s="175">
        <v>67</v>
      </c>
      <c r="B83" s="176" t="s">
        <v>1302</v>
      </c>
      <c r="C83" s="184" t="s">
        <v>1303</v>
      </c>
      <c r="D83" s="177" t="s">
        <v>1193</v>
      </c>
      <c r="E83" s="178">
        <v>40</v>
      </c>
      <c r="F83" s="179"/>
      <c r="G83" s="180">
        <f t="shared" ref="G83:G88" si="35">ROUND(E83*F83,2)</f>
        <v>0</v>
      </c>
      <c r="H83" s="157"/>
      <c r="I83" s="156">
        <f t="shared" ref="I83:I88" si="36">ROUND(E83*H83,2)</f>
        <v>0</v>
      </c>
      <c r="J83" s="157"/>
      <c r="K83" s="156">
        <f t="shared" ref="K83:K88" si="37">ROUND(E83*J83,2)</f>
        <v>0</v>
      </c>
      <c r="L83" s="156">
        <v>21</v>
      </c>
      <c r="M83" s="156">
        <f t="shared" ref="M83:M88" si="38">G83*(1+L83/100)</f>
        <v>0</v>
      </c>
      <c r="N83" s="155">
        <v>1.2999999999999999E-2</v>
      </c>
      <c r="O83" s="155">
        <f t="shared" ref="O83:O88" si="39">ROUND(E83*N83,2)</f>
        <v>0.52</v>
      </c>
      <c r="P83" s="155">
        <v>0</v>
      </c>
      <c r="Q83" s="155">
        <f t="shared" ref="Q83:Q88" si="40">ROUND(E83*P83,2)</f>
        <v>0</v>
      </c>
      <c r="R83" s="156"/>
      <c r="S83" s="156" t="s">
        <v>334</v>
      </c>
      <c r="T83" s="156" t="s">
        <v>335</v>
      </c>
      <c r="U83" s="156">
        <v>0</v>
      </c>
      <c r="V83" s="156">
        <f t="shared" ref="V83:V88" si="41">ROUND(E83*U83,2)</f>
        <v>0</v>
      </c>
      <c r="W83" s="156"/>
      <c r="X83" s="156" t="s">
        <v>494</v>
      </c>
      <c r="Y83" s="156" t="s">
        <v>228</v>
      </c>
      <c r="Z83" s="146"/>
      <c r="AA83" s="146"/>
      <c r="AB83" s="146"/>
      <c r="AC83" s="146"/>
      <c r="AD83" s="146"/>
      <c r="AE83" s="146"/>
      <c r="AF83" s="146"/>
      <c r="AG83" s="146" t="s">
        <v>495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5">
        <v>68</v>
      </c>
      <c r="B84" s="176" t="s">
        <v>1304</v>
      </c>
      <c r="C84" s="184" t="s">
        <v>1305</v>
      </c>
      <c r="D84" s="177" t="s">
        <v>1193</v>
      </c>
      <c r="E84" s="178">
        <v>40</v>
      </c>
      <c r="F84" s="179"/>
      <c r="G84" s="180">
        <f t="shared" si="35"/>
        <v>0</v>
      </c>
      <c r="H84" s="157"/>
      <c r="I84" s="156">
        <f t="shared" si="36"/>
        <v>0</v>
      </c>
      <c r="J84" s="157"/>
      <c r="K84" s="156">
        <f t="shared" si="37"/>
        <v>0</v>
      </c>
      <c r="L84" s="156">
        <v>21</v>
      </c>
      <c r="M84" s="156">
        <f t="shared" si="38"/>
        <v>0</v>
      </c>
      <c r="N84" s="155">
        <v>0</v>
      </c>
      <c r="O84" s="155">
        <f t="shared" si="39"/>
        <v>0</v>
      </c>
      <c r="P84" s="155">
        <v>0</v>
      </c>
      <c r="Q84" s="155">
        <f t="shared" si="40"/>
        <v>0</v>
      </c>
      <c r="R84" s="156"/>
      <c r="S84" s="156" t="s">
        <v>334</v>
      </c>
      <c r="T84" s="156" t="s">
        <v>335</v>
      </c>
      <c r="U84" s="156">
        <v>0</v>
      </c>
      <c r="V84" s="156">
        <f t="shared" si="41"/>
        <v>0</v>
      </c>
      <c r="W84" s="156"/>
      <c r="X84" s="156" t="s">
        <v>494</v>
      </c>
      <c r="Y84" s="156" t="s">
        <v>228</v>
      </c>
      <c r="Z84" s="146"/>
      <c r="AA84" s="146"/>
      <c r="AB84" s="146"/>
      <c r="AC84" s="146"/>
      <c r="AD84" s="146"/>
      <c r="AE84" s="146"/>
      <c r="AF84" s="146"/>
      <c r="AG84" s="146" t="s">
        <v>495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5">
        <v>69</v>
      </c>
      <c r="B85" s="176" t="s">
        <v>1306</v>
      </c>
      <c r="C85" s="184" t="s">
        <v>1307</v>
      </c>
      <c r="D85" s="177" t="s">
        <v>1188</v>
      </c>
      <c r="E85" s="178">
        <v>40</v>
      </c>
      <c r="F85" s="179"/>
      <c r="G85" s="180">
        <f t="shared" si="35"/>
        <v>0</v>
      </c>
      <c r="H85" s="157"/>
      <c r="I85" s="156">
        <f t="shared" si="36"/>
        <v>0</v>
      </c>
      <c r="J85" s="157"/>
      <c r="K85" s="156">
        <f t="shared" si="37"/>
        <v>0</v>
      </c>
      <c r="L85" s="156">
        <v>21</v>
      </c>
      <c r="M85" s="156">
        <f t="shared" si="38"/>
        <v>0</v>
      </c>
      <c r="N85" s="155">
        <v>0</v>
      </c>
      <c r="O85" s="155">
        <f t="shared" si="39"/>
        <v>0</v>
      </c>
      <c r="P85" s="155">
        <v>0</v>
      </c>
      <c r="Q85" s="155">
        <f t="shared" si="40"/>
        <v>0</v>
      </c>
      <c r="R85" s="156"/>
      <c r="S85" s="156" t="s">
        <v>334</v>
      </c>
      <c r="T85" s="156" t="s">
        <v>335</v>
      </c>
      <c r="U85" s="156">
        <v>0</v>
      </c>
      <c r="V85" s="156">
        <f t="shared" si="41"/>
        <v>0</v>
      </c>
      <c r="W85" s="156"/>
      <c r="X85" s="156" t="s">
        <v>494</v>
      </c>
      <c r="Y85" s="156" t="s">
        <v>228</v>
      </c>
      <c r="Z85" s="146"/>
      <c r="AA85" s="146"/>
      <c r="AB85" s="146"/>
      <c r="AC85" s="146"/>
      <c r="AD85" s="146"/>
      <c r="AE85" s="146"/>
      <c r="AF85" s="146"/>
      <c r="AG85" s="146" t="s">
        <v>495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5">
        <v>70</v>
      </c>
      <c r="B86" s="176" t="s">
        <v>1308</v>
      </c>
      <c r="C86" s="184" t="s">
        <v>1309</v>
      </c>
      <c r="D86" s="177" t="s">
        <v>1188</v>
      </c>
      <c r="E86" s="178">
        <v>10</v>
      </c>
      <c r="F86" s="179"/>
      <c r="G86" s="180">
        <f t="shared" si="35"/>
        <v>0</v>
      </c>
      <c r="H86" s="157"/>
      <c r="I86" s="156">
        <f t="shared" si="36"/>
        <v>0</v>
      </c>
      <c r="J86" s="157"/>
      <c r="K86" s="156">
        <f t="shared" si="37"/>
        <v>0</v>
      </c>
      <c r="L86" s="156">
        <v>21</v>
      </c>
      <c r="M86" s="156">
        <f t="shared" si="38"/>
        <v>0</v>
      </c>
      <c r="N86" s="155">
        <v>0</v>
      </c>
      <c r="O86" s="155">
        <f t="shared" si="39"/>
        <v>0</v>
      </c>
      <c r="P86" s="155">
        <v>0</v>
      </c>
      <c r="Q86" s="155">
        <f t="shared" si="40"/>
        <v>0</v>
      </c>
      <c r="R86" s="156"/>
      <c r="S86" s="156" t="s">
        <v>334</v>
      </c>
      <c r="T86" s="156" t="s">
        <v>335</v>
      </c>
      <c r="U86" s="156">
        <v>0</v>
      </c>
      <c r="V86" s="156">
        <f t="shared" si="41"/>
        <v>0</v>
      </c>
      <c r="W86" s="156"/>
      <c r="X86" s="156" t="s">
        <v>494</v>
      </c>
      <c r="Y86" s="156" t="s">
        <v>228</v>
      </c>
      <c r="Z86" s="146"/>
      <c r="AA86" s="146"/>
      <c r="AB86" s="146"/>
      <c r="AC86" s="146"/>
      <c r="AD86" s="146"/>
      <c r="AE86" s="146"/>
      <c r="AF86" s="146"/>
      <c r="AG86" s="146" t="s">
        <v>495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5">
        <v>71</v>
      </c>
      <c r="B87" s="176" t="s">
        <v>1310</v>
      </c>
      <c r="C87" s="184" t="s">
        <v>1311</v>
      </c>
      <c r="D87" s="177" t="s">
        <v>1188</v>
      </c>
      <c r="E87" s="178">
        <v>40</v>
      </c>
      <c r="F87" s="179"/>
      <c r="G87" s="180">
        <f t="shared" si="35"/>
        <v>0</v>
      </c>
      <c r="H87" s="157"/>
      <c r="I87" s="156">
        <f t="shared" si="36"/>
        <v>0</v>
      </c>
      <c r="J87" s="157"/>
      <c r="K87" s="156">
        <f t="shared" si="37"/>
        <v>0</v>
      </c>
      <c r="L87" s="156">
        <v>21</v>
      </c>
      <c r="M87" s="156">
        <f t="shared" si="38"/>
        <v>0</v>
      </c>
      <c r="N87" s="155">
        <v>1.6500000000000001E-2</v>
      </c>
      <c r="O87" s="155">
        <f t="shared" si="39"/>
        <v>0.66</v>
      </c>
      <c r="P87" s="155">
        <v>0</v>
      </c>
      <c r="Q87" s="155">
        <f t="shared" si="40"/>
        <v>0</v>
      </c>
      <c r="R87" s="156"/>
      <c r="S87" s="156" t="s">
        <v>334</v>
      </c>
      <c r="T87" s="156" t="s">
        <v>335</v>
      </c>
      <c r="U87" s="156">
        <v>0</v>
      </c>
      <c r="V87" s="156">
        <f t="shared" si="41"/>
        <v>0</v>
      </c>
      <c r="W87" s="156"/>
      <c r="X87" s="156" t="s">
        <v>494</v>
      </c>
      <c r="Y87" s="156" t="s">
        <v>228</v>
      </c>
      <c r="Z87" s="146"/>
      <c r="AA87" s="146"/>
      <c r="AB87" s="146"/>
      <c r="AC87" s="146"/>
      <c r="AD87" s="146"/>
      <c r="AE87" s="146"/>
      <c r="AF87" s="146"/>
      <c r="AG87" s="146" t="s">
        <v>495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75">
        <v>72</v>
      </c>
      <c r="B88" s="176" t="s">
        <v>1312</v>
      </c>
      <c r="C88" s="184" t="s">
        <v>1313</v>
      </c>
      <c r="D88" s="177" t="s">
        <v>1193</v>
      </c>
      <c r="E88" s="178">
        <v>40</v>
      </c>
      <c r="F88" s="179"/>
      <c r="G88" s="180">
        <f t="shared" si="35"/>
        <v>0</v>
      </c>
      <c r="H88" s="157"/>
      <c r="I88" s="156">
        <f t="shared" si="36"/>
        <v>0</v>
      </c>
      <c r="J88" s="157"/>
      <c r="K88" s="156">
        <f t="shared" si="37"/>
        <v>0</v>
      </c>
      <c r="L88" s="156">
        <v>21</v>
      </c>
      <c r="M88" s="156">
        <f t="shared" si="38"/>
        <v>0</v>
      </c>
      <c r="N88" s="155">
        <v>1.35E-2</v>
      </c>
      <c r="O88" s="155">
        <f t="shared" si="39"/>
        <v>0.54</v>
      </c>
      <c r="P88" s="155">
        <v>0</v>
      </c>
      <c r="Q88" s="155">
        <f t="shared" si="40"/>
        <v>0</v>
      </c>
      <c r="R88" s="156"/>
      <c r="S88" s="156" t="s">
        <v>334</v>
      </c>
      <c r="T88" s="156" t="s">
        <v>335</v>
      </c>
      <c r="U88" s="156">
        <v>0</v>
      </c>
      <c r="V88" s="156">
        <f t="shared" si="41"/>
        <v>0</v>
      </c>
      <c r="W88" s="156"/>
      <c r="X88" s="156" t="s">
        <v>494</v>
      </c>
      <c r="Y88" s="156" t="s">
        <v>228</v>
      </c>
      <c r="Z88" s="146"/>
      <c r="AA88" s="146"/>
      <c r="AB88" s="146"/>
      <c r="AC88" s="146"/>
      <c r="AD88" s="146"/>
      <c r="AE88" s="146"/>
      <c r="AF88" s="146"/>
      <c r="AG88" s="146" t="s">
        <v>495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x14ac:dyDescent="0.2">
      <c r="A89" s="162" t="s">
        <v>221</v>
      </c>
      <c r="B89" s="163" t="s">
        <v>130</v>
      </c>
      <c r="C89" s="181" t="s">
        <v>131</v>
      </c>
      <c r="D89" s="164"/>
      <c r="E89" s="165"/>
      <c r="F89" s="166"/>
      <c r="G89" s="167">
        <f>SUMIF(AG90:AG96,"&lt;&gt;NOR",G90:G96)</f>
        <v>0</v>
      </c>
      <c r="H89" s="161"/>
      <c r="I89" s="161">
        <f>SUM(I90:I96)</f>
        <v>0</v>
      </c>
      <c r="J89" s="161"/>
      <c r="K89" s="161">
        <f>SUM(K90:K96)</f>
        <v>0</v>
      </c>
      <c r="L89" s="161"/>
      <c r="M89" s="161">
        <f>SUM(M90:M96)</f>
        <v>0</v>
      </c>
      <c r="N89" s="160"/>
      <c r="O89" s="160">
        <f>SUM(O90:O96)</f>
        <v>9.58</v>
      </c>
      <c r="P89" s="160"/>
      <c r="Q89" s="160">
        <f>SUM(Q90:Q96)</f>
        <v>0</v>
      </c>
      <c r="R89" s="161"/>
      <c r="S89" s="161"/>
      <c r="T89" s="161"/>
      <c r="U89" s="161"/>
      <c r="V89" s="161">
        <f>SUM(V90:V96)</f>
        <v>0</v>
      </c>
      <c r="W89" s="161"/>
      <c r="X89" s="161"/>
      <c r="Y89" s="161"/>
      <c r="AG89" t="s">
        <v>222</v>
      </c>
    </row>
    <row r="90" spans="1:60" outlineLevel="1" x14ac:dyDescent="0.2">
      <c r="A90" s="175">
        <v>73</v>
      </c>
      <c r="B90" s="176" t="s">
        <v>1314</v>
      </c>
      <c r="C90" s="184" t="s">
        <v>1315</v>
      </c>
      <c r="D90" s="177" t="s">
        <v>1193</v>
      </c>
      <c r="E90" s="178">
        <v>400</v>
      </c>
      <c r="F90" s="179"/>
      <c r="G90" s="180">
        <f t="shared" ref="G90:G96" si="42">ROUND(E90*F90,2)</f>
        <v>0</v>
      </c>
      <c r="H90" s="157"/>
      <c r="I90" s="156">
        <f t="shared" ref="I90:I96" si="43">ROUND(E90*H90,2)</f>
        <v>0</v>
      </c>
      <c r="J90" s="157"/>
      <c r="K90" s="156">
        <f t="shared" ref="K90:K96" si="44">ROUND(E90*J90,2)</f>
        <v>0</v>
      </c>
      <c r="L90" s="156">
        <v>21</v>
      </c>
      <c r="M90" s="156">
        <f t="shared" ref="M90:M96" si="45">G90*(1+L90/100)</f>
        <v>0</v>
      </c>
      <c r="N90" s="155">
        <v>1.2999999999999999E-2</v>
      </c>
      <c r="O90" s="155">
        <f t="shared" ref="O90:O96" si="46">ROUND(E90*N90,2)</f>
        <v>5.2</v>
      </c>
      <c r="P90" s="155">
        <v>0</v>
      </c>
      <c r="Q90" s="155">
        <f t="shared" ref="Q90:Q96" si="47">ROUND(E90*P90,2)</f>
        <v>0</v>
      </c>
      <c r="R90" s="156"/>
      <c r="S90" s="156" t="s">
        <v>334</v>
      </c>
      <c r="T90" s="156" t="s">
        <v>335</v>
      </c>
      <c r="U90" s="156">
        <v>0</v>
      </c>
      <c r="V90" s="156">
        <f t="shared" ref="V90:V96" si="48">ROUND(E90*U90,2)</f>
        <v>0</v>
      </c>
      <c r="W90" s="156"/>
      <c r="X90" s="156" t="s">
        <v>494</v>
      </c>
      <c r="Y90" s="156" t="s">
        <v>228</v>
      </c>
      <c r="Z90" s="146"/>
      <c r="AA90" s="146"/>
      <c r="AB90" s="146"/>
      <c r="AC90" s="146"/>
      <c r="AD90" s="146"/>
      <c r="AE90" s="146"/>
      <c r="AF90" s="146"/>
      <c r="AG90" s="146" t="s">
        <v>495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5">
        <v>74</v>
      </c>
      <c r="B91" s="176" t="s">
        <v>1316</v>
      </c>
      <c r="C91" s="184" t="s">
        <v>1317</v>
      </c>
      <c r="D91" s="177" t="s">
        <v>1193</v>
      </c>
      <c r="E91" s="178">
        <v>200</v>
      </c>
      <c r="F91" s="179"/>
      <c r="G91" s="180">
        <f t="shared" si="42"/>
        <v>0</v>
      </c>
      <c r="H91" s="157"/>
      <c r="I91" s="156">
        <f t="shared" si="43"/>
        <v>0</v>
      </c>
      <c r="J91" s="157"/>
      <c r="K91" s="156">
        <f t="shared" si="44"/>
        <v>0</v>
      </c>
      <c r="L91" s="156">
        <v>21</v>
      </c>
      <c r="M91" s="156">
        <f t="shared" si="45"/>
        <v>0</v>
      </c>
      <c r="N91" s="155">
        <v>1.6500000000000001E-2</v>
      </c>
      <c r="O91" s="155">
        <f t="shared" si="46"/>
        <v>3.3</v>
      </c>
      <c r="P91" s="155">
        <v>0</v>
      </c>
      <c r="Q91" s="155">
        <f t="shared" si="47"/>
        <v>0</v>
      </c>
      <c r="R91" s="156"/>
      <c r="S91" s="156" t="s">
        <v>334</v>
      </c>
      <c r="T91" s="156" t="s">
        <v>335</v>
      </c>
      <c r="U91" s="156">
        <v>0</v>
      </c>
      <c r="V91" s="156">
        <f t="shared" si="48"/>
        <v>0</v>
      </c>
      <c r="W91" s="156"/>
      <c r="X91" s="156" t="s">
        <v>494</v>
      </c>
      <c r="Y91" s="156" t="s">
        <v>228</v>
      </c>
      <c r="Z91" s="146"/>
      <c r="AA91" s="146"/>
      <c r="AB91" s="146"/>
      <c r="AC91" s="146"/>
      <c r="AD91" s="146"/>
      <c r="AE91" s="146"/>
      <c r="AF91" s="146"/>
      <c r="AG91" s="146" t="s">
        <v>495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5">
        <v>75</v>
      </c>
      <c r="B92" s="176" t="s">
        <v>1318</v>
      </c>
      <c r="C92" s="184" t="s">
        <v>1319</v>
      </c>
      <c r="D92" s="177" t="s">
        <v>1193</v>
      </c>
      <c r="E92" s="178">
        <v>50</v>
      </c>
      <c r="F92" s="179"/>
      <c r="G92" s="180">
        <f t="shared" si="42"/>
        <v>0</v>
      </c>
      <c r="H92" s="157"/>
      <c r="I92" s="156">
        <f t="shared" si="43"/>
        <v>0</v>
      </c>
      <c r="J92" s="157"/>
      <c r="K92" s="156">
        <f t="shared" si="44"/>
        <v>0</v>
      </c>
      <c r="L92" s="156">
        <v>21</v>
      </c>
      <c r="M92" s="156">
        <f t="shared" si="45"/>
        <v>0</v>
      </c>
      <c r="N92" s="155">
        <v>0</v>
      </c>
      <c r="O92" s="155">
        <f t="shared" si="46"/>
        <v>0</v>
      </c>
      <c r="P92" s="155">
        <v>0</v>
      </c>
      <c r="Q92" s="155">
        <f t="shared" si="47"/>
        <v>0</v>
      </c>
      <c r="R92" s="156"/>
      <c r="S92" s="156" t="s">
        <v>334</v>
      </c>
      <c r="T92" s="156" t="s">
        <v>335</v>
      </c>
      <c r="U92" s="156">
        <v>0</v>
      </c>
      <c r="V92" s="156">
        <f t="shared" si="48"/>
        <v>0</v>
      </c>
      <c r="W92" s="156"/>
      <c r="X92" s="156" t="s">
        <v>494</v>
      </c>
      <c r="Y92" s="156" t="s">
        <v>228</v>
      </c>
      <c r="Z92" s="146"/>
      <c r="AA92" s="146"/>
      <c r="AB92" s="146"/>
      <c r="AC92" s="146"/>
      <c r="AD92" s="146"/>
      <c r="AE92" s="146"/>
      <c r="AF92" s="146"/>
      <c r="AG92" s="146" t="s">
        <v>495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5">
        <v>76</v>
      </c>
      <c r="B93" s="176" t="s">
        <v>1320</v>
      </c>
      <c r="C93" s="184" t="s">
        <v>1321</v>
      </c>
      <c r="D93" s="177" t="s">
        <v>1193</v>
      </c>
      <c r="E93" s="178">
        <v>560</v>
      </c>
      <c r="F93" s="179"/>
      <c r="G93" s="180">
        <f t="shared" si="42"/>
        <v>0</v>
      </c>
      <c r="H93" s="157"/>
      <c r="I93" s="156">
        <f t="shared" si="43"/>
        <v>0</v>
      </c>
      <c r="J93" s="157"/>
      <c r="K93" s="156">
        <f t="shared" si="44"/>
        <v>0</v>
      </c>
      <c r="L93" s="156">
        <v>21</v>
      </c>
      <c r="M93" s="156">
        <f t="shared" si="45"/>
        <v>0</v>
      </c>
      <c r="N93" s="155">
        <v>0</v>
      </c>
      <c r="O93" s="155">
        <f t="shared" si="46"/>
        <v>0</v>
      </c>
      <c r="P93" s="155">
        <v>0</v>
      </c>
      <c r="Q93" s="155">
        <f t="shared" si="47"/>
        <v>0</v>
      </c>
      <c r="R93" s="156"/>
      <c r="S93" s="156" t="s">
        <v>334</v>
      </c>
      <c r="T93" s="156" t="s">
        <v>335</v>
      </c>
      <c r="U93" s="156">
        <v>0</v>
      </c>
      <c r="V93" s="156">
        <f t="shared" si="48"/>
        <v>0</v>
      </c>
      <c r="W93" s="156"/>
      <c r="X93" s="156" t="s">
        <v>494</v>
      </c>
      <c r="Y93" s="156" t="s">
        <v>228</v>
      </c>
      <c r="Z93" s="146"/>
      <c r="AA93" s="146"/>
      <c r="AB93" s="146"/>
      <c r="AC93" s="146"/>
      <c r="AD93" s="146"/>
      <c r="AE93" s="146"/>
      <c r="AF93" s="146"/>
      <c r="AG93" s="146" t="s">
        <v>495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5">
        <v>77</v>
      </c>
      <c r="B94" s="176" t="s">
        <v>1322</v>
      </c>
      <c r="C94" s="184" t="s">
        <v>1323</v>
      </c>
      <c r="D94" s="177" t="s">
        <v>1193</v>
      </c>
      <c r="E94" s="178">
        <v>50</v>
      </c>
      <c r="F94" s="179"/>
      <c r="G94" s="180">
        <f t="shared" si="42"/>
        <v>0</v>
      </c>
      <c r="H94" s="157"/>
      <c r="I94" s="156">
        <f t="shared" si="43"/>
        <v>0</v>
      </c>
      <c r="J94" s="157"/>
      <c r="K94" s="156">
        <f t="shared" si="44"/>
        <v>0</v>
      </c>
      <c r="L94" s="156">
        <v>21</v>
      </c>
      <c r="M94" s="156">
        <f t="shared" si="45"/>
        <v>0</v>
      </c>
      <c r="N94" s="155">
        <v>0</v>
      </c>
      <c r="O94" s="155">
        <f t="shared" si="46"/>
        <v>0</v>
      </c>
      <c r="P94" s="155">
        <v>0</v>
      </c>
      <c r="Q94" s="155">
        <f t="shared" si="47"/>
        <v>0</v>
      </c>
      <c r="R94" s="156"/>
      <c r="S94" s="156" t="s">
        <v>334</v>
      </c>
      <c r="T94" s="156" t="s">
        <v>335</v>
      </c>
      <c r="U94" s="156">
        <v>0</v>
      </c>
      <c r="V94" s="156">
        <f t="shared" si="48"/>
        <v>0</v>
      </c>
      <c r="W94" s="156"/>
      <c r="X94" s="156" t="s">
        <v>494</v>
      </c>
      <c r="Y94" s="156" t="s">
        <v>228</v>
      </c>
      <c r="Z94" s="146"/>
      <c r="AA94" s="146"/>
      <c r="AB94" s="146"/>
      <c r="AC94" s="146"/>
      <c r="AD94" s="146"/>
      <c r="AE94" s="146"/>
      <c r="AF94" s="146"/>
      <c r="AG94" s="146" t="s">
        <v>495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5">
        <v>78</v>
      </c>
      <c r="B95" s="176" t="s">
        <v>1324</v>
      </c>
      <c r="C95" s="184" t="s">
        <v>1325</v>
      </c>
      <c r="D95" s="177" t="s">
        <v>1193</v>
      </c>
      <c r="E95" s="178">
        <v>170</v>
      </c>
      <c r="F95" s="179"/>
      <c r="G95" s="180">
        <f t="shared" si="42"/>
        <v>0</v>
      </c>
      <c r="H95" s="157"/>
      <c r="I95" s="156">
        <f t="shared" si="43"/>
        <v>0</v>
      </c>
      <c r="J95" s="157"/>
      <c r="K95" s="156">
        <f t="shared" si="44"/>
        <v>0</v>
      </c>
      <c r="L95" s="156">
        <v>21</v>
      </c>
      <c r="M95" s="156">
        <f t="shared" si="45"/>
        <v>0</v>
      </c>
      <c r="N95" s="155">
        <v>0</v>
      </c>
      <c r="O95" s="155">
        <f t="shared" si="46"/>
        <v>0</v>
      </c>
      <c r="P95" s="155">
        <v>0</v>
      </c>
      <c r="Q95" s="155">
        <f t="shared" si="47"/>
        <v>0</v>
      </c>
      <c r="R95" s="156"/>
      <c r="S95" s="156" t="s">
        <v>334</v>
      </c>
      <c r="T95" s="156" t="s">
        <v>335</v>
      </c>
      <c r="U95" s="156">
        <v>0</v>
      </c>
      <c r="V95" s="156">
        <f t="shared" si="48"/>
        <v>0</v>
      </c>
      <c r="W95" s="156"/>
      <c r="X95" s="156" t="s">
        <v>494</v>
      </c>
      <c r="Y95" s="156" t="s">
        <v>228</v>
      </c>
      <c r="Z95" s="146"/>
      <c r="AA95" s="146"/>
      <c r="AB95" s="146"/>
      <c r="AC95" s="146"/>
      <c r="AD95" s="146"/>
      <c r="AE95" s="146"/>
      <c r="AF95" s="146"/>
      <c r="AG95" s="146" t="s">
        <v>495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5">
        <v>79</v>
      </c>
      <c r="B96" s="176" t="s">
        <v>1326</v>
      </c>
      <c r="C96" s="184" t="s">
        <v>1327</v>
      </c>
      <c r="D96" s="177" t="s">
        <v>1193</v>
      </c>
      <c r="E96" s="178">
        <v>80</v>
      </c>
      <c r="F96" s="179"/>
      <c r="G96" s="180">
        <f t="shared" si="42"/>
        <v>0</v>
      </c>
      <c r="H96" s="157"/>
      <c r="I96" s="156">
        <f t="shared" si="43"/>
        <v>0</v>
      </c>
      <c r="J96" s="157"/>
      <c r="K96" s="156">
        <f t="shared" si="44"/>
        <v>0</v>
      </c>
      <c r="L96" s="156">
        <v>21</v>
      </c>
      <c r="M96" s="156">
        <f t="shared" si="45"/>
        <v>0</v>
      </c>
      <c r="N96" s="155">
        <v>1.35E-2</v>
      </c>
      <c r="O96" s="155">
        <f t="shared" si="46"/>
        <v>1.08</v>
      </c>
      <c r="P96" s="155">
        <v>0</v>
      </c>
      <c r="Q96" s="155">
        <f t="shared" si="47"/>
        <v>0</v>
      </c>
      <c r="R96" s="156"/>
      <c r="S96" s="156" t="s">
        <v>334</v>
      </c>
      <c r="T96" s="156" t="s">
        <v>335</v>
      </c>
      <c r="U96" s="156">
        <v>0</v>
      </c>
      <c r="V96" s="156">
        <f t="shared" si="48"/>
        <v>0</v>
      </c>
      <c r="W96" s="156"/>
      <c r="X96" s="156" t="s">
        <v>494</v>
      </c>
      <c r="Y96" s="156" t="s">
        <v>228</v>
      </c>
      <c r="Z96" s="146"/>
      <c r="AA96" s="146"/>
      <c r="AB96" s="146"/>
      <c r="AC96" s="146"/>
      <c r="AD96" s="146"/>
      <c r="AE96" s="146"/>
      <c r="AF96" s="146"/>
      <c r="AG96" s="146" t="s">
        <v>495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2" t="s">
        <v>221</v>
      </c>
      <c r="B97" s="163" t="s">
        <v>132</v>
      </c>
      <c r="C97" s="181" t="s">
        <v>133</v>
      </c>
      <c r="D97" s="164"/>
      <c r="E97" s="165"/>
      <c r="F97" s="166"/>
      <c r="G97" s="167">
        <f>SUMIF(AG98:AG103,"&lt;&gt;NOR",G98:G103)</f>
        <v>0</v>
      </c>
      <c r="H97" s="161"/>
      <c r="I97" s="161">
        <f>SUM(I98:I103)</f>
        <v>0</v>
      </c>
      <c r="J97" s="161"/>
      <c r="K97" s="161">
        <f>SUM(K98:K103)</f>
        <v>0</v>
      </c>
      <c r="L97" s="161"/>
      <c r="M97" s="161">
        <f>SUM(M98:M103)</f>
        <v>0</v>
      </c>
      <c r="N97" s="160"/>
      <c r="O97" s="160">
        <f>SUM(O98:O103)</f>
        <v>0.19</v>
      </c>
      <c r="P97" s="160"/>
      <c r="Q97" s="160">
        <f>SUM(Q98:Q103)</f>
        <v>0</v>
      </c>
      <c r="R97" s="161"/>
      <c r="S97" s="161"/>
      <c r="T97" s="161"/>
      <c r="U97" s="161"/>
      <c r="V97" s="161">
        <f>SUM(V98:V103)</f>
        <v>0</v>
      </c>
      <c r="W97" s="161"/>
      <c r="X97" s="161"/>
      <c r="Y97" s="161"/>
      <c r="AG97" t="s">
        <v>222</v>
      </c>
    </row>
    <row r="98" spans="1:60" ht="22.5" outlineLevel="1" x14ac:dyDescent="0.2">
      <c r="A98" s="175">
        <v>80</v>
      </c>
      <c r="B98" s="176" t="s">
        <v>1328</v>
      </c>
      <c r="C98" s="184" t="s">
        <v>1329</v>
      </c>
      <c r="D98" s="177" t="s">
        <v>1188</v>
      </c>
      <c r="E98" s="178">
        <v>12</v>
      </c>
      <c r="F98" s="179"/>
      <c r="G98" s="180">
        <f t="shared" ref="G98:G103" si="49">ROUND(E98*F98,2)</f>
        <v>0</v>
      </c>
      <c r="H98" s="157"/>
      <c r="I98" s="156">
        <f t="shared" ref="I98:I103" si="50">ROUND(E98*H98,2)</f>
        <v>0</v>
      </c>
      <c r="J98" s="157"/>
      <c r="K98" s="156">
        <f t="shared" ref="K98:K103" si="51">ROUND(E98*J98,2)</f>
        <v>0</v>
      </c>
      <c r="L98" s="156">
        <v>21</v>
      </c>
      <c r="M98" s="156">
        <f t="shared" ref="M98:M103" si="52">G98*(1+L98/100)</f>
        <v>0</v>
      </c>
      <c r="N98" s="155">
        <v>1.2999999999999999E-2</v>
      </c>
      <c r="O98" s="155">
        <f t="shared" ref="O98:O103" si="53">ROUND(E98*N98,2)</f>
        <v>0.16</v>
      </c>
      <c r="P98" s="155">
        <v>0</v>
      </c>
      <c r="Q98" s="155">
        <f t="shared" ref="Q98:Q103" si="54">ROUND(E98*P98,2)</f>
        <v>0</v>
      </c>
      <c r="R98" s="156"/>
      <c r="S98" s="156" t="s">
        <v>334</v>
      </c>
      <c r="T98" s="156" t="s">
        <v>335</v>
      </c>
      <c r="U98" s="156">
        <v>0</v>
      </c>
      <c r="V98" s="156">
        <f t="shared" ref="V98:V103" si="55">ROUND(E98*U98,2)</f>
        <v>0</v>
      </c>
      <c r="W98" s="156"/>
      <c r="X98" s="156" t="s">
        <v>494</v>
      </c>
      <c r="Y98" s="156" t="s">
        <v>228</v>
      </c>
      <c r="Z98" s="146"/>
      <c r="AA98" s="146"/>
      <c r="AB98" s="146"/>
      <c r="AC98" s="146"/>
      <c r="AD98" s="146"/>
      <c r="AE98" s="146"/>
      <c r="AF98" s="146"/>
      <c r="AG98" s="146" t="s">
        <v>495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5">
        <v>81</v>
      </c>
      <c r="B99" s="176" t="s">
        <v>1330</v>
      </c>
      <c r="C99" s="184" t="s">
        <v>1331</v>
      </c>
      <c r="D99" s="177" t="s">
        <v>1188</v>
      </c>
      <c r="E99" s="178">
        <v>2</v>
      </c>
      <c r="F99" s="179"/>
      <c r="G99" s="180">
        <f t="shared" si="49"/>
        <v>0</v>
      </c>
      <c r="H99" s="157"/>
      <c r="I99" s="156">
        <f t="shared" si="50"/>
        <v>0</v>
      </c>
      <c r="J99" s="157"/>
      <c r="K99" s="156">
        <f t="shared" si="51"/>
        <v>0</v>
      </c>
      <c r="L99" s="156">
        <v>21</v>
      </c>
      <c r="M99" s="156">
        <f t="shared" si="52"/>
        <v>0</v>
      </c>
      <c r="N99" s="155">
        <v>1.6500000000000001E-2</v>
      </c>
      <c r="O99" s="155">
        <f t="shared" si="53"/>
        <v>0.03</v>
      </c>
      <c r="P99" s="155">
        <v>0</v>
      </c>
      <c r="Q99" s="155">
        <f t="shared" si="54"/>
        <v>0</v>
      </c>
      <c r="R99" s="156"/>
      <c r="S99" s="156" t="s">
        <v>334</v>
      </c>
      <c r="T99" s="156" t="s">
        <v>335</v>
      </c>
      <c r="U99" s="156">
        <v>0</v>
      </c>
      <c r="V99" s="156">
        <f t="shared" si="55"/>
        <v>0</v>
      </c>
      <c r="W99" s="156"/>
      <c r="X99" s="156" t="s">
        <v>494</v>
      </c>
      <c r="Y99" s="156" t="s">
        <v>228</v>
      </c>
      <c r="Z99" s="146"/>
      <c r="AA99" s="146"/>
      <c r="AB99" s="146"/>
      <c r="AC99" s="146"/>
      <c r="AD99" s="146"/>
      <c r="AE99" s="146"/>
      <c r="AF99" s="146"/>
      <c r="AG99" s="146" t="s">
        <v>495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5">
        <v>82</v>
      </c>
      <c r="B100" s="176" t="s">
        <v>1332</v>
      </c>
      <c r="C100" s="184" t="s">
        <v>1333</v>
      </c>
      <c r="D100" s="177" t="s">
        <v>1188</v>
      </c>
      <c r="E100" s="178">
        <v>4</v>
      </c>
      <c r="F100" s="179"/>
      <c r="G100" s="180">
        <f t="shared" si="49"/>
        <v>0</v>
      </c>
      <c r="H100" s="157"/>
      <c r="I100" s="156">
        <f t="shared" si="50"/>
        <v>0</v>
      </c>
      <c r="J100" s="157"/>
      <c r="K100" s="156">
        <f t="shared" si="51"/>
        <v>0</v>
      </c>
      <c r="L100" s="156">
        <v>21</v>
      </c>
      <c r="M100" s="156">
        <f t="shared" si="52"/>
        <v>0</v>
      </c>
      <c r="N100" s="155">
        <v>0</v>
      </c>
      <c r="O100" s="155">
        <f t="shared" si="53"/>
        <v>0</v>
      </c>
      <c r="P100" s="155">
        <v>0</v>
      </c>
      <c r="Q100" s="155">
        <f t="shared" si="54"/>
        <v>0</v>
      </c>
      <c r="R100" s="156"/>
      <c r="S100" s="156" t="s">
        <v>334</v>
      </c>
      <c r="T100" s="156" t="s">
        <v>335</v>
      </c>
      <c r="U100" s="156">
        <v>0</v>
      </c>
      <c r="V100" s="156">
        <f t="shared" si="55"/>
        <v>0</v>
      </c>
      <c r="W100" s="156"/>
      <c r="X100" s="156" t="s">
        <v>494</v>
      </c>
      <c r="Y100" s="156" t="s">
        <v>228</v>
      </c>
      <c r="Z100" s="146"/>
      <c r="AA100" s="146"/>
      <c r="AB100" s="146"/>
      <c r="AC100" s="146"/>
      <c r="AD100" s="146"/>
      <c r="AE100" s="146"/>
      <c r="AF100" s="146"/>
      <c r="AG100" s="146" t="s">
        <v>495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75">
        <v>83</v>
      </c>
      <c r="B101" s="176" t="s">
        <v>1334</v>
      </c>
      <c r="C101" s="184" t="s">
        <v>1335</v>
      </c>
      <c r="D101" s="177" t="s">
        <v>1188</v>
      </c>
      <c r="E101" s="178">
        <v>10</v>
      </c>
      <c r="F101" s="179"/>
      <c r="G101" s="180">
        <f t="shared" si="49"/>
        <v>0</v>
      </c>
      <c r="H101" s="157"/>
      <c r="I101" s="156">
        <f t="shared" si="50"/>
        <v>0</v>
      </c>
      <c r="J101" s="157"/>
      <c r="K101" s="156">
        <f t="shared" si="51"/>
        <v>0</v>
      </c>
      <c r="L101" s="156">
        <v>21</v>
      </c>
      <c r="M101" s="156">
        <f t="shared" si="52"/>
        <v>0</v>
      </c>
      <c r="N101" s="155">
        <v>0</v>
      </c>
      <c r="O101" s="155">
        <f t="shared" si="53"/>
        <v>0</v>
      </c>
      <c r="P101" s="155">
        <v>0</v>
      </c>
      <c r="Q101" s="155">
        <f t="shared" si="54"/>
        <v>0</v>
      </c>
      <c r="R101" s="156"/>
      <c r="S101" s="156" t="s">
        <v>334</v>
      </c>
      <c r="T101" s="156" t="s">
        <v>335</v>
      </c>
      <c r="U101" s="156">
        <v>0</v>
      </c>
      <c r="V101" s="156">
        <f t="shared" si="55"/>
        <v>0</v>
      </c>
      <c r="W101" s="156"/>
      <c r="X101" s="156" t="s">
        <v>494</v>
      </c>
      <c r="Y101" s="156" t="s">
        <v>228</v>
      </c>
      <c r="Z101" s="146"/>
      <c r="AA101" s="146"/>
      <c r="AB101" s="146"/>
      <c r="AC101" s="146"/>
      <c r="AD101" s="146"/>
      <c r="AE101" s="146"/>
      <c r="AF101" s="146"/>
      <c r="AG101" s="146" t="s">
        <v>495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5">
        <v>84</v>
      </c>
      <c r="B102" s="176" t="s">
        <v>1336</v>
      </c>
      <c r="C102" s="184" t="s">
        <v>1337</v>
      </c>
      <c r="D102" s="177" t="s">
        <v>1188</v>
      </c>
      <c r="E102" s="178">
        <v>1</v>
      </c>
      <c r="F102" s="179"/>
      <c r="G102" s="180">
        <f t="shared" si="49"/>
        <v>0</v>
      </c>
      <c r="H102" s="157"/>
      <c r="I102" s="156">
        <f t="shared" si="50"/>
        <v>0</v>
      </c>
      <c r="J102" s="157"/>
      <c r="K102" s="156">
        <f t="shared" si="51"/>
        <v>0</v>
      </c>
      <c r="L102" s="156">
        <v>21</v>
      </c>
      <c r="M102" s="156">
        <f t="shared" si="52"/>
        <v>0</v>
      </c>
      <c r="N102" s="155">
        <v>0</v>
      </c>
      <c r="O102" s="155">
        <f t="shared" si="53"/>
        <v>0</v>
      </c>
      <c r="P102" s="155">
        <v>0</v>
      </c>
      <c r="Q102" s="155">
        <f t="shared" si="54"/>
        <v>0</v>
      </c>
      <c r="R102" s="156"/>
      <c r="S102" s="156" t="s">
        <v>334</v>
      </c>
      <c r="T102" s="156" t="s">
        <v>335</v>
      </c>
      <c r="U102" s="156">
        <v>0</v>
      </c>
      <c r="V102" s="156">
        <f t="shared" si="55"/>
        <v>0</v>
      </c>
      <c r="W102" s="156"/>
      <c r="X102" s="156" t="s">
        <v>494</v>
      </c>
      <c r="Y102" s="156" t="s">
        <v>228</v>
      </c>
      <c r="Z102" s="146"/>
      <c r="AA102" s="146"/>
      <c r="AB102" s="146"/>
      <c r="AC102" s="146"/>
      <c r="AD102" s="146"/>
      <c r="AE102" s="146"/>
      <c r="AF102" s="146"/>
      <c r="AG102" s="146" t="s">
        <v>495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5">
        <v>85</v>
      </c>
      <c r="B103" s="176" t="s">
        <v>1338</v>
      </c>
      <c r="C103" s="184" t="s">
        <v>1339</v>
      </c>
      <c r="D103" s="177" t="s">
        <v>1188</v>
      </c>
      <c r="E103" s="178">
        <v>2</v>
      </c>
      <c r="F103" s="179"/>
      <c r="G103" s="180">
        <f t="shared" si="49"/>
        <v>0</v>
      </c>
      <c r="H103" s="157"/>
      <c r="I103" s="156">
        <f t="shared" si="50"/>
        <v>0</v>
      </c>
      <c r="J103" s="157"/>
      <c r="K103" s="156">
        <f t="shared" si="51"/>
        <v>0</v>
      </c>
      <c r="L103" s="156">
        <v>21</v>
      </c>
      <c r="M103" s="156">
        <f t="shared" si="52"/>
        <v>0</v>
      </c>
      <c r="N103" s="155">
        <v>0</v>
      </c>
      <c r="O103" s="155">
        <f t="shared" si="53"/>
        <v>0</v>
      </c>
      <c r="P103" s="155">
        <v>0</v>
      </c>
      <c r="Q103" s="155">
        <f t="shared" si="54"/>
        <v>0</v>
      </c>
      <c r="R103" s="156"/>
      <c r="S103" s="156" t="s">
        <v>334</v>
      </c>
      <c r="T103" s="156" t="s">
        <v>335</v>
      </c>
      <c r="U103" s="156">
        <v>0</v>
      </c>
      <c r="V103" s="156">
        <f t="shared" si="55"/>
        <v>0</v>
      </c>
      <c r="W103" s="156"/>
      <c r="X103" s="156" t="s">
        <v>494</v>
      </c>
      <c r="Y103" s="156" t="s">
        <v>228</v>
      </c>
      <c r="Z103" s="146"/>
      <c r="AA103" s="146"/>
      <c r="AB103" s="146"/>
      <c r="AC103" s="146"/>
      <c r="AD103" s="146"/>
      <c r="AE103" s="146"/>
      <c r="AF103" s="146"/>
      <c r="AG103" s="146" t="s">
        <v>495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x14ac:dyDescent="0.2">
      <c r="A104" s="162" t="s">
        <v>221</v>
      </c>
      <c r="B104" s="163" t="s">
        <v>134</v>
      </c>
      <c r="C104" s="181" t="s">
        <v>135</v>
      </c>
      <c r="D104" s="164"/>
      <c r="E104" s="165"/>
      <c r="F104" s="166"/>
      <c r="G104" s="167">
        <f>SUMIF(AG105:AG111,"&lt;&gt;NOR",G105:G111)</f>
        <v>0</v>
      </c>
      <c r="H104" s="161"/>
      <c r="I104" s="161">
        <f>SUM(I105:I111)</f>
        <v>0</v>
      </c>
      <c r="J104" s="161"/>
      <c r="K104" s="161">
        <f>SUM(K105:K111)</f>
        <v>0</v>
      </c>
      <c r="L104" s="161"/>
      <c r="M104" s="161">
        <f>SUM(M105:M111)</f>
        <v>0</v>
      </c>
      <c r="N104" s="160"/>
      <c r="O104" s="160">
        <f>SUM(O105:O111)</f>
        <v>0.78</v>
      </c>
      <c r="P104" s="160"/>
      <c r="Q104" s="160">
        <f>SUM(Q105:Q111)</f>
        <v>0</v>
      </c>
      <c r="R104" s="161"/>
      <c r="S104" s="161"/>
      <c r="T104" s="161"/>
      <c r="U104" s="161"/>
      <c r="V104" s="161">
        <f>SUM(V105:V111)</f>
        <v>0</v>
      </c>
      <c r="W104" s="161"/>
      <c r="X104" s="161"/>
      <c r="Y104" s="161"/>
      <c r="AG104" t="s">
        <v>222</v>
      </c>
    </row>
    <row r="105" spans="1:60" outlineLevel="1" x14ac:dyDescent="0.2">
      <c r="A105" s="175">
        <v>86</v>
      </c>
      <c r="B105" s="176" t="s">
        <v>1340</v>
      </c>
      <c r="C105" s="184" t="s">
        <v>1341</v>
      </c>
      <c r="D105" s="177" t="s">
        <v>1188</v>
      </c>
      <c r="E105" s="178">
        <v>60</v>
      </c>
      <c r="F105" s="179"/>
      <c r="G105" s="180">
        <f t="shared" ref="G105:G111" si="56">ROUND(E105*F105,2)</f>
        <v>0</v>
      </c>
      <c r="H105" s="157"/>
      <c r="I105" s="156">
        <f t="shared" ref="I105:I111" si="57">ROUND(E105*H105,2)</f>
        <v>0</v>
      </c>
      <c r="J105" s="157"/>
      <c r="K105" s="156">
        <f t="shared" ref="K105:K111" si="58">ROUND(E105*J105,2)</f>
        <v>0</v>
      </c>
      <c r="L105" s="156">
        <v>21</v>
      </c>
      <c r="M105" s="156">
        <f t="shared" ref="M105:M111" si="59">G105*(1+L105/100)</f>
        <v>0</v>
      </c>
      <c r="N105" s="155">
        <v>1.2999999999999999E-2</v>
      </c>
      <c r="O105" s="155">
        <f t="shared" ref="O105:O111" si="60">ROUND(E105*N105,2)</f>
        <v>0.78</v>
      </c>
      <c r="P105" s="155">
        <v>0</v>
      </c>
      <c r="Q105" s="155">
        <f t="shared" ref="Q105:Q111" si="61">ROUND(E105*P105,2)</f>
        <v>0</v>
      </c>
      <c r="R105" s="156"/>
      <c r="S105" s="156" t="s">
        <v>334</v>
      </c>
      <c r="T105" s="156" t="s">
        <v>335</v>
      </c>
      <c r="U105" s="156">
        <v>0</v>
      </c>
      <c r="V105" s="156">
        <f t="shared" ref="V105:V111" si="62">ROUND(E105*U105,2)</f>
        <v>0</v>
      </c>
      <c r="W105" s="156"/>
      <c r="X105" s="156" t="s">
        <v>494</v>
      </c>
      <c r="Y105" s="156" t="s">
        <v>228</v>
      </c>
      <c r="Z105" s="146"/>
      <c r="AA105" s="146"/>
      <c r="AB105" s="146"/>
      <c r="AC105" s="146"/>
      <c r="AD105" s="146"/>
      <c r="AE105" s="146"/>
      <c r="AF105" s="146"/>
      <c r="AG105" s="146" t="s">
        <v>495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5">
        <v>87</v>
      </c>
      <c r="B106" s="176" t="s">
        <v>1342</v>
      </c>
      <c r="C106" s="184" t="s">
        <v>1343</v>
      </c>
      <c r="D106" s="177" t="s">
        <v>1188</v>
      </c>
      <c r="E106" s="178">
        <v>5</v>
      </c>
      <c r="F106" s="179"/>
      <c r="G106" s="180">
        <f t="shared" si="56"/>
        <v>0</v>
      </c>
      <c r="H106" s="157"/>
      <c r="I106" s="156">
        <f t="shared" si="57"/>
        <v>0</v>
      </c>
      <c r="J106" s="157"/>
      <c r="K106" s="156">
        <f t="shared" si="58"/>
        <v>0</v>
      </c>
      <c r="L106" s="156">
        <v>21</v>
      </c>
      <c r="M106" s="156">
        <f t="shared" si="59"/>
        <v>0</v>
      </c>
      <c r="N106" s="155">
        <v>0</v>
      </c>
      <c r="O106" s="155">
        <f t="shared" si="60"/>
        <v>0</v>
      </c>
      <c r="P106" s="155">
        <v>0</v>
      </c>
      <c r="Q106" s="155">
        <f t="shared" si="61"/>
        <v>0</v>
      </c>
      <c r="R106" s="156"/>
      <c r="S106" s="156" t="s">
        <v>334</v>
      </c>
      <c r="T106" s="156" t="s">
        <v>335</v>
      </c>
      <c r="U106" s="156">
        <v>0</v>
      </c>
      <c r="V106" s="156">
        <f t="shared" si="62"/>
        <v>0</v>
      </c>
      <c r="W106" s="156"/>
      <c r="X106" s="156" t="s">
        <v>494</v>
      </c>
      <c r="Y106" s="156" t="s">
        <v>228</v>
      </c>
      <c r="Z106" s="146"/>
      <c r="AA106" s="146"/>
      <c r="AB106" s="146"/>
      <c r="AC106" s="146"/>
      <c r="AD106" s="146"/>
      <c r="AE106" s="146"/>
      <c r="AF106" s="146"/>
      <c r="AG106" s="146" t="s">
        <v>495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5">
        <v>88</v>
      </c>
      <c r="B107" s="176" t="s">
        <v>1344</v>
      </c>
      <c r="C107" s="184" t="s">
        <v>1345</v>
      </c>
      <c r="D107" s="177" t="s">
        <v>1188</v>
      </c>
      <c r="E107" s="178">
        <v>60</v>
      </c>
      <c r="F107" s="179"/>
      <c r="G107" s="180">
        <f t="shared" si="56"/>
        <v>0</v>
      </c>
      <c r="H107" s="157"/>
      <c r="I107" s="156">
        <f t="shared" si="57"/>
        <v>0</v>
      </c>
      <c r="J107" s="157"/>
      <c r="K107" s="156">
        <f t="shared" si="58"/>
        <v>0</v>
      </c>
      <c r="L107" s="156">
        <v>21</v>
      </c>
      <c r="M107" s="156">
        <f t="shared" si="59"/>
        <v>0</v>
      </c>
      <c r="N107" s="155">
        <v>0</v>
      </c>
      <c r="O107" s="155">
        <f t="shared" si="60"/>
        <v>0</v>
      </c>
      <c r="P107" s="155">
        <v>0</v>
      </c>
      <c r="Q107" s="155">
        <f t="shared" si="61"/>
        <v>0</v>
      </c>
      <c r="R107" s="156"/>
      <c r="S107" s="156" t="s">
        <v>334</v>
      </c>
      <c r="T107" s="156" t="s">
        <v>335</v>
      </c>
      <c r="U107" s="156">
        <v>0</v>
      </c>
      <c r="V107" s="156">
        <f t="shared" si="62"/>
        <v>0</v>
      </c>
      <c r="W107" s="156"/>
      <c r="X107" s="156" t="s">
        <v>227</v>
      </c>
      <c r="Y107" s="156" t="s">
        <v>228</v>
      </c>
      <c r="Z107" s="146"/>
      <c r="AA107" s="146"/>
      <c r="AB107" s="146"/>
      <c r="AC107" s="146"/>
      <c r="AD107" s="146"/>
      <c r="AE107" s="146"/>
      <c r="AF107" s="146"/>
      <c r="AG107" s="146" t="s">
        <v>229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5">
        <v>89</v>
      </c>
      <c r="B108" s="176" t="s">
        <v>1346</v>
      </c>
      <c r="C108" s="184" t="s">
        <v>1347</v>
      </c>
      <c r="D108" s="177" t="s">
        <v>1188</v>
      </c>
      <c r="E108" s="178">
        <v>30</v>
      </c>
      <c r="F108" s="179"/>
      <c r="G108" s="180">
        <f t="shared" si="56"/>
        <v>0</v>
      </c>
      <c r="H108" s="157"/>
      <c r="I108" s="156">
        <f t="shared" si="57"/>
        <v>0</v>
      </c>
      <c r="J108" s="157"/>
      <c r="K108" s="156">
        <f t="shared" si="58"/>
        <v>0</v>
      </c>
      <c r="L108" s="156">
        <v>21</v>
      </c>
      <c r="M108" s="156">
        <f t="shared" si="59"/>
        <v>0</v>
      </c>
      <c r="N108" s="155">
        <v>0</v>
      </c>
      <c r="O108" s="155">
        <f t="shared" si="60"/>
        <v>0</v>
      </c>
      <c r="P108" s="155">
        <v>0</v>
      </c>
      <c r="Q108" s="155">
        <f t="shared" si="61"/>
        <v>0</v>
      </c>
      <c r="R108" s="156"/>
      <c r="S108" s="156" t="s">
        <v>334</v>
      </c>
      <c r="T108" s="156" t="s">
        <v>335</v>
      </c>
      <c r="U108" s="156">
        <v>0</v>
      </c>
      <c r="V108" s="156">
        <f t="shared" si="62"/>
        <v>0</v>
      </c>
      <c r="W108" s="156"/>
      <c r="X108" s="156" t="s">
        <v>494</v>
      </c>
      <c r="Y108" s="156" t="s">
        <v>228</v>
      </c>
      <c r="Z108" s="146"/>
      <c r="AA108" s="146"/>
      <c r="AB108" s="146"/>
      <c r="AC108" s="146"/>
      <c r="AD108" s="146"/>
      <c r="AE108" s="146"/>
      <c r="AF108" s="146"/>
      <c r="AG108" s="146" t="s">
        <v>495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5">
        <v>90</v>
      </c>
      <c r="B109" s="176" t="s">
        <v>1348</v>
      </c>
      <c r="C109" s="184" t="s">
        <v>1349</v>
      </c>
      <c r="D109" s="177" t="s">
        <v>1188</v>
      </c>
      <c r="E109" s="178">
        <v>20</v>
      </c>
      <c r="F109" s="179"/>
      <c r="G109" s="180">
        <f t="shared" si="56"/>
        <v>0</v>
      </c>
      <c r="H109" s="157"/>
      <c r="I109" s="156">
        <f t="shared" si="57"/>
        <v>0</v>
      </c>
      <c r="J109" s="157"/>
      <c r="K109" s="156">
        <f t="shared" si="58"/>
        <v>0</v>
      </c>
      <c r="L109" s="156">
        <v>21</v>
      </c>
      <c r="M109" s="156">
        <f t="shared" si="59"/>
        <v>0</v>
      </c>
      <c r="N109" s="155">
        <v>0</v>
      </c>
      <c r="O109" s="155">
        <f t="shared" si="60"/>
        <v>0</v>
      </c>
      <c r="P109" s="155">
        <v>0</v>
      </c>
      <c r="Q109" s="155">
        <f t="shared" si="61"/>
        <v>0</v>
      </c>
      <c r="R109" s="156"/>
      <c r="S109" s="156" t="s">
        <v>334</v>
      </c>
      <c r="T109" s="156" t="s">
        <v>335</v>
      </c>
      <c r="U109" s="156">
        <v>0</v>
      </c>
      <c r="V109" s="156">
        <f t="shared" si="62"/>
        <v>0</v>
      </c>
      <c r="W109" s="156"/>
      <c r="X109" s="156" t="s">
        <v>494</v>
      </c>
      <c r="Y109" s="156" t="s">
        <v>228</v>
      </c>
      <c r="Z109" s="146"/>
      <c r="AA109" s="146"/>
      <c r="AB109" s="146"/>
      <c r="AC109" s="146"/>
      <c r="AD109" s="146"/>
      <c r="AE109" s="146"/>
      <c r="AF109" s="146"/>
      <c r="AG109" s="146" t="s">
        <v>495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5">
        <v>91</v>
      </c>
      <c r="B110" s="176" t="s">
        <v>1350</v>
      </c>
      <c r="C110" s="184" t="s">
        <v>1351</v>
      </c>
      <c r="D110" s="177" t="s">
        <v>1188</v>
      </c>
      <c r="E110" s="178">
        <v>60</v>
      </c>
      <c r="F110" s="179"/>
      <c r="G110" s="180">
        <f t="shared" si="56"/>
        <v>0</v>
      </c>
      <c r="H110" s="157"/>
      <c r="I110" s="156">
        <f t="shared" si="57"/>
        <v>0</v>
      </c>
      <c r="J110" s="157"/>
      <c r="K110" s="156">
        <f t="shared" si="58"/>
        <v>0</v>
      </c>
      <c r="L110" s="156">
        <v>21</v>
      </c>
      <c r="M110" s="156">
        <f t="shared" si="59"/>
        <v>0</v>
      </c>
      <c r="N110" s="155">
        <v>0</v>
      </c>
      <c r="O110" s="155">
        <f t="shared" si="60"/>
        <v>0</v>
      </c>
      <c r="P110" s="155">
        <v>0</v>
      </c>
      <c r="Q110" s="155">
        <f t="shared" si="61"/>
        <v>0</v>
      </c>
      <c r="R110" s="156"/>
      <c r="S110" s="156" t="s">
        <v>334</v>
      </c>
      <c r="T110" s="156" t="s">
        <v>335</v>
      </c>
      <c r="U110" s="156">
        <v>0</v>
      </c>
      <c r="V110" s="156">
        <f t="shared" si="62"/>
        <v>0</v>
      </c>
      <c r="W110" s="156"/>
      <c r="X110" s="156" t="s">
        <v>494</v>
      </c>
      <c r="Y110" s="156" t="s">
        <v>228</v>
      </c>
      <c r="Z110" s="146"/>
      <c r="AA110" s="146"/>
      <c r="AB110" s="146"/>
      <c r="AC110" s="146"/>
      <c r="AD110" s="146"/>
      <c r="AE110" s="146"/>
      <c r="AF110" s="146"/>
      <c r="AG110" s="146" t="s">
        <v>495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5">
        <v>92</v>
      </c>
      <c r="B111" s="176" t="s">
        <v>98</v>
      </c>
      <c r="C111" s="184" t="s">
        <v>1352</v>
      </c>
      <c r="D111" s="177" t="s">
        <v>1188</v>
      </c>
      <c r="E111" s="178">
        <v>10</v>
      </c>
      <c r="F111" s="179"/>
      <c r="G111" s="180">
        <f t="shared" si="56"/>
        <v>0</v>
      </c>
      <c r="H111" s="157"/>
      <c r="I111" s="156">
        <f t="shared" si="57"/>
        <v>0</v>
      </c>
      <c r="J111" s="157"/>
      <c r="K111" s="156">
        <f t="shared" si="58"/>
        <v>0</v>
      </c>
      <c r="L111" s="156">
        <v>21</v>
      </c>
      <c r="M111" s="156">
        <f t="shared" si="59"/>
        <v>0</v>
      </c>
      <c r="N111" s="155">
        <v>0</v>
      </c>
      <c r="O111" s="155">
        <f t="shared" si="60"/>
        <v>0</v>
      </c>
      <c r="P111" s="155">
        <v>0</v>
      </c>
      <c r="Q111" s="155">
        <f t="shared" si="61"/>
        <v>0</v>
      </c>
      <c r="R111" s="156"/>
      <c r="S111" s="156" t="s">
        <v>334</v>
      </c>
      <c r="T111" s="156" t="s">
        <v>335</v>
      </c>
      <c r="U111" s="156">
        <v>0</v>
      </c>
      <c r="V111" s="156">
        <f t="shared" si="62"/>
        <v>0</v>
      </c>
      <c r="W111" s="156"/>
      <c r="X111" s="156" t="s">
        <v>494</v>
      </c>
      <c r="Y111" s="156" t="s">
        <v>228</v>
      </c>
      <c r="Z111" s="146"/>
      <c r="AA111" s="146"/>
      <c r="AB111" s="146"/>
      <c r="AC111" s="146"/>
      <c r="AD111" s="146"/>
      <c r="AE111" s="146"/>
      <c r="AF111" s="146"/>
      <c r="AG111" s="146" t="s">
        <v>495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">
      <c r="A112" s="162" t="s">
        <v>221</v>
      </c>
      <c r="B112" s="163" t="s">
        <v>136</v>
      </c>
      <c r="C112" s="181" t="s">
        <v>137</v>
      </c>
      <c r="D112" s="164"/>
      <c r="E112" s="165"/>
      <c r="F112" s="166"/>
      <c r="G112" s="167">
        <f>SUMIF(AG113:AG116,"&lt;&gt;NOR",G113:G116)</f>
        <v>0</v>
      </c>
      <c r="H112" s="161"/>
      <c r="I112" s="161">
        <f>SUM(I113:I116)</f>
        <v>0</v>
      </c>
      <c r="J112" s="161"/>
      <c r="K112" s="161">
        <f>SUM(K113:K116)</f>
        <v>0</v>
      </c>
      <c r="L112" s="161"/>
      <c r="M112" s="161">
        <f>SUM(M113:M116)</f>
        <v>0</v>
      </c>
      <c r="N112" s="160"/>
      <c r="O112" s="160">
        <f>SUM(O113:O116)</f>
        <v>1.06</v>
      </c>
      <c r="P112" s="160"/>
      <c r="Q112" s="160">
        <f>SUM(Q113:Q116)</f>
        <v>0</v>
      </c>
      <c r="R112" s="161"/>
      <c r="S112" s="161"/>
      <c r="T112" s="161"/>
      <c r="U112" s="161"/>
      <c r="V112" s="161">
        <f>SUM(V113:V116)</f>
        <v>0</v>
      </c>
      <c r="W112" s="161"/>
      <c r="X112" s="161"/>
      <c r="Y112" s="161"/>
      <c r="AG112" t="s">
        <v>222</v>
      </c>
    </row>
    <row r="113" spans="1:60" ht="22.5" outlineLevel="1" x14ac:dyDescent="0.2">
      <c r="A113" s="175">
        <v>93</v>
      </c>
      <c r="B113" s="176" t="s">
        <v>1353</v>
      </c>
      <c r="C113" s="184" t="s">
        <v>1354</v>
      </c>
      <c r="D113" s="177" t="s">
        <v>1193</v>
      </c>
      <c r="E113" s="178">
        <v>30</v>
      </c>
      <c r="F113" s="179"/>
      <c r="G113" s="180">
        <f>ROUND(E113*F113,2)</f>
        <v>0</v>
      </c>
      <c r="H113" s="157"/>
      <c r="I113" s="156">
        <f>ROUND(E113*H113,2)</f>
        <v>0</v>
      </c>
      <c r="J113" s="157"/>
      <c r="K113" s="156">
        <f>ROUND(E113*J113,2)</f>
        <v>0</v>
      </c>
      <c r="L113" s="156">
        <v>21</v>
      </c>
      <c r="M113" s="156">
        <f>G113*(1+L113/100)</f>
        <v>0</v>
      </c>
      <c r="N113" s="155">
        <v>1.2999999999999999E-2</v>
      </c>
      <c r="O113" s="155">
        <f>ROUND(E113*N113,2)</f>
        <v>0.39</v>
      </c>
      <c r="P113" s="155">
        <v>0</v>
      </c>
      <c r="Q113" s="155">
        <f>ROUND(E113*P113,2)</f>
        <v>0</v>
      </c>
      <c r="R113" s="156"/>
      <c r="S113" s="156" t="s">
        <v>334</v>
      </c>
      <c r="T113" s="156" t="s">
        <v>335</v>
      </c>
      <c r="U113" s="156">
        <v>0</v>
      </c>
      <c r="V113" s="156">
        <f>ROUND(E113*U113,2)</f>
        <v>0</v>
      </c>
      <c r="W113" s="156"/>
      <c r="X113" s="156" t="s">
        <v>494</v>
      </c>
      <c r="Y113" s="156" t="s">
        <v>228</v>
      </c>
      <c r="Z113" s="146"/>
      <c r="AA113" s="146"/>
      <c r="AB113" s="146"/>
      <c r="AC113" s="146"/>
      <c r="AD113" s="146"/>
      <c r="AE113" s="146"/>
      <c r="AF113" s="146"/>
      <c r="AG113" s="146" t="s">
        <v>495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75">
        <v>94</v>
      </c>
      <c r="B114" s="176" t="s">
        <v>100</v>
      </c>
      <c r="C114" s="184" t="s">
        <v>1355</v>
      </c>
      <c r="D114" s="177" t="s">
        <v>1193</v>
      </c>
      <c r="E114" s="178">
        <v>40</v>
      </c>
      <c r="F114" s="179"/>
      <c r="G114" s="180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5">
        <v>1.6500000000000001E-2</v>
      </c>
      <c r="O114" s="155">
        <f>ROUND(E114*N114,2)</f>
        <v>0.66</v>
      </c>
      <c r="P114" s="155">
        <v>0</v>
      </c>
      <c r="Q114" s="155">
        <f>ROUND(E114*P114,2)</f>
        <v>0</v>
      </c>
      <c r="R114" s="156"/>
      <c r="S114" s="156" t="s">
        <v>334</v>
      </c>
      <c r="T114" s="156" t="s">
        <v>335</v>
      </c>
      <c r="U114" s="156">
        <v>0</v>
      </c>
      <c r="V114" s="156">
        <f>ROUND(E114*U114,2)</f>
        <v>0</v>
      </c>
      <c r="W114" s="156"/>
      <c r="X114" s="156" t="s">
        <v>494</v>
      </c>
      <c r="Y114" s="156" t="s">
        <v>228</v>
      </c>
      <c r="Z114" s="146"/>
      <c r="AA114" s="146"/>
      <c r="AB114" s="146"/>
      <c r="AC114" s="146"/>
      <c r="AD114" s="146"/>
      <c r="AE114" s="146"/>
      <c r="AF114" s="146"/>
      <c r="AG114" s="146" t="s">
        <v>495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5">
        <v>95</v>
      </c>
      <c r="B115" s="176" t="s">
        <v>102</v>
      </c>
      <c r="C115" s="184" t="s">
        <v>1356</v>
      </c>
      <c r="D115" s="177" t="s">
        <v>1188</v>
      </c>
      <c r="E115" s="178">
        <v>1</v>
      </c>
      <c r="F115" s="179"/>
      <c r="G115" s="180">
        <f>ROUND(E115*F115,2)</f>
        <v>0</v>
      </c>
      <c r="H115" s="157"/>
      <c r="I115" s="156">
        <f>ROUND(E115*H115,2)</f>
        <v>0</v>
      </c>
      <c r="J115" s="157"/>
      <c r="K115" s="156">
        <f>ROUND(E115*J115,2)</f>
        <v>0</v>
      </c>
      <c r="L115" s="156">
        <v>21</v>
      </c>
      <c r="M115" s="156">
        <f>G115*(1+L115/100)</f>
        <v>0</v>
      </c>
      <c r="N115" s="155">
        <v>1.35E-2</v>
      </c>
      <c r="O115" s="155">
        <f>ROUND(E115*N115,2)</f>
        <v>0.01</v>
      </c>
      <c r="P115" s="155">
        <v>0</v>
      </c>
      <c r="Q115" s="155">
        <f>ROUND(E115*P115,2)</f>
        <v>0</v>
      </c>
      <c r="R115" s="156"/>
      <c r="S115" s="156" t="s">
        <v>334</v>
      </c>
      <c r="T115" s="156" t="s">
        <v>335</v>
      </c>
      <c r="U115" s="156">
        <v>0</v>
      </c>
      <c r="V115" s="156">
        <f>ROUND(E115*U115,2)</f>
        <v>0</v>
      </c>
      <c r="W115" s="156"/>
      <c r="X115" s="156" t="s">
        <v>494</v>
      </c>
      <c r="Y115" s="156" t="s">
        <v>228</v>
      </c>
      <c r="Z115" s="146"/>
      <c r="AA115" s="146"/>
      <c r="AB115" s="146"/>
      <c r="AC115" s="146"/>
      <c r="AD115" s="146"/>
      <c r="AE115" s="146"/>
      <c r="AF115" s="146"/>
      <c r="AG115" s="146" t="s">
        <v>495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5">
        <v>96</v>
      </c>
      <c r="B116" s="176" t="s">
        <v>104</v>
      </c>
      <c r="C116" s="184" t="s">
        <v>1357</v>
      </c>
      <c r="D116" s="177" t="s">
        <v>1198</v>
      </c>
      <c r="E116" s="178">
        <v>1</v>
      </c>
      <c r="F116" s="179"/>
      <c r="G116" s="180">
        <f>ROUND(E116*F116,2)</f>
        <v>0</v>
      </c>
      <c r="H116" s="157"/>
      <c r="I116" s="156">
        <f>ROUND(E116*H116,2)</f>
        <v>0</v>
      </c>
      <c r="J116" s="157"/>
      <c r="K116" s="156">
        <f>ROUND(E116*J116,2)</f>
        <v>0</v>
      </c>
      <c r="L116" s="156">
        <v>21</v>
      </c>
      <c r="M116" s="156">
        <f>G116*(1+L116/100)</f>
        <v>0</v>
      </c>
      <c r="N116" s="155">
        <v>4.7000000000000002E-3</v>
      </c>
      <c r="O116" s="155">
        <f>ROUND(E116*N116,2)</f>
        <v>0</v>
      </c>
      <c r="P116" s="155">
        <v>0</v>
      </c>
      <c r="Q116" s="155">
        <f>ROUND(E116*P116,2)</f>
        <v>0</v>
      </c>
      <c r="R116" s="156"/>
      <c r="S116" s="156" t="s">
        <v>334</v>
      </c>
      <c r="T116" s="156" t="s">
        <v>335</v>
      </c>
      <c r="U116" s="156">
        <v>0</v>
      </c>
      <c r="V116" s="156">
        <f>ROUND(E116*U116,2)</f>
        <v>0</v>
      </c>
      <c r="W116" s="156"/>
      <c r="X116" s="156" t="s">
        <v>494</v>
      </c>
      <c r="Y116" s="156" t="s">
        <v>228</v>
      </c>
      <c r="Z116" s="146"/>
      <c r="AA116" s="146"/>
      <c r="AB116" s="146"/>
      <c r="AC116" s="146"/>
      <c r="AD116" s="146"/>
      <c r="AE116" s="146"/>
      <c r="AF116" s="146"/>
      <c r="AG116" s="146" t="s">
        <v>495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5.5" x14ac:dyDescent="0.2">
      <c r="A117" s="162" t="s">
        <v>221</v>
      </c>
      <c r="B117" s="163" t="s">
        <v>138</v>
      </c>
      <c r="C117" s="181" t="s">
        <v>139</v>
      </c>
      <c r="D117" s="164"/>
      <c r="E117" s="165"/>
      <c r="F117" s="166"/>
      <c r="G117" s="167">
        <f>SUMIF(AG118:AG123,"&lt;&gt;NOR",G118:G123)</f>
        <v>0</v>
      </c>
      <c r="H117" s="161"/>
      <c r="I117" s="161">
        <f>SUM(I118:I123)</f>
        <v>0</v>
      </c>
      <c r="J117" s="161"/>
      <c r="K117" s="161">
        <f>SUM(K118:K123)</f>
        <v>0</v>
      </c>
      <c r="L117" s="161"/>
      <c r="M117" s="161">
        <f>SUM(M118:M123)</f>
        <v>0</v>
      </c>
      <c r="N117" s="160"/>
      <c r="O117" s="160">
        <f>SUM(O118:O123)</f>
        <v>0.51</v>
      </c>
      <c r="P117" s="160"/>
      <c r="Q117" s="160">
        <f>SUM(Q118:Q123)</f>
        <v>0</v>
      </c>
      <c r="R117" s="161"/>
      <c r="S117" s="161"/>
      <c r="T117" s="161"/>
      <c r="U117" s="161"/>
      <c r="V117" s="161">
        <f>SUM(V118:V123)</f>
        <v>0</v>
      </c>
      <c r="W117" s="161"/>
      <c r="X117" s="161"/>
      <c r="Y117" s="161"/>
      <c r="AG117" t="s">
        <v>222</v>
      </c>
    </row>
    <row r="118" spans="1:60" outlineLevel="1" x14ac:dyDescent="0.2">
      <c r="A118" s="175">
        <v>97</v>
      </c>
      <c r="B118" s="176" t="s">
        <v>106</v>
      </c>
      <c r="C118" s="184" t="s">
        <v>1358</v>
      </c>
      <c r="D118" s="177" t="s">
        <v>1188</v>
      </c>
      <c r="E118" s="178">
        <v>6</v>
      </c>
      <c r="F118" s="179"/>
      <c r="G118" s="180">
        <f t="shared" ref="G118:G123" si="63">ROUND(E118*F118,2)</f>
        <v>0</v>
      </c>
      <c r="H118" s="157"/>
      <c r="I118" s="156">
        <f t="shared" ref="I118:I123" si="64">ROUND(E118*H118,2)</f>
        <v>0</v>
      </c>
      <c r="J118" s="157"/>
      <c r="K118" s="156">
        <f t="shared" ref="K118:K123" si="65">ROUND(E118*J118,2)</f>
        <v>0</v>
      </c>
      <c r="L118" s="156">
        <v>21</v>
      </c>
      <c r="M118" s="156">
        <f t="shared" ref="M118:M123" si="66">G118*(1+L118/100)</f>
        <v>0</v>
      </c>
      <c r="N118" s="155">
        <v>1.2999999999999999E-2</v>
      </c>
      <c r="O118" s="155">
        <f t="shared" ref="O118:O123" si="67">ROUND(E118*N118,2)</f>
        <v>0.08</v>
      </c>
      <c r="P118" s="155">
        <v>0</v>
      </c>
      <c r="Q118" s="155">
        <f t="shared" ref="Q118:Q123" si="68">ROUND(E118*P118,2)</f>
        <v>0</v>
      </c>
      <c r="R118" s="156"/>
      <c r="S118" s="156" t="s">
        <v>334</v>
      </c>
      <c r="T118" s="156" t="s">
        <v>335</v>
      </c>
      <c r="U118" s="156">
        <v>0</v>
      </c>
      <c r="V118" s="156">
        <f t="shared" ref="V118:V123" si="69">ROUND(E118*U118,2)</f>
        <v>0</v>
      </c>
      <c r="W118" s="156"/>
      <c r="X118" s="156" t="s">
        <v>494</v>
      </c>
      <c r="Y118" s="156" t="s">
        <v>228</v>
      </c>
      <c r="Z118" s="146"/>
      <c r="AA118" s="146"/>
      <c r="AB118" s="146"/>
      <c r="AC118" s="146"/>
      <c r="AD118" s="146"/>
      <c r="AE118" s="146"/>
      <c r="AF118" s="146"/>
      <c r="AG118" s="146" t="s">
        <v>495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5">
        <v>98</v>
      </c>
      <c r="B119" s="176" t="s">
        <v>108</v>
      </c>
      <c r="C119" s="184" t="s">
        <v>1359</v>
      </c>
      <c r="D119" s="177" t="s">
        <v>1198</v>
      </c>
      <c r="E119" s="178">
        <v>1</v>
      </c>
      <c r="F119" s="179"/>
      <c r="G119" s="180">
        <f t="shared" si="63"/>
        <v>0</v>
      </c>
      <c r="H119" s="157"/>
      <c r="I119" s="156">
        <f t="shared" si="64"/>
        <v>0</v>
      </c>
      <c r="J119" s="157"/>
      <c r="K119" s="156">
        <f t="shared" si="65"/>
        <v>0</v>
      </c>
      <c r="L119" s="156">
        <v>21</v>
      </c>
      <c r="M119" s="156">
        <f t="shared" si="66"/>
        <v>0</v>
      </c>
      <c r="N119" s="155">
        <v>0</v>
      </c>
      <c r="O119" s="155">
        <f t="shared" si="67"/>
        <v>0</v>
      </c>
      <c r="P119" s="155">
        <v>0</v>
      </c>
      <c r="Q119" s="155">
        <f t="shared" si="68"/>
        <v>0</v>
      </c>
      <c r="R119" s="156"/>
      <c r="S119" s="156" t="s">
        <v>334</v>
      </c>
      <c r="T119" s="156" t="s">
        <v>335</v>
      </c>
      <c r="U119" s="156">
        <v>0</v>
      </c>
      <c r="V119" s="156">
        <f t="shared" si="69"/>
        <v>0</v>
      </c>
      <c r="W119" s="156"/>
      <c r="X119" s="156" t="s">
        <v>494</v>
      </c>
      <c r="Y119" s="156" t="s">
        <v>228</v>
      </c>
      <c r="Z119" s="146"/>
      <c r="AA119" s="146"/>
      <c r="AB119" s="146"/>
      <c r="AC119" s="146"/>
      <c r="AD119" s="146"/>
      <c r="AE119" s="146"/>
      <c r="AF119" s="146"/>
      <c r="AG119" s="146" t="s">
        <v>495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75">
        <v>99</v>
      </c>
      <c r="B120" s="176" t="s">
        <v>1360</v>
      </c>
      <c r="C120" s="184" t="s">
        <v>1361</v>
      </c>
      <c r="D120" s="177" t="s">
        <v>1362</v>
      </c>
      <c r="E120" s="178">
        <v>15</v>
      </c>
      <c r="F120" s="179"/>
      <c r="G120" s="180">
        <f t="shared" si="63"/>
        <v>0</v>
      </c>
      <c r="H120" s="157"/>
      <c r="I120" s="156">
        <f t="shared" si="64"/>
        <v>0</v>
      </c>
      <c r="J120" s="157"/>
      <c r="K120" s="156">
        <f t="shared" si="65"/>
        <v>0</v>
      </c>
      <c r="L120" s="156">
        <v>21</v>
      </c>
      <c r="M120" s="156">
        <f t="shared" si="66"/>
        <v>0</v>
      </c>
      <c r="N120" s="155">
        <v>0</v>
      </c>
      <c r="O120" s="155">
        <f t="shared" si="67"/>
        <v>0</v>
      </c>
      <c r="P120" s="155">
        <v>0</v>
      </c>
      <c r="Q120" s="155">
        <f t="shared" si="68"/>
        <v>0</v>
      </c>
      <c r="R120" s="156"/>
      <c r="S120" s="156" t="s">
        <v>334</v>
      </c>
      <c r="T120" s="156" t="s">
        <v>335</v>
      </c>
      <c r="U120" s="156">
        <v>0</v>
      </c>
      <c r="V120" s="156">
        <f t="shared" si="69"/>
        <v>0</v>
      </c>
      <c r="W120" s="156"/>
      <c r="X120" s="156" t="s">
        <v>227</v>
      </c>
      <c r="Y120" s="156" t="s">
        <v>228</v>
      </c>
      <c r="Z120" s="146"/>
      <c r="AA120" s="146"/>
      <c r="AB120" s="146"/>
      <c r="AC120" s="146"/>
      <c r="AD120" s="146"/>
      <c r="AE120" s="146"/>
      <c r="AF120" s="146"/>
      <c r="AG120" s="146" t="s">
        <v>229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5">
        <v>100</v>
      </c>
      <c r="B121" s="176" t="s">
        <v>110</v>
      </c>
      <c r="C121" s="184" t="s">
        <v>1363</v>
      </c>
      <c r="D121" s="177" t="s">
        <v>1198</v>
      </c>
      <c r="E121" s="178">
        <v>1</v>
      </c>
      <c r="F121" s="179"/>
      <c r="G121" s="180">
        <f t="shared" si="63"/>
        <v>0</v>
      </c>
      <c r="H121" s="157"/>
      <c r="I121" s="156">
        <f t="shared" si="64"/>
        <v>0</v>
      </c>
      <c r="J121" s="157"/>
      <c r="K121" s="156">
        <f t="shared" si="65"/>
        <v>0</v>
      </c>
      <c r="L121" s="156">
        <v>21</v>
      </c>
      <c r="M121" s="156">
        <f t="shared" si="66"/>
        <v>0</v>
      </c>
      <c r="N121" s="155">
        <v>1.6500000000000001E-2</v>
      </c>
      <c r="O121" s="155">
        <f t="shared" si="67"/>
        <v>0.02</v>
      </c>
      <c r="P121" s="155">
        <v>0</v>
      </c>
      <c r="Q121" s="155">
        <f t="shared" si="68"/>
        <v>0</v>
      </c>
      <c r="R121" s="156"/>
      <c r="S121" s="156" t="s">
        <v>334</v>
      </c>
      <c r="T121" s="156" t="s">
        <v>335</v>
      </c>
      <c r="U121" s="156">
        <v>0</v>
      </c>
      <c r="V121" s="156">
        <f t="shared" si="69"/>
        <v>0</v>
      </c>
      <c r="W121" s="156"/>
      <c r="X121" s="156" t="s">
        <v>494</v>
      </c>
      <c r="Y121" s="156" t="s">
        <v>228</v>
      </c>
      <c r="Z121" s="146"/>
      <c r="AA121" s="146"/>
      <c r="AB121" s="146"/>
      <c r="AC121" s="146"/>
      <c r="AD121" s="146"/>
      <c r="AE121" s="146"/>
      <c r="AF121" s="146"/>
      <c r="AG121" s="146" t="s">
        <v>495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5">
        <v>101</v>
      </c>
      <c r="B122" s="176" t="s">
        <v>1364</v>
      </c>
      <c r="C122" s="184" t="s">
        <v>1365</v>
      </c>
      <c r="D122" s="177" t="s">
        <v>1198</v>
      </c>
      <c r="E122" s="178">
        <v>1</v>
      </c>
      <c r="F122" s="179"/>
      <c r="G122" s="180">
        <f t="shared" si="63"/>
        <v>0</v>
      </c>
      <c r="H122" s="157"/>
      <c r="I122" s="156">
        <f t="shared" si="64"/>
        <v>0</v>
      </c>
      <c r="J122" s="157"/>
      <c r="K122" s="156">
        <f t="shared" si="65"/>
        <v>0</v>
      </c>
      <c r="L122" s="156">
        <v>21</v>
      </c>
      <c r="M122" s="156">
        <f t="shared" si="66"/>
        <v>0</v>
      </c>
      <c r="N122" s="155">
        <v>1.35E-2</v>
      </c>
      <c r="O122" s="155">
        <f t="shared" si="67"/>
        <v>0.01</v>
      </c>
      <c r="P122" s="155">
        <v>0</v>
      </c>
      <c r="Q122" s="155">
        <f t="shared" si="68"/>
        <v>0</v>
      </c>
      <c r="R122" s="156"/>
      <c r="S122" s="156" t="s">
        <v>334</v>
      </c>
      <c r="T122" s="156" t="s">
        <v>335</v>
      </c>
      <c r="U122" s="156">
        <v>0</v>
      </c>
      <c r="V122" s="156">
        <f t="shared" si="69"/>
        <v>0</v>
      </c>
      <c r="W122" s="156"/>
      <c r="X122" s="156" t="s">
        <v>494</v>
      </c>
      <c r="Y122" s="156" t="s">
        <v>228</v>
      </c>
      <c r="Z122" s="146"/>
      <c r="AA122" s="146"/>
      <c r="AB122" s="146"/>
      <c r="AC122" s="146"/>
      <c r="AD122" s="146"/>
      <c r="AE122" s="146"/>
      <c r="AF122" s="146"/>
      <c r="AG122" s="146" t="s">
        <v>495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75">
        <v>102</v>
      </c>
      <c r="B123" s="176" t="s">
        <v>1366</v>
      </c>
      <c r="C123" s="184" t="s">
        <v>1367</v>
      </c>
      <c r="D123" s="177" t="s">
        <v>1193</v>
      </c>
      <c r="E123" s="178">
        <v>85</v>
      </c>
      <c r="F123" s="179"/>
      <c r="G123" s="180">
        <f t="shared" si="63"/>
        <v>0</v>
      </c>
      <c r="H123" s="157"/>
      <c r="I123" s="156">
        <f t="shared" si="64"/>
        <v>0</v>
      </c>
      <c r="J123" s="157"/>
      <c r="K123" s="156">
        <f t="shared" si="65"/>
        <v>0</v>
      </c>
      <c r="L123" s="156">
        <v>21</v>
      </c>
      <c r="M123" s="156">
        <f t="shared" si="66"/>
        <v>0</v>
      </c>
      <c r="N123" s="155">
        <v>4.7000000000000002E-3</v>
      </c>
      <c r="O123" s="155">
        <f t="shared" si="67"/>
        <v>0.4</v>
      </c>
      <c r="P123" s="155">
        <v>0</v>
      </c>
      <c r="Q123" s="155">
        <f t="shared" si="68"/>
        <v>0</v>
      </c>
      <c r="R123" s="156"/>
      <c r="S123" s="156" t="s">
        <v>334</v>
      </c>
      <c r="T123" s="156" t="s">
        <v>335</v>
      </c>
      <c r="U123" s="156">
        <v>0</v>
      </c>
      <c r="V123" s="156">
        <f t="shared" si="69"/>
        <v>0</v>
      </c>
      <c r="W123" s="156"/>
      <c r="X123" s="156" t="s">
        <v>494</v>
      </c>
      <c r="Y123" s="156" t="s">
        <v>228</v>
      </c>
      <c r="Z123" s="146"/>
      <c r="AA123" s="146"/>
      <c r="AB123" s="146"/>
      <c r="AC123" s="146"/>
      <c r="AD123" s="146"/>
      <c r="AE123" s="146"/>
      <c r="AF123" s="146"/>
      <c r="AG123" s="146" t="s">
        <v>495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62" t="s">
        <v>221</v>
      </c>
      <c r="B124" s="163" t="s">
        <v>140</v>
      </c>
      <c r="C124" s="181" t="s">
        <v>141</v>
      </c>
      <c r="D124" s="164"/>
      <c r="E124" s="165"/>
      <c r="F124" s="166"/>
      <c r="G124" s="167">
        <f>SUMIF(AG125:AG143,"&lt;&gt;NOR",G125:G143)</f>
        <v>0</v>
      </c>
      <c r="H124" s="161"/>
      <c r="I124" s="161">
        <f>SUM(I125:I143)</f>
        <v>0</v>
      </c>
      <c r="J124" s="161"/>
      <c r="K124" s="161">
        <f>SUM(K125:K143)</f>
        <v>0</v>
      </c>
      <c r="L124" s="161"/>
      <c r="M124" s="161">
        <f>SUM(M125:M143)</f>
        <v>0</v>
      </c>
      <c r="N124" s="160"/>
      <c r="O124" s="160">
        <f>SUM(O125:O143)</f>
        <v>2.36</v>
      </c>
      <c r="P124" s="160"/>
      <c r="Q124" s="160">
        <f>SUM(Q125:Q143)</f>
        <v>0</v>
      </c>
      <c r="R124" s="161"/>
      <c r="S124" s="161"/>
      <c r="T124" s="161"/>
      <c r="U124" s="161"/>
      <c r="V124" s="161">
        <f>SUM(V125:V143)</f>
        <v>0</v>
      </c>
      <c r="W124" s="161"/>
      <c r="X124" s="161"/>
      <c r="Y124" s="161"/>
      <c r="AG124" t="s">
        <v>222</v>
      </c>
    </row>
    <row r="125" spans="1:60" ht="22.5" outlineLevel="1" x14ac:dyDescent="0.2">
      <c r="A125" s="175">
        <v>103</v>
      </c>
      <c r="B125" s="176" t="s">
        <v>1368</v>
      </c>
      <c r="C125" s="184" t="s">
        <v>1369</v>
      </c>
      <c r="D125" s="177" t="s">
        <v>1193</v>
      </c>
      <c r="E125" s="178">
        <v>180</v>
      </c>
      <c r="F125" s="179"/>
      <c r="G125" s="180">
        <f t="shared" ref="G125:G143" si="70">ROUND(E125*F125,2)</f>
        <v>0</v>
      </c>
      <c r="H125" s="157"/>
      <c r="I125" s="156">
        <f t="shared" ref="I125:I143" si="71">ROUND(E125*H125,2)</f>
        <v>0</v>
      </c>
      <c r="J125" s="157"/>
      <c r="K125" s="156">
        <f t="shared" ref="K125:K143" si="72">ROUND(E125*J125,2)</f>
        <v>0</v>
      </c>
      <c r="L125" s="156">
        <v>21</v>
      </c>
      <c r="M125" s="156">
        <f t="shared" ref="M125:M143" si="73">G125*(1+L125/100)</f>
        <v>0</v>
      </c>
      <c r="N125" s="155">
        <v>1.2999999999999999E-2</v>
      </c>
      <c r="O125" s="155">
        <f t="shared" ref="O125:O143" si="74">ROUND(E125*N125,2)</f>
        <v>2.34</v>
      </c>
      <c r="P125" s="155">
        <v>0</v>
      </c>
      <c r="Q125" s="155">
        <f t="shared" ref="Q125:Q143" si="75">ROUND(E125*P125,2)</f>
        <v>0</v>
      </c>
      <c r="R125" s="156"/>
      <c r="S125" s="156" t="s">
        <v>334</v>
      </c>
      <c r="T125" s="156" t="s">
        <v>335</v>
      </c>
      <c r="U125" s="156">
        <v>0</v>
      </c>
      <c r="V125" s="156">
        <f t="shared" ref="V125:V143" si="76">ROUND(E125*U125,2)</f>
        <v>0</v>
      </c>
      <c r="W125" s="156"/>
      <c r="X125" s="156" t="s">
        <v>494</v>
      </c>
      <c r="Y125" s="156" t="s">
        <v>228</v>
      </c>
      <c r="Z125" s="146"/>
      <c r="AA125" s="146"/>
      <c r="AB125" s="146"/>
      <c r="AC125" s="146"/>
      <c r="AD125" s="146"/>
      <c r="AE125" s="146"/>
      <c r="AF125" s="146"/>
      <c r="AG125" s="146" t="s">
        <v>495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1" x14ac:dyDescent="0.2">
      <c r="A126" s="175">
        <v>104</v>
      </c>
      <c r="B126" s="176" t="s">
        <v>1370</v>
      </c>
      <c r="C126" s="184" t="s">
        <v>1371</v>
      </c>
      <c r="D126" s="177" t="s">
        <v>1188</v>
      </c>
      <c r="E126" s="178">
        <v>130</v>
      </c>
      <c r="F126" s="179"/>
      <c r="G126" s="180">
        <f t="shared" si="70"/>
        <v>0</v>
      </c>
      <c r="H126" s="157"/>
      <c r="I126" s="156">
        <f t="shared" si="71"/>
        <v>0</v>
      </c>
      <c r="J126" s="157"/>
      <c r="K126" s="156">
        <f t="shared" si="72"/>
        <v>0</v>
      </c>
      <c r="L126" s="156">
        <v>21</v>
      </c>
      <c r="M126" s="156">
        <f t="shared" si="73"/>
        <v>0</v>
      </c>
      <c r="N126" s="155">
        <v>0</v>
      </c>
      <c r="O126" s="155">
        <f t="shared" si="74"/>
        <v>0</v>
      </c>
      <c r="P126" s="155">
        <v>0</v>
      </c>
      <c r="Q126" s="155">
        <f t="shared" si="75"/>
        <v>0</v>
      </c>
      <c r="R126" s="156"/>
      <c r="S126" s="156" t="s">
        <v>334</v>
      </c>
      <c r="T126" s="156" t="s">
        <v>335</v>
      </c>
      <c r="U126" s="156">
        <v>0</v>
      </c>
      <c r="V126" s="156">
        <f t="shared" si="76"/>
        <v>0</v>
      </c>
      <c r="W126" s="156"/>
      <c r="X126" s="156" t="s">
        <v>494</v>
      </c>
      <c r="Y126" s="156" t="s">
        <v>228</v>
      </c>
      <c r="Z126" s="146"/>
      <c r="AA126" s="146"/>
      <c r="AB126" s="146"/>
      <c r="AC126" s="146"/>
      <c r="AD126" s="146"/>
      <c r="AE126" s="146"/>
      <c r="AF126" s="146"/>
      <c r="AG126" s="146" t="s">
        <v>495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5">
        <v>105</v>
      </c>
      <c r="B127" s="176" t="s">
        <v>1372</v>
      </c>
      <c r="C127" s="184" t="s">
        <v>1373</v>
      </c>
      <c r="D127" s="177" t="s">
        <v>1188</v>
      </c>
      <c r="E127" s="178">
        <v>13</v>
      </c>
      <c r="F127" s="179"/>
      <c r="G127" s="180">
        <f t="shared" si="70"/>
        <v>0</v>
      </c>
      <c r="H127" s="157"/>
      <c r="I127" s="156">
        <f t="shared" si="71"/>
        <v>0</v>
      </c>
      <c r="J127" s="157"/>
      <c r="K127" s="156">
        <f t="shared" si="72"/>
        <v>0</v>
      </c>
      <c r="L127" s="156">
        <v>21</v>
      </c>
      <c r="M127" s="156">
        <f t="shared" si="73"/>
        <v>0</v>
      </c>
      <c r="N127" s="155">
        <v>0</v>
      </c>
      <c r="O127" s="155">
        <f t="shared" si="74"/>
        <v>0</v>
      </c>
      <c r="P127" s="155">
        <v>0</v>
      </c>
      <c r="Q127" s="155">
        <f t="shared" si="75"/>
        <v>0</v>
      </c>
      <c r="R127" s="156"/>
      <c r="S127" s="156" t="s">
        <v>334</v>
      </c>
      <c r="T127" s="156" t="s">
        <v>335</v>
      </c>
      <c r="U127" s="156">
        <v>0</v>
      </c>
      <c r="V127" s="156">
        <f t="shared" si="76"/>
        <v>0</v>
      </c>
      <c r="W127" s="156"/>
      <c r="X127" s="156" t="s">
        <v>494</v>
      </c>
      <c r="Y127" s="156" t="s">
        <v>228</v>
      </c>
      <c r="Z127" s="146"/>
      <c r="AA127" s="146"/>
      <c r="AB127" s="146"/>
      <c r="AC127" s="146"/>
      <c r="AD127" s="146"/>
      <c r="AE127" s="146"/>
      <c r="AF127" s="146"/>
      <c r="AG127" s="146" t="s">
        <v>495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5">
        <v>106</v>
      </c>
      <c r="B128" s="176" t="s">
        <v>1374</v>
      </c>
      <c r="C128" s="184" t="s">
        <v>1375</v>
      </c>
      <c r="D128" s="177" t="s">
        <v>1188</v>
      </c>
      <c r="E128" s="178">
        <v>2</v>
      </c>
      <c r="F128" s="179"/>
      <c r="G128" s="180">
        <f t="shared" si="70"/>
        <v>0</v>
      </c>
      <c r="H128" s="157"/>
      <c r="I128" s="156">
        <f t="shared" si="71"/>
        <v>0</v>
      </c>
      <c r="J128" s="157"/>
      <c r="K128" s="156">
        <f t="shared" si="72"/>
        <v>0</v>
      </c>
      <c r="L128" s="156">
        <v>21</v>
      </c>
      <c r="M128" s="156">
        <f t="shared" si="73"/>
        <v>0</v>
      </c>
      <c r="N128" s="155">
        <v>0</v>
      </c>
      <c r="O128" s="155">
        <f t="shared" si="74"/>
        <v>0</v>
      </c>
      <c r="P128" s="155">
        <v>0</v>
      </c>
      <c r="Q128" s="155">
        <f t="shared" si="75"/>
        <v>0</v>
      </c>
      <c r="R128" s="156"/>
      <c r="S128" s="156" t="s">
        <v>334</v>
      </c>
      <c r="T128" s="156" t="s">
        <v>335</v>
      </c>
      <c r="U128" s="156">
        <v>0</v>
      </c>
      <c r="V128" s="156">
        <f t="shared" si="76"/>
        <v>0</v>
      </c>
      <c r="W128" s="156"/>
      <c r="X128" s="156" t="s">
        <v>494</v>
      </c>
      <c r="Y128" s="156" t="s">
        <v>228</v>
      </c>
      <c r="Z128" s="146"/>
      <c r="AA128" s="146"/>
      <c r="AB128" s="146"/>
      <c r="AC128" s="146"/>
      <c r="AD128" s="146"/>
      <c r="AE128" s="146"/>
      <c r="AF128" s="146"/>
      <c r="AG128" s="146" t="s">
        <v>495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5">
        <v>107</v>
      </c>
      <c r="B129" s="176" t="s">
        <v>1376</v>
      </c>
      <c r="C129" s="184" t="s">
        <v>1377</v>
      </c>
      <c r="D129" s="177" t="s">
        <v>1188</v>
      </c>
      <c r="E129" s="178">
        <v>30</v>
      </c>
      <c r="F129" s="179"/>
      <c r="G129" s="180">
        <f t="shared" si="70"/>
        <v>0</v>
      </c>
      <c r="H129" s="157"/>
      <c r="I129" s="156">
        <f t="shared" si="71"/>
        <v>0</v>
      </c>
      <c r="J129" s="157"/>
      <c r="K129" s="156">
        <f t="shared" si="72"/>
        <v>0</v>
      </c>
      <c r="L129" s="156">
        <v>21</v>
      </c>
      <c r="M129" s="156">
        <f t="shared" si="73"/>
        <v>0</v>
      </c>
      <c r="N129" s="155">
        <v>0</v>
      </c>
      <c r="O129" s="155">
        <f t="shared" si="74"/>
        <v>0</v>
      </c>
      <c r="P129" s="155">
        <v>0</v>
      </c>
      <c r="Q129" s="155">
        <f t="shared" si="75"/>
        <v>0</v>
      </c>
      <c r="R129" s="156"/>
      <c r="S129" s="156" t="s">
        <v>334</v>
      </c>
      <c r="T129" s="156" t="s">
        <v>335</v>
      </c>
      <c r="U129" s="156">
        <v>0</v>
      </c>
      <c r="V129" s="156">
        <f t="shared" si="76"/>
        <v>0</v>
      </c>
      <c r="W129" s="156"/>
      <c r="X129" s="156" t="s">
        <v>494</v>
      </c>
      <c r="Y129" s="156" t="s">
        <v>228</v>
      </c>
      <c r="Z129" s="146"/>
      <c r="AA129" s="146"/>
      <c r="AB129" s="146"/>
      <c r="AC129" s="146"/>
      <c r="AD129" s="146"/>
      <c r="AE129" s="146"/>
      <c r="AF129" s="146"/>
      <c r="AG129" s="146" t="s">
        <v>495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5">
        <v>108</v>
      </c>
      <c r="B130" s="176" t="s">
        <v>1378</v>
      </c>
      <c r="C130" s="184" t="s">
        <v>1379</v>
      </c>
      <c r="D130" s="177" t="s">
        <v>1188</v>
      </c>
      <c r="E130" s="178">
        <v>50</v>
      </c>
      <c r="F130" s="179"/>
      <c r="G130" s="180">
        <f t="shared" si="70"/>
        <v>0</v>
      </c>
      <c r="H130" s="157"/>
      <c r="I130" s="156">
        <f t="shared" si="71"/>
        <v>0</v>
      </c>
      <c r="J130" s="157"/>
      <c r="K130" s="156">
        <f t="shared" si="72"/>
        <v>0</v>
      </c>
      <c r="L130" s="156">
        <v>21</v>
      </c>
      <c r="M130" s="156">
        <f t="shared" si="73"/>
        <v>0</v>
      </c>
      <c r="N130" s="155">
        <v>0</v>
      </c>
      <c r="O130" s="155">
        <f t="shared" si="74"/>
        <v>0</v>
      </c>
      <c r="P130" s="155">
        <v>0</v>
      </c>
      <c r="Q130" s="155">
        <f t="shared" si="75"/>
        <v>0</v>
      </c>
      <c r="R130" s="156"/>
      <c r="S130" s="156" t="s">
        <v>334</v>
      </c>
      <c r="T130" s="156" t="s">
        <v>335</v>
      </c>
      <c r="U130" s="156">
        <v>0</v>
      </c>
      <c r="V130" s="156">
        <f t="shared" si="76"/>
        <v>0</v>
      </c>
      <c r="W130" s="156"/>
      <c r="X130" s="156" t="s">
        <v>494</v>
      </c>
      <c r="Y130" s="156" t="s">
        <v>228</v>
      </c>
      <c r="Z130" s="146"/>
      <c r="AA130" s="146"/>
      <c r="AB130" s="146"/>
      <c r="AC130" s="146"/>
      <c r="AD130" s="146"/>
      <c r="AE130" s="146"/>
      <c r="AF130" s="146"/>
      <c r="AG130" s="146" t="s">
        <v>495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75">
        <v>109</v>
      </c>
      <c r="B131" s="176" t="s">
        <v>1380</v>
      </c>
      <c r="C131" s="184" t="s">
        <v>1381</v>
      </c>
      <c r="D131" s="177" t="s">
        <v>1188</v>
      </c>
      <c r="E131" s="178">
        <v>15</v>
      </c>
      <c r="F131" s="179"/>
      <c r="G131" s="180">
        <f t="shared" si="70"/>
        <v>0</v>
      </c>
      <c r="H131" s="157"/>
      <c r="I131" s="156">
        <f t="shared" si="71"/>
        <v>0</v>
      </c>
      <c r="J131" s="157"/>
      <c r="K131" s="156">
        <f t="shared" si="72"/>
        <v>0</v>
      </c>
      <c r="L131" s="156">
        <v>21</v>
      </c>
      <c r="M131" s="156">
        <f t="shared" si="73"/>
        <v>0</v>
      </c>
      <c r="N131" s="155">
        <v>0</v>
      </c>
      <c r="O131" s="155">
        <f t="shared" si="74"/>
        <v>0</v>
      </c>
      <c r="P131" s="155">
        <v>0</v>
      </c>
      <c r="Q131" s="155">
        <f t="shared" si="75"/>
        <v>0</v>
      </c>
      <c r="R131" s="156"/>
      <c r="S131" s="156" t="s">
        <v>334</v>
      </c>
      <c r="T131" s="156" t="s">
        <v>335</v>
      </c>
      <c r="U131" s="156">
        <v>0</v>
      </c>
      <c r="V131" s="156">
        <f t="shared" si="76"/>
        <v>0</v>
      </c>
      <c r="W131" s="156"/>
      <c r="X131" s="156" t="s">
        <v>494</v>
      </c>
      <c r="Y131" s="156" t="s">
        <v>228</v>
      </c>
      <c r="Z131" s="146"/>
      <c r="AA131" s="146"/>
      <c r="AB131" s="146"/>
      <c r="AC131" s="146"/>
      <c r="AD131" s="146"/>
      <c r="AE131" s="146"/>
      <c r="AF131" s="146"/>
      <c r="AG131" s="146" t="s">
        <v>495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5">
        <v>110</v>
      </c>
      <c r="B132" s="176" t="s">
        <v>1382</v>
      </c>
      <c r="C132" s="184" t="s">
        <v>1383</v>
      </c>
      <c r="D132" s="177" t="s">
        <v>1188</v>
      </c>
      <c r="E132" s="178">
        <v>4</v>
      </c>
      <c r="F132" s="179"/>
      <c r="G132" s="180">
        <f t="shared" si="70"/>
        <v>0</v>
      </c>
      <c r="H132" s="157"/>
      <c r="I132" s="156">
        <f t="shared" si="71"/>
        <v>0</v>
      </c>
      <c r="J132" s="157"/>
      <c r="K132" s="156">
        <f t="shared" si="72"/>
        <v>0</v>
      </c>
      <c r="L132" s="156">
        <v>21</v>
      </c>
      <c r="M132" s="156">
        <f t="shared" si="73"/>
        <v>0</v>
      </c>
      <c r="N132" s="155">
        <v>0</v>
      </c>
      <c r="O132" s="155">
        <f t="shared" si="74"/>
        <v>0</v>
      </c>
      <c r="P132" s="155">
        <v>0</v>
      </c>
      <c r="Q132" s="155">
        <f t="shared" si="75"/>
        <v>0</v>
      </c>
      <c r="R132" s="156"/>
      <c r="S132" s="156" t="s">
        <v>334</v>
      </c>
      <c r="T132" s="156" t="s">
        <v>335</v>
      </c>
      <c r="U132" s="156">
        <v>0</v>
      </c>
      <c r="V132" s="156">
        <f t="shared" si="76"/>
        <v>0</v>
      </c>
      <c r="W132" s="156"/>
      <c r="X132" s="156" t="s">
        <v>494</v>
      </c>
      <c r="Y132" s="156" t="s">
        <v>228</v>
      </c>
      <c r="Z132" s="146"/>
      <c r="AA132" s="146"/>
      <c r="AB132" s="146"/>
      <c r="AC132" s="146"/>
      <c r="AD132" s="146"/>
      <c r="AE132" s="146"/>
      <c r="AF132" s="146"/>
      <c r="AG132" s="146" t="s">
        <v>495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5">
        <v>111</v>
      </c>
      <c r="B133" s="176" t="s">
        <v>1384</v>
      </c>
      <c r="C133" s="184" t="s">
        <v>1385</v>
      </c>
      <c r="D133" s="177" t="s">
        <v>1188</v>
      </c>
      <c r="E133" s="178">
        <v>4</v>
      </c>
      <c r="F133" s="179"/>
      <c r="G133" s="180">
        <f t="shared" si="70"/>
        <v>0</v>
      </c>
      <c r="H133" s="157"/>
      <c r="I133" s="156">
        <f t="shared" si="71"/>
        <v>0</v>
      </c>
      <c r="J133" s="157"/>
      <c r="K133" s="156">
        <f t="shared" si="72"/>
        <v>0</v>
      </c>
      <c r="L133" s="156">
        <v>21</v>
      </c>
      <c r="M133" s="156">
        <f t="shared" si="73"/>
        <v>0</v>
      </c>
      <c r="N133" s="155">
        <v>0</v>
      </c>
      <c r="O133" s="155">
        <f t="shared" si="74"/>
        <v>0</v>
      </c>
      <c r="P133" s="155">
        <v>0</v>
      </c>
      <c r="Q133" s="155">
        <f t="shared" si="75"/>
        <v>0</v>
      </c>
      <c r="R133" s="156"/>
      <c r="S133" s="156" t="s">
        <v>334</v>
      </c>
      <c r="T133" s="156" t="s">
        <v>335</v>
      </c>
      <c r="U133" s="156">
        <v>0</v>
      </c>
      <c r="V133" s="156">
        <f t="shared" si="76"/>
        <v>0</v>
      </c>
      <c r="W133" s="156"/>
      <c r="X133" s="156" t="s">
        <v>494</v>
      </c>
      <c r="Y133" s="156" t="s">
        <v>228</v>
      </c>
      <c r="Z133" s="146"/>
      <c r="AA133" s="146"/>
      <c r="AB133" s="146"/>
      <c r="AC133" s="146"/>
      <c r="AD133" s="146"/>
      <c r="AE133" s="146"/>
      <c r="AF133" s="146"/>
      <c r="AG133" s="146" t="s">
        <v>495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5">
        <v>112</v>
      </c>
      <c r="B134" s="176" t="s">
        <v>1386</v>
      </c>
      <c r="C134" s="184" t="s">
        <v>1387</v>
      </c>
      <c r="D134" s="177" t="s">
        <v>1188</v>
      </c>
      <c r="E134" s="178">
        <v>25</v>
      </c>
      <c r="F134" s="179"/>
      <c r="G134" s="180">
        <f t="shared" si="70"/>
        <v>0</v>
      </c>
      <c r="H134" s="157"/>
      <c r="I134" s="156">
        <f t="shared" si="71"/>
        <v>0</v>
      </c>
      <c r="J134" s="157"/>
      <c r="K134" s="156">
        <f t="shared" si="72"/>
        <v>0</v>
      </c>
      <c r="L134" s="156">
        <v>21</v>
      </c>
      <c r="M134" s="156">
        <f t="shared" si="73"/>
        <v>0</v>
      </c>
      <c r="N134" s="155">
        <v>0</v>
      </c>
      <c r="O134" s="155">
        <f t="shared" si="74"/>
        <v>0</v>
      </c>
      <c r="P134" s="155">
        <v>0</v>
      </c>
      <c r="Q134" s="155">
        <f t="shared" si="75"/>
        <v>0</v>
      </c>
      <c r="R134" s="156"/>
      <c r="S134" s="156" t="s">
        <v>334</v>
      </c>
      <c r="T134" s="156" t="s">
        <v>335</v>
      </c>
      <c r="U134" s="156">
        <v>0</v>
      </c>
      <c r="V134" s="156">
        <f t="shared" si="76"/>
        <v>0</v>
      </c>
      <c r="W134" s="156"/>
      <c r="X134" s="156" t="s">
        <v>494</v>
      </c>
      <c r="Y134" s="156" t="s">
        <v>228</v>
      </c>
      <c r="Z134" s="146"/>
      <c r="AA134" s="146"/>
      <c r="AB134" s="146"/>
      <c r="AC134" s="146"/>
      <c r="AD134" s="146"/>
      <c r="AE134" s="146"/>
      <c r="AF134" s="146"/>
      <c r="AG134" s="146" t="s">
        <v>495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5">
        <v>113</v>
      </c>
      <c r="B135" s="176" t="s">
        <v>1388</v>
      </c>
      <c r="C135" s="184" t="s">
        <v>1389</v>
      </c>
      <c r="D135" s="177" t="s">
        <v>1188</v>
      </c>
      <c r="E135" s="178">
        <v>40</v>
      </c>
      <c r="F135" s="179"/>
      <c r="G135" s="180">
        <f t="shared" si="70"/>
        <v>0</v>
      </c>
      <c r="H135" s="157"/>
      <c r="I135" s="156">
        <f t="shared" si="71"/>
        <v>0</v>
      </c>
      <c r="J135" s="157"/>
      <c r="K135" s="156">
        <f t="shared" si="72"/>
        <v>0</v>
      </c>
      <c r="L135" s="156">
        <v>21</v>
      </c>
      <c r="M135" s="156">
        <f t="shared" si="73"/>
        <v>0</v>
      </c>
      <c r="N135" s="155">
        <v>0</v>
      </c>
      <c r="O135" s="155">
        <f t="shared" si="74"/>
        <v>0</v>
      </c>
      <c r="P135" s="155">
        <v>0</v>
      </c>
      <c r="Q135" s="155">
        <f t="shared" si="75"/>
        <v>0</v>
      </c>
      <c r="R135" s="156"/>
      <c r="S135" s="156" t="s">
        <v>334</v>
      </c>
      <c r="T135" s="156" t="s">
        <v>335</v>
      </c>
      <c r="U135" s="156">
        <v>0</v>
      </c>
      <c r="V135" s="156">
        <f t="shared" si="76"/>
        <v>0</v>
      </c>
      <c r="W135" s="156"/>
      <c r="X135" s="156" t="s">
        <v>494</v>
      </c>
      <c r="Y135" s="156" t="s">
        <v>228</v>
      </c>
      <c r="Z135" s="146"/>
      <c r="AA135" s="146"/>
      <c r="AB135" s="146"/>
      <c r="AC135" s="146"/>
      <c r="AD135" s="146"/>
      <c r="AE135" s="146"/>
      <c r="AF135" s="146"/>
      <c r="AG135" s="146" t="s">
        <v>495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5">
        <v>114</v>
      </c>
      <c r="B136" s="176" t="s">
        <v>1390</v>
      </c>
      <c r="C136" s="184" t="s">
        <v>1391</v>
      </c>
      <c r="D136" s="177" t="s">
        <v>1188</v>
      </c>
      <c r="E136" s="178">
        <v>20</v>
      </c>
      <c r="F136" s="179"/>
      <c r="G136" s="180">
        <f t="shared" si="70"/>
        <v>0</v>
      </c>
      <c r="H136" s="157"/>
      <c r="I136" s="156">
        <f t="shared" si="71"/>
        <v>0</v>
      </c>
      <c r="J136" s="157"/>
      <c r="K136" s="156">
        <f t="shared" si="72"/>
        <v>0</v>
      </c>
      <c r="L136" s="156">
        <v>21</v>
      </c>
      <c r="M136" s="156">
        <f t="shared" si="73"/>
        <v>0</v>
      </c>
      <c r="N136" s="155">
        <v>0</v>
      </c>
      <c r="O136" s="155">
        <f t="shared" si="74"/>
        <v>0</v>
      </c>
      <c r="P136" s="155">
        <v>0</v>
      </c>
      <c r="Q136" s="155">
        <f t="shared" si="75"/>
        <v>0</v>
      </c>
      <c r="R136" s="156"/>
      <c r="S136" s="156" t="s">
        <v>334</v>
      </c>
      <c r="T136" s="156" t="s">
        <v>335</v>
      </c>
      <c r="U136" s="156">
        <v>0</v>
      </c>
      <c r="V136" s="156">
        <f t="shared" si="76"/>
        <v>0</v>
      </c>
      <c r="W136" s="156"/>
      <c r="X136" s="156" t="s">
        <v>494</v>
      </c>
      <c r="Y136" s="156" t="s">
        <v>228</v>
      </c>
      <c r="Z136" s="146"/>
      <c r="AA136" s="146"/>
      <c r="AB136" s="146"/>
      <c r="AC136" s="146"/>
      <c r="AD136" s="146"/>
      <c r="AE136" s="146"/>
      <c r="AF136" s="146"/>
      <c r="AG136" s="146" t="s">
        <v>495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5">
        <v>115</v>
      </c>
      <c r="B137" s="176" t="s">
        <v>1392</v>
      </c>
      <c r="C137" s="184" t="s">
        <v>1393</v>
      </c>
      <c r="D137" s="177" t="s">
        <v>1188</v>
      </c>
      <c r="E137" s="178">
        <v>4</v>
      </c>
      <c r="F137" s="179"/>
      <c r="G137" s="180">
        <f t="shared" si="70"/>
        <v>0</v>
      </c>
      <c r="H137" s="157"/>
      <c r="I137" s="156">
        <f t="shared" si="71"/>
        <v>0</v>
      </c>
      <c r="J137" s="157"/>
      <c r="K137" s="156">
        <f t="shared" si="72"/>
        <v>0</v>
      </c>
      <c r="L137" s="156">
        <v>21</v>
      </c>
      <c r="M137" s="156">
        <f t="shared" si="73"/>
        <v>0</v>
      </c>
      <c r="N137" s="155">
        <v>0</v>
      </c>
      <c r="O137" s="155">
        <f t="shared" si="74"/>
        <v>0</v>
      </c>
      <c r="P137" s="155">
        <v>0</v>
      </c>
      <c r="Q137" s="155">
        <f t="shared" si="75"/>
        <v>0</v>
      </c>
      <c r="R137" s="156"/>
      <c r="S137" s="156" t="s">
        <v>334</v>
      </c>
      <c r="T137" s="156" t="s">
        <v>335</v>
      </c>
      <c r="U137" s="156">
        <v>0</v>
      </c>
      <c r="V137" s="156">
        <f t="shared" si="76"/>
        <v>0</v>
      </c>
      <c r="W137" s="156"/>
      <c r="X137" s="156" t="s">
        <v>494</v>
      </c>
      <c r="Y137" s="156" t="s">
        <v>228</v>
      </c>
      <c r="Z137" s="146"/>
      <c r="AA137" s="146"/>
      <c r="AB137" s="146"/>
      <c r="AC137" s="146"/>
      <c r="AD137" s="146"/>
      <c r="AE137" s="146"/>
      <c r="AF137" s="146"/>
      <c r="AG137" s="146" t="s">
        <v>495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5">
        <v>116</v>
      </c>
      <c r="B138" s="176" t="s">
        <v>1394</v>
      </c>
      <c r="C138" s="184" t="s">
        <v>1395</v>
      </c>
      <c r="D138" s="177" t="s">
        <v>1188</v>
      </c>
      <c r="E138" s="178">
        <v>3</v>
      </c>
      <c r="F138" s="179"/>
      <c r="G138" s="180">
        <f t="shared" si="70"/>
        <v>0</v>
      </c>
      <c r="H138" s="157"/>
      <c r="I138" s="156">
        <f t="shared" si="71"/>
        <v>0</v>
      </c>
      <c r="J138" s="157"/>
      <c r="K138" s="156">
        <f t="shared" si="72"/>
        <v>0</v>
      </c>
      <c r="L138" s="156">
        <v>21</v>
      </c>
      <c r="M138" s="156">
        <f t="shared" si="73"/>
        <v>0</v>
      </c>
      <c r="N138" s="155">
        <v>0</v>
      </c>
      <c r="O138" s="155">
        <f t="shared" si="74"/>
        <v>0</v>
      </c>
      <c r="P138" s="155">
        <v>0</v>
      </c>
      <c r="Q138" s="155">
        <f t="shared" si="75"/>
        <v>0</v>
      </c>
      <c r="R138" s="156"/>
      <c r="S138" s="156" t="s">
        <v>334</v>
      </c>
      <c r="T138" s="156" t="s">
        <v>335</v>
      </c>
      <c r="U138" s="156">
        <v>0</v>
      </c>
      <c r="V138" s="156">
        <f t="shared" si="76"/>
        <v>0</v>
      </c>
      <c r="W138" s="156"/>
      <c r="X138" s="156" t="s">
        <v>494</v>
      </c>
      <c r="Y138" s="156" t="s">
        <v>228</v>
      </c>
      <c r="Z138" s="146"/>
      <c r="AA138" s="146"/>
      <c r="AB138" s="146"/>
      <c r="AC138" s="146"/>
      <c r="AD138" s="146"/>
      <c r="AE138" s="146"/>
      <c r="AF138" s="146"/>
      <c r="AG138" s="146" t="s">
        <v>495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75">
        <v>117</v>
      </c>
      <c r="B139" s="176" t="s">
        <v>1396</v>
      </c>
      <c r="C139" s="184" t="s">
        <v>1397</v>
      </c>
      <c r="D139" s="177" t="s">
        <v>1188</v>
      </c>
      <c r="E139" s="178">
        <v>6</v>
      </c>
      <c r="F139" s="179"/>
      <c r="G139" s="180">
        <f t="shared" si="70"/>
        <v>0</v>
      </c>
      <c r="H139" s="157"/>
      <c r="I139" s="156">
        <f t="shared" si="71"/>
        <v>0</v>
      </c>
      <c r="J139" s="157"/>
      <c r="K139" s="156">
        <f t="shared" si="72"/>
        <v>0</v>
      </c>
      <c r="L139" s="156">
        <v>21</v>
      </c>
      <c r="M139" s="156">
        <f t="shared" si="73"/>
        <v>0</v>
      </c>
      <c r="N139" s="155">
        <v>0</v>
      </c>
      <c r="O139" s="155">
        <f t="shared" si="74"/>
        <v>0</v>
      </c>
      <c r="P139" s="155">
        <v>0</v>
      </c>
      <c r="Q139" s="155">
        <f t="shared" si="75"/>
        <v>0</v>
      </c>
      <c r="R139" s="156"/>
      <c r="S139" s="156" t="s">
        <v>334</v>
      </c>
      <c r="T139" s="156" t="s">
        <v>335</v>
      </c>
      <c r="U139" s="156">
        <v>0</v>
      </c>
      <c r="V139" s="156">
        <f t="shared" si="76"/>
        <v>0</v>
      </c>
      <c r="W139" s="156"/>
      <c r="X139" s="156" t="s">
        <v>494</v>
      </c>
      <c r="Y139" s="156" t="s">
        <v>228</v>
      </c>
      <c r="Z139" s="146"/>
      <c r="AA139" s="146"/>
      <c r="AB139" s="146"/>
      <c r="AC139" s="146"/>
      <c r="AD139" s="146"/>
      <c r="AE139" s="146"/>
      <c r="AF139" s="146"/>
      <c r="AG139" s="146" t="s">
        <v>495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5">
        <v>118</v>
      </c>
      <c r="B140" s="176" t="s">
        <v>1398</v>
      </c>
      <c r="C140" s="184" t="s">
        <v>1640</v>
      </c>
      <c r="D140" s="177" t="s">
        <v>1188</v>
      </c>
      <c r="E140" s="178">
        <v>0</v>
      </c>
      <c r="F140" s="188"/>
      <c r="G140" s="180">
        <f t="shared" si="70"/>
        <v>0</v>
      </c>
      <c r="H140" s="157"/>
      <c r="I140" s="156">
        <f t="shared" si="71"/>
        <v>0</v>
      </c>
      <c r="J140" s="157"/>
      <c r="K140" s="156">
        <f t="shared" si="72"/>
        <v>0</v>
      </c>
      <c r="L140" s="156">
        <v>21</v>
      </c>
      <c r="M140" s="156">
        <f t="shared" si="73"/>
        <v>0</v>
      </c>
      <c r="N140" s="155">
        <v>0</v>
      </c>
      <c r="O140" s="155">
        <f t="shared" si="74"/>
        <v>0</v>
      </c>
      <c r="P140" s="155">
        <v>0</v>
      </c>
      <c r="Q140" s="155">
        <f t="shared" si="75"/>
        <v>0</v>
      </c>
      <c r="R140" s="156"/>
      <c r="S140" s="156" t="s">
        <v>334</v>
      </c>
      <c r="T140" s="156" t="s">
        <v>335</v>
      </c>
      <c r="U140" s="156">
        <v>0</v>
      </c>
      <c r="V140" s="156">
        <f t="shared" si="76"/>
        <v>0</v>
      </c>
      <c r="W140" s="156"/>
      <c r="X140" s="156" t="s">
        <v>494</v>
      </c>
      <c r="Y140" s="156" t="s">
        <v>228</v>
      </c>
      <c r="Z140" s="146"/>
      <c r="AA140" s="146"/>
      <c r="AB140" s="146"/>
      <c r="AC140" s="146"/>
      <c r="AD140" s="146"/>
      <c r="AE140" s="146"/>
      <c r="AF140" s="146"/>
      <c r="AG140" s="146" t="s">
        <v>495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75">
        <v>119</v>
      </c>
      <c r="B141" s="176" t="s">
        <v>1399</v>
      </c>
      <c r="C141" s="184" t="s">
        <v>1640</v>
      </c>
      <c r="D141" s="177" t="s">
        <v>1188</v>
      </c>
      <c r="E141" s="178">
        <v>0</v>
      </c>
      <c r="F141" s="188"/>
      <c r="G141" s="180">
        <f t="shared" si="70"/>
        <v>0</v>
      </c>
      <c r="H141" s="157"/>
      <c r="I141" s="156">
        <f t="shared" si="71"/>
        <v>0</v>
      </c>
      <c r="J141" s="157"/>
      <c r="K141" s="156">
        <f t="shared" si="72"/>
        <v>0</v>
      </c>
      <c r="L141" s="156">
        <v>21</v>
      </c>
      <c r="M141" s="156">
        <f t="shared" si="73"/>
        <v>0</v>
      </c>
      <c r="N141" s="155">
        <v>1.6500000000000001E-2</v>
      </c>
      <c r="O141" s="155">
        <f t="shared" si="74"/>
        <v>0</v>
      </c>
      <c r="P141" s="155">
        <v>0</v>
      </c>
      <c r="Q141" s="155">
        <f t="shared" si="75"/>
        <v>0</v>
      </c>
      <c r="R141" s="156"/>
      <c r="S141" s="156" t="s">
        <v>334</v>
      </c>
      <c r="T141" s="156" t="s">
        <v>335</v>
      </c>
      <c r="U141" s="156">
        <v>0</v>
      </c>
      <c r="V141" s="156">
        <f t="shared" si="76"/>
        <v>0</v>
      </c>
      <c r="W141" s="156"/>
      <c r="X141" s="156" t="s">
        <v>494</v>
      </c>
      <c r="Y141" s="156" t="s">
        <v>228</v>
      </c>
      <c r="Z141" s="146"/>
      <c r="AA141" s="146"/>
      <c r="AB141" s="146"/>
      <c r="AC141" s="146"/>
      <c r="AD141" s="146"/>
      <c r="AE141" s="146"/>
      <c r="AF141" s="146"/>
      <c r="AG141" s="146" t="s">
        <v>495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5">
        <v>120</v>
      </c>
      <c r="B142" s="176" t="s">
        <v>1400</v>
      </c>
      <c r="C142" s="184" t="s">
        <v>1640</v>
      </c>
      <c r="D142" s="177" t="s">
        <v>1188</v>
      </c>
      <c r="E142" s="178">
        <v>0</v>
      </c>
      <c r="F142" s="188"/>
      <c r="G142" s="180">
        <f t="shared" si="70"/>
        <v>0</v>
      </c>
      <c r="H142" s="157"/>
      <c r="I142" s="156">
        <f t="shared" si="71"/>
        <v>0</v>
      </c>
      <c r="J142" s="157"/>
      <c r="K142" s="156">
        <f t="shared" si="72"/>
        <v>0</v>
      </c>
      <c r="L142" s="156">
        <v>21</v>
      </c>
      <c r="M142" s="156">
        <f t="shared" si="73"/>
        <v>0</v>
      </c>
      <c r="N142" s="155">
        <v>1.35E-2</v>
      </c>
      <c r="O142" s="155">
        <f t="shared" si="74"/>
        <v>0</v>
      </c>
      <c r="P142" s="155">
        <v>0</v>
      </c>
      <c r="Q142" s="155">
        <f t="shared" si="75"/>
        <v>0</v>
      </c>
      <c r="R142" s="156"/>
      <c r="S142" s="156" t="s">
        <v>334</v>
      </c>
      <c r="T142" s="156" t="s">
        <v>335</v>
      </c>
      <c r="U142" s="156">
        <v>0</v>
      </c>
      <c r="V142" s="156">
        <f t="shared" si="76"/>
        <v>0</v>
      </c>
      <c r="W142" s="156"/>
      <c r="X142" s="156" t="s">
        <v>494</v>
      </c>
      <c r="Y142" s="156" t="s">
        <v>228</v>
      </c>
      <c r="Z142" s="146"/>
      <c r="AA142" s="146"/>
      <c r="AB142" s="146"/>
      <c r="AC142" s="146"/>
      <c r="AD142" s="146"/>
      <c r="AE142" s="146"/>
      <c r="AF142" s="146"/>
      <c r="AG142" s="146" t="s">
        <v>495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5">
        <v>121</v>
      </c>
      <c r="B143" s="176" t="s">
        <v>1401</v>
      </c>
      <c r="C143" s="184" t="s">
        <v>1393</v>
      </c>
      <c r="D143" s="177" t="s">
        <v>1188</v>
      </c>
      <c r="E143" s="178">
        <v>4</v>
      </c>
      <c r="F143" s="179"/>
      <c r="G143" s="180">
        <f t="shared" si="70"/>
        <v>0</v>
      </c>
      <c r="H143" s="157"/>
      <c r="I143" s="156">
        <f t="shared" si="71"/>
        <v>0</v>
      </c>
      <c r="J143" s="157"/>
      <c r="K143" s="156">
        <f t="shared" si="72"/>
        <v>0</v>
      </c>
      <c r="L143" s="156">
        <v>21</v>
      </c>
      <c r="M143" s="156">
        <f t="shared" si="73"/>
        <v>0</v>
      </c>
      <c r="N143" s="155">
        <v>4.7000000000000002E-3</v>
      </c>
      <c r="O143" s="155">
        <f t="shared" si="74"/>
        <v>0.02</v>
      </c>
      <c r="P143" s="155">
        <v>0</v>
      </c>
      <c r="Q143" s="155">
        <f t="shared" si="75"/>
        <v>0</v>
      </c>
      <c r="R143" s="156"/>
      <c r="S143" s="156" t="s">
        <v>334</v>
      </c>
      <c r="T143" s="156" t="s">
        <v>335</v>
      </c>
      <c r="U143" s="156">
        <v>0</v>
      </c>
      <c r="V143" s="156">
        <f t="shared" si="76"/>
        <v>0</v>
      </c>
      <c r="W143" s="156"/>
      <c r="X143" s="156" t="s">
        <v>494</v>
      </c>
      <c r="Y143" s="156" t="s">
        <v>228</v>
      </c>
      <c r="Z143" s="146"/>
      <c r="AA143" s="146"/>
      <c r="AB143" s="146"/>
      <c r="AC143" s="146"/>
      <c r="AD143" s="146"/>
      <c r="AE143" s="146"/>
      <c r="AF143" s="146"/>
      <c r="AG143" s="146" t="s">
        <v>495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x14ac:dyDescent="0.2">
      <c r="A144" s="162" t="s">
        <v>221</v>
      </c>
      <c r="B144" s="163" t="s">
        <v>142</v>
      </c>
      <c r="C144" s="181" t="s">
        <v>143</v>
      </c>
      <c r="D144" s="164"/>
      <c r="E144" s="165"/>
      <c r="F144" s="166"/>
      <c r="G144" s="167">
        <f>SUMIF(AG145:AG150,"&lt;&gt;NOR",G145:G150)</f>
        <v>0</v>
      </c>
      <c r="H144" s="161"/>
      <c r="I144" s="161">
        <f>SUM(I145:I150)</f>
        <v>0</v>
      </c>
      <c r="J144" s="161"/>
      <c r="K144" s="161">
        <f>SUM(K145:K150)</f>
        <v>0</v>
      </c>
      <c r="L144" s="161"/>
      <c r="M144" s="161">
        <f>SUM(M145:M150)</f>
        <v>0</v>
      </c>
      <c r="N144" s="160"/>
      <c r="O144" s="160">
        <f>SUM(O145:O150)</f>
        <v>1.56</v>
      </c>
      <c r="P144" s="160"/>
      <c r="Q144" s="160">
        <f>SUM(Q145:Q150)</f>
        <v>0</v>
      </c>
      <c r="R144" s="161"/>
      <c r="S144" s="161"/>
      <c r="T144" s="161"/>
      <c r="U144" s="161"/>
      <c r="V144" s="161">
        <f>SUM(V145:V150)</f>
        <v>0</v>
      </c>
      <c r="W144" s="161"/>
      <c r="X144" s="161"/>
      <c r="Y144" s="161"/>
      <c r="AG144" t="s">
        <v>222</v>
      </c>
    </row>
    <row r="145" spans="1:60" outlineLevel="1" x14ac:dyDescent="0.2">
      <c r="A145" s="175">
        <v>122</v>
      </c>
      <c r="B145" s="176" t="s">
        <v>1402</v>
      </c>
      <c r="C145" s="184" t="s">
        <v>1403</v>
      </c>
      <c r="D145" s="177" t="s">
        <v>1193</v>
      </c>
      <c r="E145" s="178">
        <v>75</v>
      </c>
      <c r="F145" s="179"/>
      <c r="G145" s="180">
        <f t="shared" ref="G145:G150" si="77">ROUND(E145*F145,2)</f>
        <v>0</v>
      </c>
      <c r="H145" s="157"/>
      <c r="I145" s="156">
        <f t="shared" ref="I145:I150" si="78">ROUND(E145*H145,2)</f>
        <v>0</v>
      </c>
      <c r="J145" s="157"/>
      <c r="K145" s="156">
        <f t="shared" ref="K145:K150" si="79">ROUND(E145*J145,2)</f>
        <v>0</v>
      </c>
      <c r="L145" s="156">
        <v>21</v>
      </c>
      <c r="M145" s="156">
        <f t="shared" ref="M145:M150" si="80">G145*(1+L145/100)</f>
        <v>0</v>
      </c>
      <c r="N145" s="155">
        <v>1.2999999999999999E-2</v>
      </c>
      <c r="O145" s="155">
        <f t="shared" ref="O145:O150" si="81">ROUND(E145*N145,2)</f>
        <v>0.98</v>
      </c>
      <c r="P145" s="155">
        <v>0</v>
      </c>
      <c r="Q145" s="155">
        <f t="shared" ref="Q145:Q150" si="82">ROUND(E145*P145,2)</f>
        <v>0</v>
      </c>
      <c r="R145" s="156"/>
      <c r="S145" s="156" t="s">
        <v>334</v>
      </c>
      <c r="T145" s="156" t="s">
        <v>335</v>
      </c>
      <c r="U145" s="156">
        <v>0</v>
      </c>
      <c r="V145" s="156">
        <f t="shared" ref="V145:V150" si="83">ROUND(E145*U145,2)</f>
        <v>0</v>
      </c>
      <c r="W145" s="156"/>
      <c r="X145" s="156" t="s">
        <v>494</v>
      </c>
      <c r="Y145" s="156" t="s">
        <v>228</v>
      </c>
      <c r="Z145" s="146"/>
      <c r="AA145" s="146"/>
      <c r="AB145" s="146"/>
      <c r="AC145" s="146"/>
      <c r="AD145" s="146"/>
      <c r="AE145" s="146"/>
      <c r="AF145" s="146"/>
      <c r="AG145" s="146" t="s">
        <v>495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75">
        <v>123</v>
      </c>
      <c r="B146" s="176" t="s">
        <v>1404</v>
      </c>
      <c r="C146" s="184" t="s">
        <v>1405</v>
      </c>
      <c r="D146" s="177" t="s">
        <v>1193</v>
      </c>
      <c r="E146" s="178">
        <v>30</v>
      </c>
      <c r="F146" s="179"/>
      <c r="G146" s="180">
        <f t="shared" si="77"/>
        <v>0</v>
      </c>
      <c r="H146" s="157"/>
      <c r="I146" s="156">
        <f t="shared" si="78"/>
        <v>0</v>
      </c>
      <c r="J146" s="157"/>
      <c r="K146" s="156">
        <f t="shared" si="79"/>
        <v>0</v>
      </c>
      <c r="L146" s="156">
        <v>21</v>
      </c>
      <c r="M146" s="156">
        <f t="shared" si="80"/>
        <v>0</v>
      </c>
      <c r="N146" s="155">
        <v>1.6500000000000001E-2</v>
      </c>
      <c r="O146" s="155">
        <f t="shared" si="81"/>
        <v>0.5</v>
      </c>
      <c r="P146" s="155">
        <v>0</v>
      </c>
      <c r="Q146" s="155">
        <f t="shared" si="82"/>
        <v>0</v>
      </c>
      <c r="R146" s="156"/>
      <c r="S146" s="156" t="s">
        <v>334</v>
      </c>
      <c r="T146" s="156" t="s">
        <v>335</v>
      </c>
      <c r="U146" s="156">
        <v>0</v>
      </c>
      <c r="V146" s="156">
        <f t="shared" si="83"/>
        <v>0</v>
      </c>
      <c r="W146" s="156"/>
      <c r="X146" s="156" t="s">
        <v>494</v>
      </c>
      <c r="Y146" s="156" t="s">
        <v>228</v>
      </c>
      <c r="Z146" s="146"/>
      <c r="AA146" s="146"/>
      <c r="AB146" s="146"/>
      <c r="AC146" s="146"/>
      <c r="AD146" s="146"/>
      <c r="AE146" s="146"/>
      <c r="AF146" s="146"/>
      <c r="AG146" s="146" t="s">
        <v>495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75">
        <v>124</v>
      </c>
      <c r="B147" s="176" t="s">
        <v>1406</v>
      </c>
      <c r="C147" s="184" t="s">
        <v>1407</v>
      </c>
      <c r="D147" s="177" t="s">
        <v>1193</v>
      </c>
      <c r="E147" s="178">
        <v>15</v>
      </c>
      <c r="F147" s="179"/>
      <c r="G147" s="180">
        <f t="shared" si="77"/>
        <v>0</v>
      </c>
      <c r="H147" s="157"/>
      <c r="I147" s="156">
        <f t="shared" si="78"/>
        <v>0</v>
      </c>
      <c r="J147" s="157"/>
      <c r="K147" s="156">
        <f t="shared" si="79"/>
        <v>0</v>
      </c>
      <c r="L147" s="156">
        <v>21</v>
      </c>
      <c r="M147" s="156">
        <f t="shared" si="80"/>
        <v>0</v>
      </c>
      <c r="N147" s="155">
        <v>0</v>
      </c>
      <c r="O147" s="155">
        <f t="shared" si="81"/>
        <v>0</v>
      </c>
      <c r="P147" s="155">
        <v>0</v>
      </c>
      <c r="Q147" s="155">
        <f t="shared" si="82"/>
        <v>0</v>
      </c>
      <c r="R147" s="156"/>
      <c r="S147" s="156" t="s">
        <v>334</v>
      </c>
      <c r="T147" s="156" t="s">
        <v>335</v>
      </c>
      <c r="U147" s="156">
        <v>0</v>
      </c>
      <c r="V147" s="156">
        <f t="shared" si="83"/>
        <v>0</v>
      </c>
      <c r="W147" s="156"/>
      <c r="X147" s="156" t="s">
        <v>494</v>
      </c>
      <c r="Y147" s="156" t="s">
        <v>228</v>
      </c>
      <c r="Z147" s="146"/>
      <c r="AA147" s="146"/>
      <c r="AB147" s="146"/>
      <c r="AC147" s="146"/>
      <c r="AD147" s="146"/>
      <c r="AE147" s="146"/>
      <c r="AF147" s="146"/>
      <c r="AG147" s="146" t="s">
        <v>495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22.5" outlineLevel="1" x14ac:dyDescent="0.2">
      <c r="A148" s="175">
        <v>125</v>
      </c>
      <c r="B148" s="176" t="s">
        <v>1408</v>
      </c>
      <c r="C148" s="184" t="s">
        <v>1409</v>
      </c>
      <c r="D148" s="177" t="s">
        <v>1188</v>
      </c>
      <c r="E148" s="178">
        <v>35</v>
      </c>
      <c r="F148" s="179"/>
      <c r="G148" s="180">
        <f t="shared" si="77"/>
        <v>0</v>
      </c>
      <c r="H148" s="157"/>
      <c r="I148" s="156">
        <f t="shared" si="78"/>
        <v>0</v>
      </c>
      <c r="J148" s="157"/>
      <c r="K148" s="156">
        <f t="shared" si="79"/>
        <v>0</v>
      </c>
      <c r="L148" s="156">
        <v>21</v>
      </c>
      <c r="M148" s="156">
        <f t="shared" si="80"/>
        <v>0</v>
      </c>
      <c r="N148" s="155">
        <v>0</v>
      </c>
      <c r="O148" s="155">
        <f t="shared" si="81"/>
        <v>0</v>
      </c>
      <c r="P148" s="155">
        <v>0</v>
      </c>
      <c r="Q148" s="155">
        <f t="shared" si="82"/>
        <v>0</v>
      </c>
      <c r="R148" s="156"/>
      <c r="S148" s="156" t="s">
        <v>334</v>
      </c>
      <c r="T148" s="156" t="s">
        <v>335</v>
      </c>
      <c r="U148" s="156">
        <v>0</v>
      </c>
      <c r="V148" s="156">
        <f t="shared" si="83"/>
        <v>0</v>
      </c>
      <c r="W148" s="156"/>
      <c r="X148" s="156" t="s">
        <v>494</v>
      </c>
      <c r="Y148" s="156" t="s">
        <v>228</v>
      </c>
      <c r="Z148" s="146"/>
      <c r="AA148" s="146"/>
      <c r="AB148" s="146"/>
      <c r="AC148" s="146"/>
      <c r="AD148" s="146"/>
      <c r="AE148" s="146"/>
      <c r="AF148" s="146"/>
      <c r="AG148" s="146" t="s">
        <v>495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75">
        <v>126</v>
      </c>
      <c r="B149" s="176" t="s">
        <v>1410</v>
      </c>
      <c r="C149" s="184" t="s">
        <v>1411</v>
      </c>
      <c r="D149" s="177" t="s">
        <v>1193</v>
      </c>
      <c r="E149" s="178">
        <v>6</v>
      </c>
      <c r="F149" s="179"/>
      <c r="G149" s="180">
        <f t="shared" si="77"/>
        <v>0</v>
      </c>
      <c r="H149" s="157"/>
      <c r="I149" s="156">
        <f t="shared" si="78"/>
        <v>0</v>
      </c>
      <c r="J149" s="157"/>
      <c r="K149" s="156">
        <f t="shared" si="79"/>
        <v>0</v>
      </c>
      <c r="L149" s="156">
        <v>21</v>
      </c>
      <c r="M149" s="156">
        <f t="shared" si="80"/>
        <v>0</v>
      </c>
      <c r="N149" s="155">
        <v>1.35E-2</v>
      </c>
      <c r="O149" s="155">
        <f t="shared" si="81"/>
        <v>0.08</v>
      </c>
      <c r="P149" s="155">
        <v>0</v>
      </c>
      <c r="Q149" s="155">
        <f t="shared" si="82"/>
        <v>0</v>
      </c>
      <c r="R149" s="156"/>
      <c r="S149" s="156" t="s">
        <v>334</v>
      </c>
      <c r="T149" s="156" t="s">
        <v>335</v>
      </c>
      <c r="U149" s="156">
        <v>0</v>
      </c>
      <c r="V149" s="156">
        <f t="shared" si="83"/>
        <v>0</v>
      </c>
      <c r="W149" s="156"/>
      <c r="X149" s="156" t="s">
        <v>494</v>
      </c>
      <c r="Y149" s="156" t="s">
        <v>228</v>
      </c>
      <c r="Z149" s="146"/>
      <c r="AA149" s="146"/>
      <c r="AB149" s="146"/>
      <c r="AC149" s="146"/>
      <c r="AD149" s="146"/>
      <c r="AE149" s="146"/>
      <c r="AF149" s="146"/>
      <c r="AG149" s="146" t="s">
        <v>495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75">
        <v>127</v>
      </c>
      <c r="B150" s="176" t="s">
        <v>1412</v>
      </c>
      <c r="C150" s="184" t="s">
        <v>1413</v>
      </c>
      <c r="D150" s="177" t="s">
        <v>1414</v>
      </c>
      <c r="E150" s="178">
        <v>0.5</v>
      </c>
      <c r="F150" s="179"/>
      <c r="G150" s="180">
        <f t="shared" si="77"/>
        <v>0</v>
      </c>
      <c r="H150" s="157"/>
      <c r="I150" s="156">
        <f t="shared" si="78"/>
        <v>0</v>
      </c>
      <c r="J150" s="157"/>
      <c r="K150" s="156">
        <f t="shared" si="79"/>
        <v>0</v>
      </c>
      <c r="L150" s="156">
        <v>21</v>
      </c>
      <c r="M150" s="156">
        <f t="shared" si="80"/>
        <v>0</v>
      </c>
      <c r="N150" s="155">
        <v>4.7000000000000002E-3</v>
      </c>
      <c r="O150" s="155">
        <f t="shared" si="81"/>
        <v>0</v>
      </c>
      <c r="P150" s="155">
        <v>0</v>
      </c>
      <c r="Q150" s="155">
        <f t="shared" si="82"/>
        <v>0</v>
      </c>
      <c r="R150" s="156"/>
      <c r="S150" s="156" t="s">
        <v>334</v>
      </c>
      <c r="T150" s="156" t="s">
        <v>335</v>
      </c>
      <c r="U150" s="156">
        <v>0</v>
      </c>
      <c r="V150" s="156">
        <f t="shared" si="83"/>
        <v>0</v>
      </c>
      <c r="W150" s="156"/>
      <c r="X150" s="156" t="s">
        <v>494</v>
      </c>
      <c r="Y150" s="156" t="s">
        <v>228</v>
      </c>
      <c r="Z150" s="146"/>
      <c r="AA150" s="146"/>
      <c r="AB150" s="146"/>
      <c r="AC150" s="146"/>
      <c r="AD150" s="146"/>
      <c r="AE150" s="146"/>
      <c r="AF150" s="146"/>
      <c r="AG150" s="146" t="s">
        <v>495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x14ac:dyDescent="0.2">
      <c r="A151" s="162" t="s">
        <v>221</v>
      </c>
      <c r="B151" s="163" t="s">
        <v>144</v>
      </c>
      <c r="C151" s="181" t="s">
        <v>143</v>
      </c>
      <c r="D151" s="164"/>
      <c r="E151" s="165"/>
      <c r="F151" s="166"/>
      <c r="G151" s="167">
        <f>SUMIF(AG152:AG154,"&lt;&gt;NOR",G152:G154)</f>
        <v>0</v>
      </c>
      <c r="H151" s="161"/>
      <c r="I151" s="161">
        <f>SUM(I152:I154)</f>
        <v>0</v>
      </c>
      <c r="J151" s="161"/>
      <c r="K151" s="161">
        <f>SUM(K152:K154)</f>
        <v>0</v>
      </c>
      <c r="L151" s="161"/>
      <c r="M151" s="161">
        <f>SUM(M152:M154)</f>
        <v>0</v>
      </c>
      <c r="N151" s="160"/>
      <c r="O151" s="160">
        <f>SUM(O152:O154)</f>
        <v>0.04</v>
      </c>
      <c r="P151" s="160"/>
      <c r="Q151" s="160">
        <f>SUM(Q152:Q154)</f>
        <v>0</v>
      </c>
      <c r="R151" s="161"/>
      <c r="S151" s="161"/>
      <c r="T151" s="161"/>
      <c r="U151" s="161"/>
      <c r="V151" s="161">
        <f>SUM(V152:V154)</f>
        <v>0</v>
      </c>
      <c r="W151" s="161"/>
      <c r="X151" s="161"/>
      <c r="Y151" s="161"/>
      <c r="AG151" t="s">
        <v>222</v>
      </c>
    </row>
    <row r="152" spans="1:60" outlineLevel="1" x14ac:dyDescent="0.2">
      <c r="A152" s="175">
        <v>128</v>
      </c>
      <c r="B152" s="176" t="s">
        <v>1415</v>
      </c>
      <c r="C152" s="184" t="s">
        <v>1416</v>
      </c>
      <c r="D152" s="177" t="s">
        <v>1198</v>
      </c>
      <c r="E152" s="178">
        <v>1</v>
      </c>
      <c r="F152" s="179"/>
      <c r="G152" s="180">
        <f>ROUND(E152*F152,2)</f>
        <v>0</v>
      </c>
      <c r="H152" s="157"/>
      <c r="I152" s="156">
        <f>ROUND(E152*H152,2)</f>
        <v>0</v>
      </c>
      <c r="J152" s="157"/>
      <c r="K152" s="156">
        <f>ROUND(E152*J152,2)</f>
        <v>0</v>
      </c>
      <c r="L152" s="156">
        <v>21</v>
      </c>
      <c r="M152" s="156">
        <f>G152*(1+L152/100)</f>
        <v>0</v>
      </c>
      <c r="N152" s="155">
        <v>1.2999999999999999E-2</v>
      </c>
      <c r="O152" s="155">
        <f>ROUND(E152*N152,2)</f>
        <v>0.01</v>
      </c>
      <c r="P152" s="155">
        <v>0</v>
      </c>
      <c r="Q152" s="155">
        <f>ROUND(E152*P152,2)</f>
        <v>0</v>
      </c>
      <c r="R152" s="156"/>
      <c r="S152" s="156" t="s">
        <v>334</v>
      </c>
      <c r="T152" s="156" t="s">
        <v>335</v>
      </c>
      <c r="U152" s="156">
        <v>0</v>
      </c>
      <c r="V152" s="156">
        <f>ROUND(E152*U152,2)</f>
        <v>0</v>
      </c>
      <c r="W152" s="156"/>
      <c r="X152" s="156" t="s">
        <v>494</v>
      </c>
      <c r="Y152" s="156" t="s">
        <v>228</v>
      </c>
      <c r="Z152" s="146"/>
      <c r="AA152" s="146"/>
      <c r="AB152" s="146"/>
      <c r="AC152" s="146"/>
      <c r="AD152" s="146"/>
      <c r="AE152" s="146"/>
      <c r="AF152" s="146"/>
      <c r="AG152" s="146" t="s">
        <v>495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75">
        <v>129</v>
      </c>
      <c r="B153" s="176" t="s">
        <v>1417</v>
      </c>
      <c r="C153" s="184" t="s">
        <v>1418</v>
      </c>
      <c r="D153" s="177" t="s">
        <v>1198</v>
      </c>
      <c r="E153" s="178">
        <v>1</v>
      </c>
      <c r="F153" s="179"/>
      <c r="G153" s="180">
        <f>ROUND(E153*F153,2)</f>
        <v>0</v>
      </c>
      <c r="H153" s="157"/>
      <c r="I153" s="156">
        <f>ROUND(E153*H153,2)</f>
        <v>0</v>
      </c>
      <c r="J153" s="157"/>
      <c r="K153" s="156">
        <f>ROUND(E153*J153,2)</f>
        <v>0</v>
      </c>
      <c r="L153" s="156">
        <v>21</v>
      </c>
      <c r="M153" s="156">
        <f>G153*(1+L153/100)</f>
        <v>0</v>
      </c>
      <c r="N153" s="155">
        <v>1.6500000000000001E-2</v>
      </c>
      <c r="O153" s="155">
        <f>ROUND(E153*N153,2)</f>
        <v>0.02</v>
      </c>
      <c r="P153" s="155">
        <v>0</v>
      </c>
      <c r="Q153" s="155">
        <f>ROUND(E153*P153,2)</f>
        <v>0</v>
      </c>
      <c r="R153" s="156"/>
      <c r="S153" s="156" t="s">
        <v>334</v>
      </c>
      <c r="T153" s="156" t="s">
        <v>335</v>
      </c>
      <c r="U153" s="156">
        <v>0</v>
      </c>
      <c r="V153" s="156">
        <f>ROUND(E153*U153,2)</f>
        <v>0</v>
      </c>
      <c r="W153" s="156"/>
      <c r="X153" s="156" t="s">
        <v>494</v>
      </c>
      <c r="Y153" s="156" t="s">
        <v>228</v>
      </c>
      <c r="Z153" s="146"/>
      <c r="AA153" s="146"/>
      <c r="AB153" s="146"/>
      <c r="AC153" s="146"/>
      <c r="AD153" s="146"/>
      <c r="AE153" s="146"/>
      <c r="AF153" s="146"/>
      <c r="AG153" s="146" t="s">
        <v>495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75">
        <v>130</v>
      </c>
      <c r="B154" s="176" t="s">
        <v>1419</v>
      </c>
      <c r="C154" s="184" t="s">
        <v>1365</v>
      </c>
      <c r="D154" s="177" t="s">
        <v>1198</v>
      </c>
      <c r="E154" s="178">
        <v>1</v>
      </c>
      <c r="F154" s="179"/>
      <c r="G154" s="180">
        <f>ROUND(E154*F154,2)</f>
        <v>0</v>
      </c>
      <c r="H154" s="157"/>
      <c r="I154" s="156">
        <f>ROUND(E154*H154,2)</f>
        <v>0</v>
      </c>
      <c r="J154" s="157"/>
      <c r="K154" s="156">
        <f>ROUND(E154*J154,2)</f>
        <v>0</v>
      </c>
      <c r="L154" s="156">
        <v>21</v>
      </c>
      <c r="M154" s="156">
        <f>G154*(1+L154/100)</f>
        <v>0</v>
      </c>
      <c r="N154" s="155">
        <v>1.35E-2</v>
      </c>
      <c r="O154" s="155">
        <f>ROUND(E154*N154,2)</f>
        <v>0.01</v>
      </c>
      <c r="P154" s="155">
        <v>0</v>
      </c>
      <c r="Q154" s="155">
        <f>ROUND(E154*P154,2)</f>
        <v>0</v>
      </c>
      <c r="R154" s="156"/>
      <c r="S154" s="156" t="s">
        <v>334</v>
      </c>
      <c r="T154" s="156" t="s">
        <v>335</v>
      </c>
      <c r="U154" s="156">
        <v>0</v>
      </c>
      <c r="V154" s="156">
        <f>ROUND(E154*U154,2)</f>
        <v>0</v>
      </c>
      <c r="W154" s="156"/>
      <c r="X154" s="156" t="s">
        <v>494</v>
      </c>
      <c r="Y154" s="156" t="s">
        <v>228</v>
      </c>
      <c r="Z154" s="146"/>
      <c r="AA154" s="146"/>
      <c r="AB154" s="146"/>
      <c r="AC154" s="146"/>
      <c r="AD154" s="146"/>
      <c r="AE154" s="146"/>
      <c r="AF154" s="146"/>
      <c r="AG154" s="146" t="s">
        <v>495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x14ac:dyDescent="0.2">
      <c r="A155" s="162" t="s">
        <v>221</v>
      </c>
      <c r="B155" s="163" t="s">
        <v>145</v>
      </c>
      <c r="C155" s="181" t="s">
        <v>143</v>
      </c>
      <c r="D155" s="164"/>
      <c r="E155" s="165"/>
      <c r="F155" s="166"/>
      <c r="G155" s="167">
        <f>SUMIF(AG156:AG169,"&lt;&gt;NOR",G156:G169)</f>
        <v>0</v>
      </c>
      <c r="H155" s="161"/>
      <c r="I155" s="161">
        <f>SUM(I156:I169)</f>
        <v>0</v>
      </c>
      <c r="J155" s="161"/>
      <c r="K155" s="161">
        <f>SUM(K156:K169)</f>
        <v>0</v>
      </c>
      <c r="L155" s="161"/>
      <c r="M155" s="161">
        <f>SUM(M156:M169)</f>
        <v>0</v>
      </c>
      <c r="N155" s="160"/>
      <c r="O155" s="160">
        <f>SUM(O156:O169)</f>
        <v>0.01</v>
      </c>
      <c r="P155" s="160"/>
      <c r="Q155" s="160">
        <f>SUM(Q156:Q169)</f>
        <v>0</v>
      </c>
      <c r="R155" s="161"/>
      <c r="S155" s="161"/>
      <c r="T155" s="161"/>
      <c r="U155" s="161"/>
      <c r="V155" s="161">
        <f>SUM(V156:V169)</f>
        <v>0</v>
      </c>
      <c r="W155" s="161"/>
      <c r="X155" s="161"/>
      <c r="Y155" s="161"/>
      <c r="AG155" t="s">
        <v>222</v>
      </c>
    </row>
    <row r="156" spans="1:60" ht="67.5" outlineLevel="1" x14ac:dyDescent="0.2">
      <c r="A156" s="175">
        <v>131</v>
      </c>
      <c r="B156" s="176" t="s">
        <v>1420</v>
      </c>
      <c r="C156" s="184" t="s">
        <v>1421</v>
      </c>
      <c r="D156" s="177" t="s">
        <v>1188</v>
      </c>
      <c r="E156" s="178">
        <v>1</v>
      </c>
      <c r="F156" s="179"/>
      <c r="G156" s="180">
        <f t="shared" ref="G156:G169" si="84">ROUND(E156*F156,2)</f>
        <v>0</v>
      </c>
      <c r="H156" s="157"/>
      <c r="I156" s="156">
        <f t="shared" ref="I156:I169" si="85">ROUND(E156*H156,2)</f>
        <v>0</v>
      </c>
      <c r="J156" s="157"/>
      <c r="K156" s="156">
        <f t="shared" ref="K156:K169" si="86">ROUND(E156*J156,2)</f>
        <v>0</v>
      </c>
      <c r="L156" s="156">
        <v>21</v>
      </c>
      <c r="M156" s="156">
        <f t="shared" ref="M156:M169" si="87">G156*(1+L156/100)</f>
        <v>0</v>
      </c>
      <c r="N156" s="155">
        <v>1.2999999999999999E-2</v>
      </c>
      <c r="O156" s="155">
        <f t="shared" ref="O156:O169" si="88">ROUND(E156*N156,2)</f>
        <v>0.01</v>
      </c>
      <c r="P156" s="155">
        <v>0</v>
      </c>
      <c r="Q156" s="155">
        <f t="shared" ref="Q156:Q169" si="89">ROUND(E156*P156,2)</f>
        <v>0</v>
      </c>
      <c r="R156" s="156"/>
      <c r="S156" s="156" t="s">
        <v>334</v>
      </c>
      <c r="T156" s="156" t="s">
        <v>335</v>
      </c>
      <c r="U156" s="156">
        <v>0</v>
      </c>
      <c r="V156" s="156">
        <f t="shared" ref="V156:V169" si="90">ROUND(E156*U156,2)</f>
        <v>0</v>
      </c>
      <c r="W156" s="156"/>
      <c r="X156" s="156" t="s">
        <v>494</v>
      </c>
      <c r="Y156" s="156" t="s">
        <v>228</v>
      </c>
      <c r="Z156" s="146"/>
      <c r="AA156" s="146"/>
      <c r="AB156" s="146"/>
      <c r="AC156" s="146"/>
      <c r="AD156" s="146"/>
      <c r="AE156" s="146"/>
      <c r="AF156" s="146"/>
      <c r="AG156" s="146" t="s">
        <v>495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75">
        <v>132</v>
      </c>
      <c r="B157" s="176" t="s">
        <v>1422</v>
      </c>
      <c r="C157" s="184" t="s">
        <v>1423</v>
      </c>
      <c r="D157" s="177" t="s">
        <v>1188</v>
      </c>
      <c r="E157" s="178">
        <v>1</v>
      </c>
      <c r="F157" s="179"/>
      <c r="G157" s="180">
        <f t="shared" si="84"/>
        <v>0</v>
      </c>
      <c r="H157" s="157"/>
      <c r="I157" s="156">
        <f t="shared" si="85"/>
        <v>0</v>
      </c>
      <c r="J157" s="157"/>
      <c r="K157" s="156">
        <f t="shared" si="86"/>
        <v>0</v>
      </c>
      <c r="L157" s="156">
        <v>21</v>
      </c>
      <c r="M157" s="156">
        <f t="shared" si="87"/>
        <v>0</v>
      </c>
      <c r="N157" s="155">
        <v>0</v>
      </c>
      <c r="O157" s="155">
        <f t="shared" si="88"/>
        <v>0</v>
      </c>
      <c r="P157" s="155">
        <v>0</v>
      </c>
      <c r="Q157" s="155">
        <f t="shared" si="89"/>
        <v>0</v>
      </c>
      <c r="R157" s="156"/>
      <c r="S157" s="156" t="s">
        <v>334</v>
      </c>
      <c r="T157" s="156" t="s">
        <v>335</v>
      </c>
      <c r="U157" s="156">
        <v>0</v>
      </c>
      <c r="V157" s="156">
        <f t="shared" si="90"/>
        <v>0</v>
      </c>
      <c r="W157" s="156"/>
      <c r="X157" s="156" t="s">
        <v>494</v>
      </c>
      <c r="Y157" s="156" t="s">
        <v>228</v>
      </c>
      <c r="Z157" s="146"/>
      <c r="AA157" s="146"/>
      <c r="AB157" s="146"/>
      <c r="AC157" s="146"/>
      <c r="AD157" s="146"/>
      <c r="AE157" s="146"/>
      <c r="AF157" s="146"/>
      <c r="AG157" s="146" t="s">
        <v>495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1" x14ac:dyDescent="0.2">
      <c r="A158" s="175">
        <v>133</v>
      </c>
      <c r="B158" s="176" t="s">
        <v>1424</v>
      </c>
      <c r="C158" s="184" t="s">
        <v>1425</v>
      </c>
      <c r="D158" s="177" t="s">
        <v>1188</v>
      </c>
      <c r="E158" s="178">
        <v>2</v>
      </c>
      <c r="F158" s="179"/>
      <c r="G158" s="180">
        <f t="shared" si="84"/>
        <v>0</v>
      </c>
      <c r="H158" s="157"/>
      <c r="I158" s="156">
        <f t="shared" si="85"/>
        <v>0</v>
      </c>
      <c r="J158" s="157"/>
      <c r="K158" s="156">
        <f t="shared" si="86"/>
        <v>0</v>
      </c>
      <c r="L158" s="156">
        <v>21</v>
      </c>
      <c r="M158" s="156">
        <f t="shared" si="87"/>
        <v>0</v>
      </c>
      <c r="N158" s="155">
        <v>0</v>
      </c>
      <c r="O158" s="155">
        <f t="shared" si="88"/>
        <v>0</v>
      </c>
      <c r="P158" s="155">
        <v>0</v>
      </c>
      <c r="Q158" s="155">
        <f t="shared" si="89"/>
        <v>0</v>
      </c>
      <c r="R158" s="156"/>
      <c r="S158" s="156" t="s">
        <v>334</v>
      </c>
      <c r="T158" s="156" t="s">
        <v>335</v>
      </c>
      <c r="U158" s="156">
        <v>0</v>
      </c>
      <c r="V158" s="156">
        <f t="shared" si="90"/>
        <v>0</v>
      </c>
      <c r="W158" s="156"/>
      <c r="X158" s="156" t="s">
        <v>494</v>
      </c>
      <c r="Y158" s="156" t="s">
        <v>228</v>
      </c>
      <c r="Z158" s="146"/>
      <c r="AA158" s="146"/>
      <c r="AB158" s="146"/>
      <c r="AC158" s="146"/>
      <c r="AD158" s="146"/>
      <c r="AE158" s="146"/>
      <c r="AF158" s="146"/>
      <c r="AG158" s="146" t="s">
        <v>495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75">
        <v>134</v>
      </c>
      <c r="B159" s="176" t="s">
        <v>1426</v>
      </c>
      <c r="C159" s="184" t="s">
        <v>1427</v>
      </c>
      <c r="D159" s="177" t="s">
        <v>1188</v>
      </c>
      <c r="E159" s="178">
        <v>3</v>
      </c>
      <c r="F159" s="179"/>
      <c r="G159" s="180">
        <f t="shared" si="84"/>
        <v>0</v>
      </c>
      <c r="H159" s="157"/>
      <c r="I159" s="156">
        <f t="shared" si="85"/>
        <v>0</v>
      </c>
      <c r="J159" s="157"/>
      <c r="K159" s="156">
        <f t="shared" si="86"/>
        <v>0</v>
      </c>
      <c r="L159" s="156">
        <v>21</v>
      </c>
      <c r="M159" s="156">
        <f t="shared" si="87"/>
        <v>0</v>
      </c>
      <c r="N159" s="155">
        <v>0</v>
      </c>
      <c r="O159" s="155">
        <f t="shared" si="88"/>
        <v>0</v>
      </c>
      <c r="P159" s="155">
        <v>0</v>
      </c>
      <c r="Q159" s="155">
        <f t="shared" si="89"/>
        <v>0</v>
      </c>
      <c r="R159" s="156"/>
      <c r="S159" s="156" t="s">
        <v>334</v>
      </c>
      <c r="T159" s="156" t="s">
        <v>335</v>
      </c>
      <c r="U159" s="156">
        <v>0</v>
      </c>
      <c r="V159" s="156">
        <f t="shared" si="90"/>
        <v>0</v>
      </c>
      <c r="W159" s="156"/>
      <c r="X159" s="156" t="s">
        <v>494</v>
      </c>
      <c r="Y159" s="156" t="s">
        <v>228</v>
      </c>
      <c r="Z159" s="146"/>
      <c r="AA159" s="146"/>
      <c r="AB159" s="146"/>
      <c r="AC159" s="146"/>
      <c r="AD159" s="146"/>
      <c r="AE159" s="146"/>
      <c r="AF159" s="146"/>
      <c r="AG159" s="146" t="s">
        <v>495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75">
        <v>135</v>
      </c>
      <c r="B160" s="176" t="s">
        <v>1428</v>
      </c>
      <c r="C160" s="184" t="s">
        <v>1429</v>
      </c>
      <c r="D160" s="177" t="s">
        <v>1188</v>
      </c>
      <c r="E160" s="178">
        <v>3</v>
      </c>
      <c r="F160" s="179"/>
      <c r="G160" s="180">
        <f t="shared" si="84"/>
        <v>0</v>
      </c>
      <c r="H160" s="157"/>
      <c r="I160" s="156">
        <f t="shared" si="85"/>
        <v>0</v>
      </c>
      <c r="J160" s="157"/>
      <c r="K160" s="156">
        <f t="shared" si="86"/>
        <v>0</v>
      </c>
      <c r="L160" s="156">
        <v>21</v>
      </c>
      <c r="M160" s="156">
        <f t="shared" si="87"/>
        <v>0</v>
      </c>
      <c r="N160" s="155">
        <v>0</v>
      </c>
      <c r="O160" s="155">
        <f t="shared" si="88"/>
        <v>0</v>
      </c>
      <c r="P160" s="155">
        <v>0</v>
      </c>
      <c r="Q160" s="155">
        <f t="shared" si="89"/>
        <v>0</v>
      </c>
      <c r="R160" s="156"/>
      <c r="S160" s="156" t="s">
        <v>334</v>
      </c>
      <c r="T160" s="156" t="s">
        <v>335</v>
      </c>
      <c r="U160" s="156">
        <v>0</v>
      </c>
      <c r="V160" s="156">
        <f t="shared" si="90"/>
        <v>0</v>
      </c>
      <c r="W160" s="156"/>
      <c r="X160" s="156" t="s">
        <v>494</v>
      </c>
      <c r="Y160" s="156" t="s">
        <v>228</v>
      </c>
      <c r="Z160" s="146"/>
      <c r="AA160" s="146"/>
      <c r="AB160" s="146"/>
      <c r="AC160" s="146"/>
      <c r="AD160" s="146"/>
      <c r="AE160" s="146"/>
      <c r="AF160" s="146"/>
      <c r="AG160" s="146" t="s">
        <v>495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5">
        <v>136</v>
      </c>
      <c r="B161" s="176" t="s">
        <v>1430</v>
      </c>
      <c r="C161" s="184" t="s">
        <v>1431</v>
      </c>
      <c r="D161" s="177" t="s">
        <v>1188</v>
      </c>
      <c r="E161" s="178">
        <v>1</v>
      </c>
      <c r="F161" s="179"/>
      <c r="G161" s="180">
        <f t="shared" si="84"/>
        <v>0</v>
      </c>
      <c r="H161" s="157"/>
      <c r="I161" s="156">
        <f t="shared" si="85"/>
        <v>0</v>
      </c>
      <c r="J161" s="157"/>
      <c r="K161" s="156">
        <f t="shared" si="86"/>
        <v>0</v>
      </c>
      <c r="L161" s="156">
        <v>21</v>
      </c>
      <c r="M161" s="156">
        <f t="shared" si="87"/>
        <v>0</v>
      </c>
      <c r="N161" s="155">
        <v>0</v>
      </c>
      <c r="O161" s="155">
        <f t="shared" si="88"/>
        <v>0</v>
      </c>
      <c r="P161" s="155">
        <v>0</v>
      </c>
      <c r="Q161" s="155">
        <f t="shared" si="89"/>
        <v>0</v>
      </c>
      <c r="R161" s="156"/>
      <c r="S161" s="156" t="s">
        <v>334</v>
      </c>
      <c r="T161" s="156" t="s">
        <v>335</v>
      </c>
      <c r="U161" s="156">
        <v>0</v>
      </c>
      <c r="V161" s="156">
        <f t="shared" si="90"/>
        <v>0</v>
      </c>
      <c r="W161" s="156"/>
      <c r="X161" s="156" t="s">
        <v>494</v>
      </c>
      <c r="Y161" s="156" t="s">
        <v>228</v>
      </c>
      <c r="Z161" s="146"/>
      <c r="AA161" s="146"/>
      <c r="AB161" s="146"/>
      <c r="AC161" s="146"/>
      <c r="AD161" s="146"/>
      <c r="AE161" s="146"/>
      <c r="AF161" s="146"/>
      <c r="AG161" s="146" t="s">
        <v>495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2.5" outlineLevel="1" x14ac:dyDescent="0.2">
      <c r="A162" s="175">
        <v>137</v>
      </c>
      <c r="B162" s="176" t="s">
        <v>1432</v>
      </c>
      <c r="C162" s="184" t="s">
        <v>1433</v>
      </c>
      <c r="D162" s="177" t="s">
        <v>1188</v>
      </c>
      <c r="E162" s="178">
        <v>1</v>
      </c>
      <c r="F162" s="179"/>
      <c r="G162" s="180">
        <f t="shared" si="84"/>
        <v>0</v>
      </c>
      <c r="H162" s="157"/>
      <c r="I162" s="156">
        <f t="shared" si="85"/>
        <v>0</v>
      </c>
      <c r="J162" s="157"/>
      <c r="K162" s="156">
        <f t="shared" si="86"/>
        <v>0</v>
      </c>
      <c r="L162" s="156">
        <v>21</v>
      </c>
      <c r="M162" s="156">
        <f t="shared" si="87"/>
        <v>0</v>
      </c>
      <c r="N162" s="155">
        <v>0</v>
      </c>
      <c r="O162" s="155">
        <f t="shared" si="88"/>
        <v>0</v>
      </c>
      <c r="P162" s="155">
        <v>0</v>
      </c>
      <c r="Q162" s="155">
        <f t="shared" si="89"/>
        <v>0</v>
      </c>
      <c r="R162" s="156"/>
      <c r="S162" s="156" t="s">
        <v>334</v>
      </c>
      <c r="T162" s="156" t="s">
        <v>335</v>
      </c>
      <c r="U162" s="156">
        <v>0</v>
      </c>
      <c r="V162" s="156">
        <f t="shared" si="90"/>
        <v>0</v>
      </c>
      <c r="W162" s="156"/>
      <c r="X162" s="156" t="s">
        <v>494</v>
      </c>
      <c r="Y162" s="156" t="s">
        <v>228</v>
      </c>
      <c r="Z162" s="146"/>
      <c r="AA162" s="146"/>
      <c r="AB162" s="146"/>
      <c r="AC162" s="146"/>
      <c r="AD162" s="146"/>
      <c r="AE162" s="146"/>
      <c r="AF162" s="146"/>
      <c r="AG162" s="146" t="s">
        <v>495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22.5" outlineLevel="1" x14ac:dyDescent="0.2">
      <c r="A163" s="175">
        <v>138</v>
      </c>
      <c r="B163" s="176" t="s">
        <v>1434</v>
      </c>
      <c r="C163" s="184" t="s">
        <v>1435</v>
      </c>
      <c r="D163" s="177" t="s">
        <v>1193</v>
      </c>
      <c r="E163" s="178">
        <v>200</v>
      </c>
      <c r="F163" s="179"/>
      <c r="G163" s="180">
        <f t="shared" si="84"/>
        <v>0</v>
      </c>
      <c r="H163" s="157"/>
      <c r="I163" s="156">
        <f t="shared" si="85"/>
        <v>0</v>
      </c>
      <c r="J163" s="157"/>
      <c r="K163" s="156">
        <f t="shared" si="86"/>
        <v>0</v>
      </c>
      <c r="L163" s="156">
        <v>21</v>
      </c>
      <c r="M163" s="156">
        <f t="shared" si="87"/>
        <v>0</v>
      </c>
      <c r="N163" s="155">
        <v>0</v>
      </c>
      <c r="O163" s="155">
        <f t="shared" si="88"/>
        <v>0</v>
      </c>
      <c r="P163" s="155">
        <v>0</v>
      </c>
      <c r="Q163" s="155">
        <f t="shared" si="89"/>
        <v>0</v>
      </c>
      <c r="R163" s="156"/>
      <c r="S163" s="156" t="s">
        <v>334</v>
      </c>
      <c r="T163" s="156" t="s">
        <v>335</v>
      </c>
      <c r="U163" s="156">
        <v>0</v>
      </c>
      <c r="V163" s="156">
        <f t="shared" si="90"/>
        <v>0</v>
      </c>
      <c r="W163" s="156"/>
      <c r="X163" s="156" t="s">
        <v>494</v>
      </c>
      <c r="Y163" s="156" t="s">
        <v>228</v>
      </c>
      <c r="Z163" s="146"/>
      <c r="AA163" s="146"/>
      <c r="AB163" s="146"/>
      <c r="AC163" s="146"/>
      <c r="AD163" s="146"/>
      <c r="AE163" s="146"/>
      <c r="AF163" s="146"/>
      <c r="AG163" s="146" t="s">
        <v>495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2.5" outlineLevel="1" x14ac:dyDescent="0.2">
      <c r="A164" s="175">
        <v>139</v>
      </c>
      <c r="B164" s="176" t="s">
        <v>1436</v>
      </c>
      <c r="C164" s="184" t="s">
        <v>1437</v>
      </c>
      <c r="D164" s="177" t="s">
        <v>1193</v>
      </c>
      <c r="E164" s="178">
        <v>30</v>
      </c>
      <c r="F164" s="179"/>
      <c r="G164" s="180">
        <f t="shared" si="84"/>
        <v>0</v>
      </c>
      <c r="H164" s="157"/>
      <c r="I164" s="156">
        <f t="shared" si="85"/>
        <v>0</v>
      </c>
      <c r="J164" s="157"/>
      <c r="K164" s="156">
        <f t="shared" si="86"/>
        <v>0</v>
      </c>
      <c r="L164" s="156">
        <v>21</v>
      </c>
      <c r="M164" s="156">
        <f t="shared" si="87"/>
        <v>0</v>
      </c>
      <c r="N164" s="155">
        <v>0</v>
      </c>
      <c r="O164" s="155">
        <f t="shared" si="88"/>
        <v>0</v>
      </c>
      <c r="P164" s="155">
        <v>0</v>
      </c>
      <c r="Q164" s="155">
        <f t="shared" si="89"/>
        <v>0</v>
      </c>
      <c r="R164" s="156"/>
      <c r="S164" s="156" t="s">
        <v>334</v>
      </c>
      <c r="T164" s="156" t="s">
        <v>335</v>
      </c>
      <c r="U164" s="156">
        <v>0</v>
      </c>
      <c r="V164" s="156">
        <f t="shared" si="90"/>
        <v>0</v>
      </c>
      <c r="W164" s="156"/>
      <c r="X164" s="156" t="s">
        <v>494</v>
      </c>
      <c r="Y164" s="156" t="s">
        <v>228</v>
      </c>
      <c r="Z164" s="146"/>
      <c r="AA164" s="146"/>
      <c r="AB164" s="146"/>
      <c r="AC164" s="146"/>
      <c r="AD164" s="146"/>
      <c r="AE164" s="146"/>
      <c r="AF164" s="146"/>
      <c r="AG164" s="146" t="s">
        <v>495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22.5" outlineLevel="1" x14ac:dyDescent="0.2">
      <c r="A165" s="175">
        <v>140</v>
      </c>
      <c r="B165" s="176" t="s">
        <v>1438</v>
      </c>
      <c r="C165" s="184" t="s">
        <v>1439</v>
      </c>
      <c r="D165" s="177" t="s">
        <v>1188</v>
      </c>
      <c r="E165" s="178">
        <v>6</v>
      </c>
      <c r="F165" s="179"/>
      <c r="G165" s="180">
        <f t="shared" si="84"/>
        <v>0</v>
      </c>
      <c r="H165" s="157"/>
      <c r="I165" s="156">
        <f t="shared" si="85"/>
        <v>0</v>
      </c>
      <c r="J165" s="157"/>
      <c r="K165" s="156">
        <f t="shared" si="86"/>
        <v>0</v>
      </c>
      <c r="L165" s="156">
        <v>21</v>
      </c>
      <c r="M165" s="156">
        <f t="shared" si="87"/>
        <v>0</v>
      </c>
      <c r="N165" s="155">
        <v>0</v>
      </c>
      <c r="O165" s="155">
        <f t="shared" si="88"/>
        <v>0</v>
      </c>
      <c r="P165" s="155">
        <v>0</v>
      </c>
      <c r="Q165" s="155">
        <f t="shared" si="89"/>
        <v>0</v>
      </c>
      <c r="R165" s="156"/>
      <c r="S165" s="156" t="s">
        <v>334</v>
      </c>
      <c r="T165" s="156" t="s">
        <v>335</v>
      </c>
      <c r="U165" s="156">
        <v>0</v>
      </c>
      <c r="V165" s="156">
        <f t="shared" si="90"/>
        <v>0</v>
      </c>
      <c r="W165" s="156"/>
      <c r="X165" s="156" t="s">
        <v>494</v>
      </c>
      <c r="Y165" s="156" t="s">
        <v>228</v>
      </c>
      <c r="Z165" s="146"/>
      <c r="AA165" s="146"/>
      <c r="AB165" s="146"/>
      <c r="AC165" s="146"/>
      <c r="AD165" s="146"/>
      <c r="AE165" s="146"/>
      <c r="AF165" s="146"/>
      <c r="AG165" s="146" t="s">
        <v>495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1" x14ac:dyDescent="0.2">
      <c r="A166" s="175">
        <v>141</v>
      </c>
      <c r="B166" s="176" t="s">
        <v>1440</v>
      </c>
      <c r="C166" s="184" t="s">
        <v>1441</v>
      </c>
      <c r="D166" s="177" t="s">
        <v>1188</v>
      </c>
      <c r="E166" s="178">
        <v>4</v>
      </c>
      <c r="F166" s="179"/>
      <c r="G166" s="180">
        <f t="shared" si="84"/>
        <v>0</v>
      </c>
      <c r="H166" s="157"/>
      <c r="I166" s="156">
        <f t="shared" si="85"/>
        <v>0</v>
      </c>
      <c r="J166" s="157"/>
      <c r="K166" s="156">
        <f t="shared" si="86"/>
        <v>0</v>
      </c>
      <c r="L166" s="156">
        <v>21</v>
      </c>
      <c r="M166" s="156">
        <f t="shared" si="87"/>
        <v>0</v>
      </c>
      <c r="N166" s="155">
        <v>0</v>
      </c>
      <c r="O166" s="155">
        <f t="shared" si="88"/>
        <v>0</v>
      </c>
      <c r="P166" s="155">
        <v>0</v>
      </c>
      <c r="Q166" s="155">
        <f t="shared" si="89"/>
        <v>0</v>
      </c>
      <c r="R166" s="156"/>
      <c r="S166" s="156" t="s">
        <v>334</v>
      </c>
      <c r="T166" s="156" t="s">
        <v>335</v>
      </c>
      <c r="U166" s="156">
        <v>0</v>
      </c>
      <c r="V166" s="156">
        <f t="shared" si="90"/>
        <v>0</v>
      </c>
      <c r="W166" s="156"/>
      <c r="X166" s="156" t="s">
        <v>227</v>
      </c>
      <c r="Y166" s="156" t="s">
        <v>228</v>
      </c>
      <c r="Z166" s="146"/>
      <c r="AA166" s="146"/>
      <c r="AB166" s="146"/>
      <c r="AC166" s="146"/>
      <c r="AD166" s="146"/>
      <c r="AE166" s="146"/>
      <c r="AF166" s="146"/>
      <c r="AG166" s="146" t="s">
        <v>229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75">
        <v>142</v>
      </c>
      <c r="B167" s="176" t="s">
        <v>1442</v>
      </c>
      <c r="C167" s="184" t="s">
        <v>1365</v>
      </c>
      <c r="D167" s="177" t="s">
        <v>1198</v>
      </c>
      <c r="E167" s="178">
        <v>1</v>
      </c>
      <c r="F167" s="179"/>
      <c r="G167" s="180">
        <f t="shared" si="84"/>
        <v>0</v>
      </c>
      <c r="H167" s="157"/>
      <c r="I167" s="156">
        <f t="shared" si="85"/>
        <v>0</v>
      </c>
      <c r="J167" s="157"/>
      <c r="K167" s="156">
        <f t="shared" si="86"/>
        <v>0</v>
      </c>
      <c r="L167" s="156">
        <v>21</v>
      </c>
      <c r="M167" s="156">
        <f t="shared" si="87"/>
        <v>0</v>
      </c>
      <c r="N167" s="155">
        <v>0</v>
      </c>
      <c r="O167" s="155">
        <f t="shared" si="88"/>
        <v>0</v>
      </c>
      <c r="P167" s="155">
        <v>0</v>
      </c>
      <c r="Q167" s="155">
        <f t="shared" si="89"/>
        <v>0</v>
      </c>
      <c r="R167" s="156"/>
      <c r="S167" s="156" t="s">
        <v>334</v>
      </c>
      <c r="T167" s="156" t="s">
        <v>335</v>
      </c>
      <c r="U167" s="156">
        <v>0</v>
      </c>
      <c r="V167" s="156">
        <f t="shared" si="90"/>
        <v>0</v>
      </c>
      <c r="W167" s="156"/>
      <c r="X167" s="156" t="s">
        <v>494</v>
      </c>
      <c r="Y167" s="156" t="s">
        <v>228</v>
      </c>
      <c r="Z167" s="146"/>
      <c r="AA167" s="146"/>
      <c r="AB167" s="146"/>
      <c r="AC167" s="146"/>
      <c r="AD167" s="146"/>
      <c r="AE167" s="146"/>
      <c r="AF167" s="146"/>
      <c r="AG167" s="146" t="s">
        <v>495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75">
        <v>143</v>
      </c>
      <c r="B168" s="176" t="s">
        <v>1443</v>
      </c>
      <c r="C168" s="184" t="s">
        <v>1444</v>
      </c>
      <c r="D168" s="177" t="s">
        <v>1198</v>
      </c>
      <c r="E168" s="178">
        <v>1</v>
      </c>
      <c r="F168" s="179"/>
      <c r="G168" s="180">
        <f t="shared" si="84"/>
        <v>0</v>
      </c>
      <c r="H168" s="157"/>
      <c r="I168" s="156">
        <f t="shared" si="85"/>
        <v>0</v>
      </c>
      <c r="J168" s="157"/>
      <c r="K168" s="156">
        <f t="shared" si="86"/>
        <v>0</v>
      </c>
      <c r="L168" s="156">
        <v>21</v>
      </c>
      <c r="M168" s="156">
        <f t="shared" si="87"/>
        <v>0</v>
      </c>
      <c r="N168" s="155">
        <v>0</v>
      </c>
      <c r="O168" s="155">
        <f t="shared" si="88"/>
        <v>0</v>
      </c>
      <c r="P168" s="155">
        <v>0</v>
      </c>
      <c r="Q168" s="155">
        <f t="shared" si="89"/>
        <v>0</v>
      </c>
      <c r="R168" s="156"/>
      <c r="S168" s="156" t="s">
        <v>334</v>
      </c>
      <c r="T168" s="156" t="s">
        <v>335</v>
      </c>
      <c r="U168" s="156">
        <v>0</v>
      </c>
      <c r="V168" s="156">
        <f t="shared" si="90"/>
        <v>0</v>
      </c>
      <c r="W168" s="156"/>
      <c r="X168" s="156" t="s">
        <v>227</v>
      </c>
      <c r="Y168" s="156" t="s">
        <v>228</v>
      </c>
      <c r="Z168" s="146"/>
      <c r="AA168" s="146"/>
      <c r="AB168" s="146"/>
      <c r="AC168" s="146"/>
      <c r="AD168" s="146"/>
      <c r="AE168" s="146"/>
      <c r="AF168" s="146"/>
      <c r="AG168" s="146" t="s">
        <v>229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5">
        <v>144</v>
      </c>
      <c r="B169" s="176" t="s">
        <v>1445</v>
      </c>
      <c r="C169" s="184" t="s">
        <v>1446</v>
      </c>
      <c r="D169" s="177" t="s">
        <v>1198</v>
      </c>
      <c r="E169" s="178">
        <v>1</v>
      </c>
      <c r="F169" s="179"/>
      <c r="G169" s="180">
        <f t="shared" si="84"/>
        <v>0</v>
      </c>
      <c r="H169" s="157"/>
      <c r="I169" s="156">
        <f t="shared" si="85"/>
        <v>0</v>
      </c>
      <c r="J169" s="157"/>
      <c r="K169" s="156">
        <f t="shared" si="86"/>
        <v>0</v>
      </c>
      <c r="L169" s="156">
        <v>21</v>
      </c>
      <c r="M169" s="156">
        <f t="shared" si="87"/>
        <v>0</v>
      </c>
      <c r="N169" s="155">
        <v>0</v>
      </c>
      <c r="O169" s="155">
        <f t="shared" si="88"/>
        <v>0</v>
      </c>
      <c r="P169" s="155">
        <v>0</v>
      </c>
      <c r="Q169" s="155">
        <f t="shared" si="89"/>
        <v>0</v>
      </c>
      <c r="R169" s="156"/>
      <c r="S169" s="156" t="s">
        <v>334</v>
      </c>
      <c r="T169" s="156" t="s">
        <v>335</v>
      </c>
      <c r="U169" s="156">
        <v>0</v>
      </c>
      <c r="V169" s="156">
        <f t="shared" si="90"/>
        <v>0</v>
      </c>
      <c r="W169" s="156"/>
      <c r="X169" s="156" t="s">
        <v>494</v>
      </c>
      <c r="Y169" s="156" t="s">
        <v>228</v>
      </c>
      <c r="Z169" s="146"/>
      <c r="AA169" s="146"/>
      <c r="AB169" s="146"/>
      <c r="AC169" s="146"/>
      <c r="AD169" s="146"/>
      <c r="AE169" s="146"/>
      <c r="AF169" s="146"/>
      <c r="AG169" s="146" t="s">
        <v>495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x14ac:dyDescent="0.2">
      <c r="A170" s="162" t="s">
        <v>221</v>
      </c>
      <c r="B170" s="163" t="s">
        <v>146</v>
      </c>
      <c r="C170" s="181" t="s">
        <v>143</v>
      </c>
      <c r="D170" s="164"/>
      <c r="E170" s="165"/>
      <c r="F170" s="166"/>
      <c r="G170" s="167">
        <f>SUMIF(AG171:AG179,"&lt;&gt;NOR",G171:G179)</f>
        <v>0</v>
      </c>
      <c r="H170" s="161"/>
      <c r="I170" s="161">
        <f>SUM(I171:I179)</f>
        <v>0</v>
      </c>
      <c r="J170" s="161"/>
      <c r="K170" s="161">
        <f>SUM(K171:K179)</f>
        <v>0</v>
      </c>
      <c r="L170" s="161"/>
      <c r="M170" s="161">
        <f>SUM(M171:M179)</f>
        <v>0</v>
      </c>
      <c r="N170" s="160"/>
      <c r="O170" s="160">
        <f>SUM(O171:O179)</f>
        <v>0.23</v>
      </c>
      <c r="P170" s="160"/>
      <c r="Q170" s="160">
        <f>SUM(Q171:Q179)</f>
        <v>0</v>
      </c>
      <c r="R170" s="161"/>
      <c r="S170" s="161"/>
      <c r="T170" s="161"/>
      <c r="U170" s="161"/>
      <c r="V170" s="161">
        <f>SUM(V171:V179)</f>
        <v>0</v>
      </c>
      <c r="W170" s="161"/>
      <c r="X170" s="161"/>
      <c r="Y170" s="161"/>
      <c r="AG170" t="s">
        <v>222</v>
      </c>
    </row>
    <row r="171" spans="1:60" ht="45" outlineLevel="1" x14ac:dyDescent="0.2">
      <c r="A171" s="175">
        <v>145</v>
      </c>
      <c r="B171" s="176" t="s">
        <v>1447</v>
      </c>
      <c r="C171" s="184" t="s">
        <v>1448</v>
      </c>
      <c r="D171" s="177" t="s">
        <v>1188</v>
      </c>
      <c r="E171" s="178">
        <v>7</v>
      </c>
      <c r="F171" s="179"/>
      <c r="G171" s="180">
        <f t="shared" ref="G171:G179" si="91">ROUND(E171*F171,2)</f>
        <v>0</v>
      </c>
      <c r="H171" s="157"/>
      <c r="I171" s="156">
        <f t="shared" ref="I171:I179" si="92">ROUND(E171*H171,2)</f>
        <v>0</v>
      </c>
      <c r="J171" s="157"/>
      <c r="K171" s="156">
        <f t="shared" ref="K171:K179" si="93">ROUND(E171*J171,2)</f>
        <v>0</v>
      </c>
      <c r="L171" s="156">
        <v>21</v>
      </c>
      <c r="M171" s="156">
        <f t="shared" ref="M171:M179" si="94">G171*(1+L171/100)</f>
        <v>0</v>
      </c>
      <c r="N171" s="155">
        <v>1.2999999999999999E-2</v>
      </c>
      <c r="O171" s="155">
        <f t="shared" ref="O171:O179" si="95">ROUND(E171*N171,2)</f>
        <v>0.09</v>
      </c>
      <c r="P171" s="155">
        <v>0</v>
      </c>
      <c r="Q171" s="155">
        <f t="shared" ref="Q171:Q179" si="96">ROUND(E171*P171,2)</f>
        <v>0</v>
      </c>
      <c r="R171" s="156"/>
      <c r="S171" s="156" t="s">
        <v>334</v>
      </c>
      <c r="T171" s="156" t="s">
        <v>335</v>
      </c>
      <c r="U171" s="156">
        <v>0</v>
      </c>
      <c r="V171" s="156">
        <f t="shared" ref="V171:V179" si="97">ROUND(E171*U171,2)</f>
        <v>0</v>
      </c>
      <c r="W171" s="156"/>
      <c r="X171" s="156" t="s">
        <v>494</v>
      </c>
      <c r="Y171" s="156" t="s">
        <v>228</v>
      </c>
      <c r="Z171" s="146"/>
      <c r="AA171" s="146"/>
      <c r="AB171" s="146"/>
      <c r="AC171" s="146"/>
      <c r="AD171" s="146"/>
      <c r="AE171" s="146"/>
      <c r="AF171" s="146"/>
      <c r="AG171" s="146" t="s">
        <v>495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45" outlineLevel="1" x14ac:dyDescent="0.2">
      <c r="A172" s="175">
        <v>146</v>
      </c>
      <c r="B172" s="176" t="s">
        <v>1449</v>
      </c>
      <c r="C172" s="184" t="s">
        <v>1450</v>
      </c>
      <c r="D172" s="177" t="s">
        <v>1188</v>
      </c>
      <c r="E172" s="178">
        <v>3</v>
      </c>
      <c r="F172" s="179"/>
      <c r="G172" s="180">
        <f t="shared" si="91"/>
        <v>0</v>
      </c>
      <c r="H172" s="157"/>
      <c r="I172" s="156">
        <f t="shared" si="92"/>
        <v>0</v>
      </c>
      <c r="J172" s="157"/>
      <c r="K172" s="156">
        <f t="shared" si="93"/>
        <v>0</v>
      </c>
      <c r="L172" s="156">
        <v>21</v>
      </c>
      <c r="M172" s="156">
        <f t="shared" si="94"/>
        <v>0</v>
      </c>
      <c r="N172" s="155">
        <v>0</v>
      </c>
      <c r="O172" s="155">
        <f t="shared" si="95"/>
        <v>0</v>
      </c>
      <c r="P172" s="155">
        <v>0</v>
      </c>
      <c r="Q172" s="155">
        <f t="shared" si="96"/>
        <v>0</v>
      </c>
      <c r="R172" s="156"/>
      <c r="S172" s="156" t="s">
        <v>334</v>
      </c>
      <c r="T172" s="156" t="s">
        <v>335</v>
      </c>
      <c r="U172" s="156">
        <v>0</v>
      </c>
      <c r="V172" s="156">
        <f t="shared" si="97"/>
        <v>0</v>
      </c>
      <c r="W172" s="156"/>
      <c r="X172" s="156" t="s">
        <v>494</v>
      </c>
      <c r="Y172" s="156" t="s">
        <v>228</v>
      </c>
      <c r="Z172" s="146"/>
      <c r="AA172" s="146"/>
      <c r="AB172" s="146"/>
      <c r="AC172" s="146"/>
      <c r="AD172" s="146"/>
      <c r="AE172" s="146"/>
      <c r="AF172" s="146"/>
      <c r="AG172" s="146" t="s">
        <v>495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5">
        <v>147</v>
      </c>
      <c r="B173" s="176" t="s">
        <v>1451</v>
      </c>
      <c r="C173" s="184" t="s">
        <v>1452</v>
      </c>
      <c r="D173" s="177" t="s">
        <v>1193</v>
      </c>
      <c r="E173" s="178">
        <v>300</v>
      </c>
      <c r="F173" s="179"/>
      <c r="G173" s="180">
        <f t="shared" si="91"/>
        <v>0</v>
      </c>
      <c r="H173" s="157"/>
      <c r="I173" s="156">
        <f t="shared" si="92"/>
        <v>0</v>
      </c>
      <c r="J173" s="157"/>
      <c r="K173" s="156">
        <f t="shared" si="93"/>
        <v>0</v>
      </c>
      <c r="L173" s="156">
        <v>21</v>
      </c>
      <c r="M173" s="156">
        <f t="shared" si="94"/>
        <v>0</v>
      </c>
      <c r="N173" s="155">
        <v>0</v>
      </c>
      <c r="O173" s="155">
        <f t="shared" si="95"/>
        <v>0</v>
      </c>
      <c r="P173" s="155">
        <v>0</v>
      </c>
      <c r="Q173" s="155">
        <f t="shared" si="96"/>
        <v>0</v>
      </c>
      <c r="R173" s="156"/>
      <c r="S173" s="156" t="s">
        <v>334</v>
      </c>
      <c r="T173" s="156" t="s">
        <v>335</v>
      </c>
      <c r="U173" s="156">
        <v>0</v>
      </c>
      <c r="V173" s="156">
        <f t="shared" si="97"/>
        <v>0</v>
      </c>
      <c r="W173" s="156"/>
      <c r="X173" s="156" t="s">
        <v>494</v>
      </c>
      <c r="Y173" s="156" t="s">
        <v>228</v>
      </c>
      <c r="Z173" s="146"/>
      <c r="AA173" s="146"/>
      <c r="AB173" s="146"/>
      <c r="AC173" s="146"/>
      <c r="AD173" s="146"/>
      <c r="AE173" s="146"/>
      <c r="AF173" s="146"/>
      <c r="AG173" s="146" t="s">
        <v>495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22.5" outlineLevel="1" x14ac:dyDescent="0.2">
      <c r="A174" s="175">
        <v>148</v>
      </c>
      <c r="B174" s="176" t="s">
        <v>1453</v>
      </c>
      <c r="C174" s="184" t="s">
        <v>1437</v>
      </c>
      <c r="D174" s="177" t="s">
        <v>1193</v>
      </c>
      <c r="E174" s="178">
        <v>60</v>
      </c>
      <c r="F174" s="179"/>
      <c r="G174" s="180">
        <f t="shared" si="91"/>
        <v>0</v>
      </c>
      <c r="H174" s="157"/>
      <c r="I174" s="156">
        <f t="shared" si="92"/>
        <v>0</v>
      </c>
      <c r="J174" s="157"/>
      <c r="K174" s="156">
        <f t="shared" si="93"/>
        <v>0</v>
      </c>
      <c r="L174" s="156">
        <v>21</v>
      </c>
      <c r="M174" s="156">
        <f t="shared" si="94"/>
        <v>0</v>
      </c>
      <c r="N174" s="155">
        <v>0</v>
      </c>
      <c r="O174" s="155">
        <f t="shared" si="95"/>
        <v>0</v>
      </c>
      <c r="P174" s="155">
        <v>0</v>
      </c>
      <c r="Q174" s="155">
        <f t="shared" si="96"/>
        <v>0</v>
      </c>
      <c r="R174" s="156"/>
      <c r="S174" s="156" t="s">
        <v>334</v>
      </c>
      <c r="T174" s="156" t="s">
        <v>335</v>
      </c>
      <c r="U174" s="156">
        <v>0</v>
      </c>
      <c r="V174" s="156">
        <f t="shared" si="97"/>
        <v>0</v>
      </c>
      <c r="W174" s="156"/>
      <c r="X174" s="156" t="s">
        <v>494</v>
      </c>
      <c r="Y174" s="156" t="s">
        <v>228</v>
      </c>
      <c r="Z174" s="146"/>
      <c r="AA174" s="146"/>
      <c r="AB174" s="146"/>
      <c r="AC174" s="146"/>
      <c r="AD174" s="146"/>
      <c r="AE174" s="146"/>
      <c r="AF174" s="146"/>
      <c r="AG174" s="146" t="s">
        <v>495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75">
        <v>149</v>
      </c>
      <c r="B175" s="176" t="s">
        <v>1454</v>
      </c>
      <c r="C175" s="184" t="s">
        <v>1365</v>
      </c>
      <c r="D175" s="177" t="s">
        <v>1198</v>
      </c>
      <c r="E175" s="178">
        <v>1</v>
      </c>
      <c r="F175" s="179"/>
      <c r="G175" s="180">
        <f t="shared" si="91"/>
        <v>0</v>
      </c>
      <c r="H175" s="157"/>
      <c r="I175" s="156">
        <f t="shared" si="92"/>
        <v>0</v>
      </c>
      <c r="J175" s="157"/>
      <c r="K175" s="156">
        <f t="shared" si="93"/>
        <v>0</v>
      </c>
      <c r="L175" s="156">
        <v>21</v>
      </c>
      <c r="M175" s="156">
        <f t="shared" si="94"/>
        <v>0</v>
      </c>
      <c r="N175" s="155">
        <v>0</v>
      </c>
      <c r="O175" s="155">
        <f t="shared" si="95"/>
        <v>0</v>
      </c>
      <c r="P175" s="155">
        <v>0</v>
      </c>
      <c r="Q175" s="155">
        <f t="shared" si="96"/>
        <v>0</v>
      </c>
      <c r="R175" s="156"/>
      <c r="S175" s="156" t="s">
        <v>334</v>
      </c>
      <c r="T175" s="156" t="s">
        <v>335</v>
      </c>
      <c r="U175" s="156">
        <v>0</v>
      </c>
      <c r="V175" s="156">
        <f t="shared" si="97"/>
        <v>0</v>
      </c>
      <c r="W175" s="156"/>
      <c r="X175" s="156" t="s">
        <v>494</v>
      </c>
      <c r="Y175" s="156" t="s">
        <v>228</v>
      </c>
      <c r="Z175" s="146"/>
      <c r="AA175" s="146"/>
      <c r="AB175" s="146"/>
      <c r="AC175" s="146"/>
      <c r="AD175" s="146"/>
      <c r="AE175" s="146"/>
      <c r="AF175" s="146"/>
      <c r="AG175" s="146" t="s">
        <v>495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75">
        <v>150</v>
      </c>
      <c r="B176" s="176" t="s">
        <v>1455</v>
      </c>
      <c r="C176" s="184" t="s">
        <v>1456</v>
      </c>
      <c r="D176" s="177" t="s">
        <v>1198</v>
      </c>
      <c r="E176" s="178">
        <v>1</v>
      </c>
      <c r="F176" s="179"/>
      <c r="G176" s="180">
        <f t="shared" si="91"/>
        <v>0</v>
      </c>
      <c r="H176" s="157"/>
      <c r="I176" s="156">
        <f t="shared" si="92"/>
        <v>0</v>
      </c>
      <c r="J176" s="157"/>
      <c r="K176" s="156">
        <f t="shared" si="93"/>
        <v>0</v>
      </c>
      <c r="L176" s="156">
        <v>21</v>
      </c>
      <c r="M176" s="156">
        <f t="shared" si="94"/>
        <v>0</v>
      </c>
      <c r="N176" s="155">
        <v>0</v>
      </c>
      <c r="O176" s="155">
        <f t="shared" si="95"/>
        <v>0</v>
      </c>
      <c r="P176" s="155">
        <v>0</v>
      </c>
      <c r="Q176" s="155">
        <f t="shared" si="96"/>
        <v>0</v>
      </c>
      <c r="R176" s="156"/>
      <c r="S176" s="156" t="s">
        <v>334</v>
      </c>
      <c r="T176" s="156" t="s">
        <v>335</v>
      </c>
      <c r="U176" s="156">
        <v>0</v>
      </c>
      <c r="V176" s="156">
        <f t="shared" si="97"/>
        <v>0</v>
      </c>
      <c r="W176" s="156"/>
      <c r="X176" s="156" t="s">
        <v>494</v>
      </c>
      <c r="Y176" s="156" t="s">
        <v>228</v>
      </c>
      <c r="Z176" s="146"/>
      <c r="AA176" s="146"/>
      <c r="AB176" s="146"/>
      <c r="AC176" s="146"/>
      <c r="AD176" s="146"/>
      <c r="AE176" s="146"/>
      <c r="AF176" s="146"/>
      <c r="AG176" s="146" t="s">
        <v>495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75">
        <v>151</v>
      </c>
      <c r="B177" s="176" t="s">
        <v>1457</v>
      </c>
      <c r="C177" s="184" t="s">
        <v>1444</v>
      </c>
      <c r="D177" s="177" t="s">
        <v>1198</v>
      </c>
      <c r="E177" s="178">
        <v>1</v>
      </c>
      <c r="F177" s="179"/>
      <c r="G177" s="180">
        <f t="shared" si="91"/>
        <v>0</v>
      </c>
      <c r="H177" s="157"/>
      <c r="I177" s="156">
        <f t="shared" si="92"/>
        <v>0</v>
      </c>
      <c r="J177" s="157"/>
      <c r="K177" s="156">
        <f t="shared" si="93"/>
        <v>0</v>
      </c>
      <c r="L177" s="156">
        <v>21</v>
      </c>
      <c r="M177" s="156">
        <f t="shared" si="94"/>
        <v>0</v>
      </c>
      <c r="N177" s="155">
        <v>0</v>
      </c>
      <c r="O177" s="155">
        <f t="shared" si="95"/>
        <v>0</v>
      </c>
      <c r="P177" s="155">
        <v>0</v>
      </c>
      <c r="Q177" s="155">
        <f t="shared" si="96"/>
        <v>0</v>
      </c>
      <c r="R177" s="156"/>
      <c r="S177" s="156" t="s">
        <v>334</v>
      </c>
      <c r="T177" s="156" t="s">
        <v>335</v>
      </c>
      <c r="U177" s="156">
        <v>0</v>
      </c>
      <c r="V177" s="156">
        <f t="shared" si="97"/>
        <v>0</v>
      </c>
      <c r="W177" s="156"/>
      <c r="X177" s="156" t="s">
        <v>227</v>
      </c>
      <c r="Y177" s="156" t="s">
        <v>228</v>
      </c>
      <c r="Z177" s="146"/>
      <c r="AA177" s="146"/>
      <c r="AB177" s="146"/>
      <c r="AC177" s="146"/>
      <c r="AD177" s="146"/>
      <c r="AE177" s="146"/>
      <c r="AF177" s="146"/>
      <c r="AG177" s="146" t="s">
        <v>229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75">
        <v>152</v>
      </c>
      <c r="B178" s="176" t="s">
        <v>1458</v>
      </c>
      <c r="C178" s="184" t="s">
        <v>1459</v>
      </c>
      <c r="D178" s="177" t="s">
        <v>1193</v>
      </c>
      <c r="E178" s="178">
        <v>8</v>
      </c>
      <c r="F178" s="179"/>
      <c r="G178" s="180">
        <f t="shared" si="91"/>
        <v>0</v>
      </c>
      <c r="H178" s="157"/>
      <c r="I178" s="156">
        <f t="shared" si="92"/>
        <v>0</v>
      </c>
      <c r="J178" s="157"/>
      <c r="K178" s="156">
        <f t="shared" si="93"/>
        <v>0</v>
      </c>
      <c r="L178" s="156">
        <v>21</v>
      </c>
      <c r="M178" s="156">
        <f t="shared" si="94"/>
        <v>0</v>
      </c>
      <c r="N178" s="155">
        <v>1.6500000000000001E-2</v>
      </c>
      <c r="O178" s="155">
        <f t="shared" si="95"/>
        <v>0.13</v>
      </c>
      <c r="P178" s="155">
        <v>0</v>
      </c>
      <c r="Q178" s="155">
        <f t="shared" si="96"/>
        <v>0</v>
      </c>
      <c r="R178" s="156"/>
      <c r="S178" s="156" t="s">
        <v>334</v>
      </c>
      <c r="T178" s="156" t="s">
        <v>335</v>
      </c>
      <c r="U178" s="156">
        <v>0</v>
      </c>
      <c r="V178" s="156">
        <f t="shared" si="97"/>
        <v>0</v>
      </c>
      <c r="W178" s="156"/>
      <c r="X178" s="156" t="s">
        <v>494</v>
      </c>
      <c r="Y178" s="156" t="s">
        <v>228</v>
      </c>
      <c r="Z178" s="146"/>
      <c r="AA178" s="146"/>
      <c r="AB178" s="146"/>
      <c r="AC178" s="146"/>
      <c r="AD178" s="146"/>
      <c r="AE178" s="146"/>
      <c r="AF178" s="146"/>
      <c r="AG178" s="146" t="s">
        <v>495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75">
        <v>153</v>
      </c>
      <c r="B179" s="176" t="s">
        <v>1460</v>
      </c>
      <c r="C179" s="184" t="s">
        <v>1446</v>
      </c>
      <c r="D179" s="177" t="s">
        <v>1198</v>
      </c>
      <c r="E179" s="178">
        <v>1</v>
      </c>
      <c r="F179" s="179"/>
      <c r="G179" s="180">
        <f t="shared" si="91"/>
        <v>0</v>
      </c>
      <c r="H179" s="157"/>
      <c r="I179" s="156">
        <f t="shared" si="92"/>
        <v>0</v>
      </c>
      <c r="J179" s="157"/>
      <c r="K179" s="156">
        <f t="shared" si="93"/>
        <v>0</v>
      </c>
      <c r="L179" s="156">
        <v>21</v>
      </c>
      <c r="M179" s="156">
        <f t="shared" si="94"/>
        <v>0</v>
      </c>
      <c r="N179" s="155">
        <v>1.35E-2</v>
      </c>
      <c r="O179" s="155">
        <f t="shared" si="95"/>
        <v>0.01</v>
      </c>
      <c r="P179" s="155">
        <v>0</v>
      </c>
      <c r="Q179" s="155">
        <f t="shared" si="96"/>
        <v>0</v>
      </c>
      <c r="R179" s="156"/>
      <c r="S179" s="156" t="s">
        <v>334</v>
      </c>
      <c r="T179" s="156" t="s">
        <v>335</v>
      </c>
      <c r="U179" s="156">
        <v>0</v>
      </c>
      <c r="V179" s="156">
        <f t="shared" si="97"/>
        <v>0</v>
      </c>
      <c r="W179" s="156"/>
      <c r="X179" s="156" t="s">
        <v>494</v>
      </c>
      <c r="Y179" s="156" t="s">
        <v>228</v>
      </c>
      <c r="Z179" s="146"/>
      <c r="AA179" s="146"/>
      <c r="AB179" s="146"/>
      <c r="AC179" s="146"/>
      <c r="AD179" s="146"/>
      <c r="AE179" s="146"/>
      <c r="AF179" s="146"/>
      <c r="AG179" s="146" t="s">
        <v>495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62" t="s">
        <v>221</v>
      </c>
      <c r="B180" s="163" t="s">
        <v>147</v>
      </c>
      <c r="C180" s="181" t="s">
        <v>143</v>
      </c>
      <c r="D180" s="164"/>
      <c r="E180" s="165"/>
      <c r="F180" s="166"/>
      <c r="G180" s="167">
        <f>SUMIF(AG181:AG181,"&lt;&gt;NOR",G181:G181)</f>
        <v>0</v>
      </c>
      <c r="H180" s="161"/>
      <c r="I180" s="161">
        <f>SUM(I181:I181)</f>
        <v>0</v>
      </c>
      <c r="J180" s="161"/>
      <c r="K180" s="161">
        <f>SUM(K181:K181)</f>
        <v>0</v>
      </c>
      <c r="L180" s="161"/>
      <c r="M180" s="161">
        <f>SUM(M181:M181)</f>
        <v>0</v>
      </c>
      <c r="N180" s="160"/>
      <c r="O180" s="160">
        <f>SUM(O181:O181)</f>
        <v>0.01</v>
      </c>
      <c r="P180" s="160"/>
      <c r="Q180" s="160">
        <f>SUM(Q181:Q181)</f>
        <v>0</v>
      </c>
      <c r="R180" s="161"/>
      <c r="S180" s="161"/>
      <c r="T180" s="161"/>
      <c r="U180" s="161"/>
      <c r="V180" s="161">
        <f>SUM(V181:V181)</f>
        <v>0</v>
      </c>
      <c r="W180" s="161"/>
      <c r="X180" s="161"/>
      <c r="Y180" s="161"/>
      <c r="AG180" t="s">
        <v>222</v>
      </c>
    </row>
    <row r="181" spans="1:60" outlineLevel="1" x14ac:dyDescent="0.2">
      <c r="A181" s="169">
        <v>154</v>
      </c>
      <c r="B181" s="170" t="s">
        <v>1461</v>
      </c>
      <c r="C181" s="182" t="s">
        <v>1462</v>
      </c>
      <c r="D181" s="171" t="s">
        <v>1198</v>
      </c>
      <c r="E181" s="172">
        <v>1</v>
      </c>
      <c r="F181" s="173"/>
      <c r="G181" s="174">
        <f>ROUND(E181*F181,2)</f>
        <v>0</v>
      </c>
      <c r="H181" s="157"/>
      <c r="I181" s="156">
        <f>ROUND(E181*H181,2)</f>
        <v>0</v>
      </c>
      <c r="J181" s="157"/>
      <c r="K181" s="156">
        <f>ROUND(E181*J181,2)</f>
        <v>0</v>
      </c>
      <c r="L181" s="156">
        <v>21</v>
      </c>
      <c r="M181" s="156">
        <f>G181*(1+L181/100)</f>
        <v>0</v>
      </c>
      <c r="N181" s="155">
        <v>1.2999999999999999E-2</v>
      </c>
      <c r="O181" s="155">
        <f>ROUND(E181*N181,2)</f>
        <v>0.01</v>
      </c>
      <c r="P181" s="155">
        <v>0</v>
      </c>
      <c r="Q181" s="155">
        <f>ROUND(E181*P181,2)</f>
        <v>0</v>
      </c>
      <c r="R181" s="156"/>
      <c r="S181" s="156" t="s">
        <v>334</v>
      </c>
      <c r="T181" s="156" t="s">
        <v>335</v>
      </c>
      <c r="U181" s="156">
        <v>0</v>
      </c>
      <c r="V181" s="156">
        <f>ROUND(E181*U181,2)</f>
        <v>0</v>
      </c>
      <c r="W181" s="156"/>
      <c r="X181" s="156" t="s">
        <v>494</v>
      </c>
      <c r="Y181" s="156" t="s">
        <v>228</v>
      </c>
      <c r="Z181" s="146"/>
      <c r="AA181" s="146"/>
      <c r="AB181" s="146"/>
      <c r="AC181" s="146"/>
      <c r="AD181" s="146"/>
      <c r="AE181" s="146"/>
      <c r="AF181" s="146"/>
      <c r="AG181" s="146" t="s">
        <v>495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x14ac:dyDescent="0.2">
      <c r="A182" s="3"/>
      <c r="B182" s="4"/>
      <c r="C182" s="185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E182">
        <v>15</v>
      </c>
      <c r="AF182">
        <v>21</v>
      </c>
      <c r="AG182" t="s">
        <v>207</v>
      </c>
    </row>
    <row r="183" spans="1:60" x14ac:dyDescent="0.2">
      <c r="A183" s="149"/>
      <c r="B183" s="150" t="s">
        <v>31</v>
      </c>
      <c r="C183" s="186"/>
      <c r="D183" s="151"/>
      <c r="E183" s="152"/>
      <c r="F183" s="152"/>
      <c r="G183" s="168">
        <f>G8+G17+G26+G47+G60+G65+G67+G80+G82+G89+G97+G104+G112+G117+G124+G144+G151+G155+G170+G180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E183">
        <f>SUMIF(L7:L181,AE182,G7:G181)</f>
        <v>0</v>
      </c>
      <c r="AF183">
        <f>SUMIF(L7:L181,AF182,G7:G181)</f>
        <v>0</v>
      </c>
      <c r="AG183" t="s">
        <v>854</v>
      </c>
    </row>
    <row r="184" spans="1:60" x14ac:dyDescent="0.2">
      <c r="A184" s="3"/>
      <c r="B184" s="4"/>
      <c r="C184" s="185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60" x14ac:dyDescent="0.2">
      <c r="A185" s="3"/>
      <c r="B185" s="4"/>
      <c r="C185" s="185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60" x14ac:dyDescent="0.2">
      <c r="A186" s="3"/>
      <c r="B186" s="4"/>
      <c r="C186" s="185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60" x14ac:dyDescent="0.2">
      <c r="C187" s="187"/>
      <c r="D187" s="10"/>
      <c r="AG187" t="s">
        <v>855</v>
      </c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cjQEeAqid8WjGxGUJF+nm+ZoTtc+F/lQk1BTVksnyWsUUFX0Qqi1mq+QAt2ceGY5LFqHDRzPWM/bk5XTelKeoA==" saltValue="2P8JDJqDMCiR6loOBxFt0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68</v>
      </c>
      <c r="C3" s="250" t="s">
        <v>69</v>
      </c>
      <c r="D3" s="251"/>
      <c r="E3" s="251"/>
      <c r="F3" s="251"/>
      <c r="G3" s="252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67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148</v>
      </c>
      <c r="C8" s="181" t="s">
        <v>69</v>
      </c>
      <c r="D8" s="164"/>
      <c r="E8" s="165"/>
      <c r="F8" s="166"/>
      <c r="G8" s="167">
        <f>SUMIF(AG9:AG65,"&lt;&gt;NOR",G9:G65)</f>
        <v>0</v>
      </c>
      <c r="H8" s="161"/>
      <c r="I8" s="161">
        <f>SUM(I9:I65)</f>
        <v>0</v>
      </c>
      <c r="J8" s="161"/>
      <c r="K8" s="161">
        <f>SUM(K9:K65)</f>
        <v>0</v>
      </c>
      <c r="L8" s="161"/>
      <c r="M8" s="161">
        <f>SUM(M9:M65)</f>
        <v>0</v>
      </c>
      <c r="N8" s="160"/>
      <c r="O8" s="160">
        <f>SUM(O9:O65)</f>
        <v>0</v>
      </c>
      <c r="P8" s="160"/>
      <c r="Q8" s="160">
        <f>SUM(Q9:Q65)</f>
        <v>0</v>
      </c>
      <c r="R8" s="161"/>
      <c r="S8" s="161"/>
      <c r="T8" s="161"/>
      <c r="U8" s="161"/>
      <c r="V8" s="161">
        <f>SUM(V9:V65)</f>
        <v>0</v>
      </c>
      <c r="W8" s="161"/>
      <c r="X8" s="161"/>
      <c r="Y8" s="161"/>
      <c r="AG8" t="s">
        <v>222</v>
      </c>
    </row>
    <row r="9" spans="1:60" ht="22.5" outlineLevel="1" x14ac:dyDescent="0.2">
      <c r="A9" s="175">
        <v>1</v>
      </c>
      <c r="B9" s="176" t="s">
        <v>1463</v>
      </c>
      <c r="C9" s="184" t="s">
        <v>1464</v>
      </c>
      <c r="D9" s="177" t="s">
        <v>314</v>
      </c>
      <c r="E9" s="178">
        <v>1</v>
      </c>
      <c r="F9" s="179"/>
      <c r="G9" s="180">
        <f t="shared" ref="G9:G40" si="0">ROUND(E9*F9,2)</f>
        <v>0</v>
      </c>
      <c r="H9" s="157"/>
      <c r="I9" s="156">
        <f t="shared" ref="I9:I40" si="1">ROUND(E9*H9,2)</f>
        <v>0</v>
      </c>
      <c r="J9" s="157"/>
      <c r="K9" s="156">
        <f t="shared" ref="K9:K40" si="2">ROUND(E9*J9,2)</f>
        <v>0</v>
      </c>
      <c r="L9" s="156">
        <v>21</v>
      </c>
      <c r="M9" s="156">
        <f t="shared" ref="M9:M40" si="3">G9*(1+L9/100)</f>
        <v>0</v>
      </c>
      <c r="N9" s="155">
        <v>0</v>
      </c>
      <c r="O9" s="155">
        <f t="shared" ref="O9:O40" si="4">ROUND(E9*N9,2)</f>
        <v>0</v>
      </c>
      <c r="P9" s="155">
        <v>0</v>
      </c>
      <c r="Q9" s="155">
        <f t="shared" ref="Q9:Q40" si="5">ROUND(E9*P9,2)</f>
        <v>0</v>
      </c>
      <c r="R9" s="156"/>
      <c r="S9" s="156" t="s">
        <v>334</v>
      </c>
      <c r="T9" s="156" t="s">
        <v>335</v>
      </c>
      <c r="U9" s="156">
        <v>0</v>
      </c>
      <c r="V9" s="156">
        <f t="shared" ref="V9:V40" si="6">ROUND(E9*U9,2)</f>
        <v>0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1465</v>
      </c>
      <c r="C10" s="184" t="s">
        <v>1466</v>
      </c>
      <c r="D10" s="177" t="s">
        <v>314</v>
      </c>
      <c r="E10" s="178">
        <v>1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334</v>
      </c>
      <c r="T10" s="156" t="s">
        <v>335</v>
      </c>
      <c r="U10" s="156">
        <v>0</v>
      </c>
      <c r="V10" s="156">
        <f t="shared" si="6"/>
        <v>0</v>
      </c>
      <c r="W10" s="156"/>
      <c r="X10" s="156" t="s">
        <v>494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495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1467</v>
      </c>
      <c r="C11" s="184" t="s">
        <v>1468</v>
      </c>
      <c r="D11" s="177" t="s">
        <v>314</v>
      </c>
      <c r="E11" s="178">
        <v>1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334</v>
      </c>
      <c r="T11" s="156" t="s">
        <v>335</v>
      </c>
      <c r="U11" s="156">
        <v>0</v>
      </c>
      <c r="V11" s="156">
        <f t="shared" si="6"/>
        <v>0</v>
      </c>
      <c r="W11" s="156"/>
      <c r="X11" s="156" t="s">
        <v>227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229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5">
        <v>4</v>
      </c>
      <c r="B12" s="176" t="s">
        <v>1469</v>
      </c>
      <c r="C12" s="184" t="s">
        <v>1470</v>
      </c>
      <c r="D12" s="177" t="s">
        <v>314</v>
      </c>
      <c r="E12" s="178">
        <v>1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334</v>
      </c>
      <c r="T12" s="156" t="s">
        <v>335</v>
      </c>
      <c r="U12" s="156">
        <v>0</v>
      </c>
      <c r="V12" s="156">
        <f t="shared" si="6"/>
        <v>0</v>
      </c>
      <c r="W12" s="156"/>
      <c r="X12" s="156" t="s">
        <v>494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495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1471</v>
      </c>
      <c r="C13" s="184" t="s">
        <v>1472</v>
      </c>
      <c r="D13" s="177" t="s">
        <v>314</v>
      </c>
      <c r="E13" s="178">
        <v>1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334</v>
      </c>
      <c r="T13" s="156" t="s">
        <v>335</v>
      </c>
      <c r="U13" s="156">
        <v>0</v>
      </c>
      <c r="V13" s="156">
        <f t="shared" si="6"/>
        <v>0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229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1473</v>
      </c>
      <c r="C14" s="184" t="s">
        <v>1474</v>
      </c>
      <c r="D14" s="177" t="s">
        <v>314</v>
      </c>
      <c r="E14" s="178">
        <v>1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334</v>
      </c>
      <c r="T14" s="156" t="s">
        <v>335</v>
      </c>
      <c r="U14" s="156">
        <v>0</v>
      </c>
      <c r="V14" s="156">
        <f t="shared" si="6"/>
        <v>0</v>
      </c>
      <c r="W14" s="156"/>
      <c r="X14" s="156" t="s">
        <v>494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495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1475</v>
      </c>
      <c r="C15" s="184" t="s">
        <v>1476</v>
      </c>
      <c r="D15" s="177" t="s">
        <v>314</v>
      </c>
      <c r="E15" s="178">
        <v>1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334</v>
      </c>
      <c r="T15" s="156" t="s">
        <v>335</v>
      </c>
      <c r="U15" s="156">
        <v>0</v>
      </c>
      <c r="V15" s="156">
        <f t="shared" si="6"/>
        <v>0</v>
      </c>
      <c r="W15" s="156"/>
      <c r="X15" s="156" t="s">
        <v>494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495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5">
        <v>8</v>
      </c>
      <c r="B16" s="176" t="s">
        <v>1477</v>
      </c>
      <c r="C16" s="184" t="s">
        <v>1478</v>
      </c>
      <c r="D16" s="177" t="s">
        <v>1479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0</v>
      </c>
      <c r="V16" s="156">
        <f t="shared" si="6"/>
        <v>0</v>
      </c>
      <c r="W16" s="156"/>
      <c r="X16" s="156" t="s">
        <v>494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495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5">
        <v>9</v>
      </c>
      <c r="B17" s="176" t="s">
        <v>1480</v>
      </c>
      <c r="C17" s="184" t="s">
        <v>1481</v>
      </c>
      <c r="D17" s="177" t="s">
        <v>1479</v>
      </c>
      <c r="E17" s="178">
        <v>1</v>
      </c>
      <c r="F17" s="179"/>
      <c r="G17" s="180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334</v>
      </c>
      <c r="T17" s="156" t="s">
        <v>335</v>
      </c>
      <c r="U17" s="156">
        <v>0</v>
      </c>
      <c r="V17" s="156">
        <f t="shared" si="6"/>
        <v>0</v>
      </c>
      <c r="W17" s="156"/>
      <c r="X17" s="156" t="s">
        <v>494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495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5">
        <v>10</v>
      </c>
      <c r="B18" s="176" t="s">
        <v>1482</v>
      </c>
      <c r="C18" s="184" t="s">
        <v>1483</v>
      </c>
      <c r="D18" s="177" t="s">
        <v>297</v>
      </c>
      <c r="E18" s="178">
        <v>5</v>
      </c>
      <c r="F18" s="179"/>
      <c r="G18" s="180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334</v>
      </c>
      <c r="T18" s="156" t="s">
        <v>335</v>
      </c>
      <c r="U18" s="156">
        <v>0</v>
      </c>
      <c r="V18" s="156">
        <f t="shared" si="6"/>
        <v>0</v>
      </c>
      <c r="W18" s="156"/>
      <c r="X18" s="156" t="s">
        <v>494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495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11</v>
      </c>
      <c r="B19" s="176" t="s">
        <v>1484</v>
      </c>
      <c r="C19" s="184" t="s">
        <v>1485</v>
      </c>
      <c r="D19" s="177" t="s">
        <v>1486</v>
      </c>
      <c r="E19" s="178">
        <v>1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334</v>
      </c>
      <c r="T19" s="156" t="s">
        <v>335</v>
      </c>
      <c r="U19" s="156">
        <v>0</v>
      </c>
      <c r="V19" s="156">
        <f t="shared" si="6"/>
        <v>0</v>
      </c>
      <c r="W19" s="156"/>
      <c r="X19" s="156" t="s">
        <v>227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229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12</v>
      </c>
      <c r="B20" s="176" t="s">
        <v>1487</v>
      </c>
      <c r="C20" s="184" t="s">
        <v>1488</v>
      </c>
      <c r="D20" s="177" t="s">
        <v>1486</v>
      </c>
      <c r="E20" s="178">
        <v>1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334</v>
      </c>
      <c r="T20" s="156" t="s">
        <v>335</v>
      </c>
      <c r="U20" s="156">
        <v>0</v>
      </c>
      <c r="V20" s="156">
        <f t="shared" si="6"/>
        <v>0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229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13</v>
      </c>
      <c r="B21" s="176" t="s">
        <v>1489</v>
      </c>
      <c r="C21" s="184" t="s">
        <v>1490</v>
      </c>
      <c r="D21" s="177" t="s">
        <v>314</v>
      </c>
      <c r="E21" s="178">
        <v>5</v>
      </c>
      <c r="F21" s="179"/>
      <c r="G21" s="180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334</v>
      </c>
      <c r="T21" s="156" t="s">
        <v>335</v>
      </c>
      <c r="U21" s="156">
        <v>0</v>
      </c>
      <c r="V21" s="156">
        <f t="shared" si="6"/>
        <v>0</v>
      </c>
      <c r="W21" s="156"/>
      <c r="X21" s="156" t="s">
        <v>227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229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5">
        <v>14</v>
      </c>
      <c r="B22" s="176" t="s">
        <v>1491</v>
      </c>
      <c r="C22" s="184" t="s">
        <v>1492</v>
      </c>
      <c r="D22" s="177" t="s">
        <v>314</v>
      </c>
      <c r="E22" s="178">
        <v>1</v>
      </c>
      <c r="F22" s="179"/>
      <c r="G22" s="180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334</v>
      </c>
      <c r="T22" s="156" t="s">
        <v>335</v>
      </c>
      <c r="U22" s="156">
        <v>0</v>
      </c>
      <c r="V22" s="156">
        <f t="shared" si="6"/>
        <v>0</v>
      </c>
      <c r="W22" s="156"/>
      <c r="X22" s="156" t="s">
        <v>494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495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5">
        <v>15</v>
      </c>
      <c r="B23" s="176" t="s">
        <v>1493</v>
      </c>
      <c r="C23" s="184" t="s">
        <v>1494</v>
      </c>
      <c r="D23" s="177" t="s">
        <v>314</v>
      </c>
      <c r="E23" s="178">
        <v>1</v>
      </c>
      <c r="F23" s="179"/>
      <c r="G23" s="180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334</v>
      </c>
      <c r="T23" s="156" t="s">
        <v>335</v>
      </c>
      <c r="U23" s="156">
        <v>0</v>
      </c>
      <c r="V23" s="156">
        <f t="shared" si="6"/>
        <v>0</v>
      </c>
      <c r="W23" s="156"/>
      <c r="X23" s="156" t="s">
        <v>494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495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16</v>
      </c>
      <c r="B24" s="176" t="s">
        <v>1495</v>
      </c>
      <c r="C24" s="184" t="s">
        <v>1496</v>
      </c>
      <c r="D24" s="177" t="s">
        <v>314</v>
      </c>
      <c r="E24" s="178">
        <v>1</v>
      </c>
      <c r="F24" s="179"/>
      <c r="G24" s="180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334</v>
      </c>
      <c r="T24" s="156" t="s">
        <v>335</v>
      </c>
      <c r="U24" s="156">
        <v>0</v>
      </c>
      <c r="V24" s="156">
        <f t="shared" si="6"/>
        <v>0</v>
      </c>
      <c r="W24" s="156"/>
      <c r="X24" s="156" t="s">
        <v>494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495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5">
        <v>17</v>
      </c>
      <c r="B25" s="176" t="s">
        <v>1497</v>
      </c>
      <c r="C25" s="184" t="s">
        <v>1498</v>
      </c>
      <c r="D25" s="177" t="s">
        <v>314</v>
      </c>
      <c r="E25" s="178">
        <v>1</v>
      </c>
      <c r="F25" s="179"/>
      <c r="G25" s="180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334</v>
      </c>
      <c r="T25" s="156" t="s">
        <v>335</v>
      </c>
      <c r="U25" s="156">
        <v>0</v>
      </c>
      <c r="V25" s="156">
        <f t="shared" si="6"/>
        <v>0</v>
      </c>
      <c r="W25" s="156"/>
      <c r="X25" s="156" t="s">
        <v>494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495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5">
        <v>18</v>
      </c>
      <c r="B26" s="176" t="s">
        <v>1499</v>
      </c>
      <c r="C26" s="184" t="s">
        <v>1500</v>
      </c>
      <c r="D26" s="177" t="s">
        <v>314</v>
      </c>
      <c r="E26" s="178">
        <v>1</v>
      </c>
      <c r="F26" s="179"/>
      <c r="G26" s="180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334</v>
      </c>
      <c r="T26" s="156" t="s">
        <v>335</v>
      </c>
      <c r="U26" s="156">
        <v>0</v>
      </c>
      <c r="V26" s="156">
        <f t="shared" si="6"/>
        <v>0</v>
      </c>
      <c r="W26" s="156"/>
      <c r="X26" s="156" t="s">
        <v>494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495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5">
        <v>19</v>
      </c>
      <c r="B27" s="176" t="s">
        <v>1501</v>
      </c>
      <c r="C27" s="184" t="s">
        <v>1500</v>
      </c>
      <c r="D27" s="177" t="s">
        <v>314</v>
      </c>
      <c r="E27" s="178">
        <v>1</v>
      </c>
      <c r="F27" s="179"/>
      <c r="G27" s="180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334</v>
      </c>
      <c r="T27" s="156" t="s">
        <v>335</v>
      </c>
      <c r="U27" s="156">
        <v>0</v>
      </c>
      <c r="V27" s="156">
        <f t="shared" si="6"/>
        <v>0</v>
      </c>
      <c r="W27" s="156"/>
      <c r="X27" s="156" t="s">
        <v>494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495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5">
        <v>20</v>
      </c>
      <c r="B28" s="176" t="s">
        <v>1502</v>
      </c>
      <c r="C28" s="184" t="s">
        <v>1500</v>
      </c>
      <c r="D28" s="177" t="s">
        <v>314</v>
      </c>
      <c r="E28" s="178">
        <v>1</v>
      </c>
      <c r="F28" s="179"/>
      <c r="G28" s="180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334</v>
      </c>
      <c r="T28" s="156" t="s">
        <v>335</v>
      </c>
      <c r="U28" s="156">
        <v>0</v>
      </c>
      <c r="V28" s="156">
        <f t="shared" si="6"/>
        <v>0</v>
      </c>
      <c r="W28" s="156"/>
      <c r="X28" s="156" t="s">
        <v>494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495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5">
        <v>21</v>
      </c>
      <c r="B29" s="176" t="s">
        <v>1503</v>
      </c>
      <c r="C29" s="184" t="s">
        <v>1500</v>
      </c>
      <c r="D29" s="177" t="s">
        <v>314</v>
      </c>
      <c r="E29" s="178">
        <v>1</v>
      </c>
      <c r="F29" s="179"/>
      <c r="G29" s="180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334</v>
      </c>
      <c r="T29" s="156" t="s">
        <v>335</v>
      </c>
      <c r="U29" s="156">
        <v>0</v>
      </c>
      <c r="V29" s="156">
        <f t="shared" si="6"/>
        <v>0</v>
      </c>
      <c r="W29" s="156"/>
      <c r="X29" s="156" t="s">
        <v>494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495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5">
        <v>22</v>
      </c>
      <c r="B30" s="176" t="s">
        <v>1504</v>
      </c>
      <c r="C30" s="184" t="s">
        <v>1505</v>
      </c>
      <c r="D30" s="177" t="s">
        <v>314</v>
      </c>
      <c r="E30" s="178">
        <v>5</v>
      </c>
      <c r="F30" s="179"/>
      <c r="G30" s="180">
        <f t="shared" si="0"/>
        <v>0</v>
      </c>
      <c r="H30" s="157"/>
      <c r="I30" s="156">
        <f t="shared" si="1"/>
        <v>0</v>
      </c>
      <c r="J30" s="157"/>
      <c r="K30" s="156">
        <f t="shared" si="2"/>
        <v>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334</v>
      </c>
      <c r="T30" s="156" t="s">
        <v>335</v>
      </c>
      <c r="U30" s="156">
        <v>0</v>
      </c>
      <c r="V30" s="156">
        <f t="shared" si="6"/>
        <v>0</v>
      </c>
      <c r="W30" s="156"/>
      <c r="X30" s="156" t="s">
        <v>227</v>
      </c>
      <c r="Y30" s="156" t="s">
        <v>228</v>
      </c>
      <c r="Z30" s="146"/>
      <c r="AA30" s="146"/>
      <c r="AB30" s="146"/>
      <c r="AC30" s="146"/>
      <c r="AD30" s="146"/>
      <c r="AE30" s="146"/>
      <c r="AF30" s="146"/>
      <c r="AG30" s="146" t="s">
        <v>229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5">
        <v>23</v>
      </c>
      <c r="B31" s="176" t="s">
        <v>1506</v>
      </c>
      <c r="C31" s="184" t="s">
        <v>1507</v>
      </c>
      <c r="D31" s="177" t="s">
        <v>297</v>
      </c>
      <c r="E31" s="178">
        <v>3</v>
      </c>
      <c r="F31" s="179"/>
      <c r="G31" s="180">
        <f t="shared" si="0"/>
        <v>0</v>
      </c>
      <c r="H31" s="157"/>
      <c r="I31" s="156">
        <f t="shared" si="1"/>
        <v>0</v>
      </c>
      <c r="J31" s="157"/>
      <c r="K31" s="156">
        <f t="shared" si="2"/>
        <v>0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334</v>
      </c>
      <c r="T31" s="156" t="s">
        <v>335</v>
      </c>
      <c r="U31" s="156">
        <v>0</v>
      </c>
      <c r="V31" s="156">
        <f t="shared" si="6"/>
        <v>0</v>
      </c>
      <c r="W31" s="156"/>
      <c r="X31" s="156" t="s">
        <v>494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495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5">
        <v>24</v>
      </c>
      <c r="B32" s="176" t="s">
        <v>1508</v>
      </c>
      <c r="C32" s="184" t="s">
        <v>1509</v>
      </c>
      <c r="D32" s="177" t="s">
        <v>314</v>
      </c>
      <c r="E32" s="178">
        <v>1</v>
      </c>
      <c r="F32" s="179"/>
      <c r="G32" s="180">
        <f t="shared" si="0"/>
        <v>0</v>
      </c>
      <c r="H32" s="157"/>
      <c r="I32" s="156">
        <f t="shared" si="1"/>
        <v>0</v>
      </c>
      <c r="J32" s="157"/>
      <c r="K32" s="156">
        <f t="shared" si="2"/>
        <v>0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334</v>
      </c>
      <c r="T32" s="156" t="s">
        <v>335</v>
      </c>
      <c r="U32" s="156">
        <v>0</v>
      </c>
      <c r="V32" s="156">
        <f t="shared" si="6"/>
        <v>0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5">
        <v>25</v>
      </c>
      <c r="B33" s="176" t="s">
        <v>1510</v>
      </c>
      <c r="C33" s="184" t="s">
        <v>1511</v>
      </c>
      <c r="D33" s="177" t="s">
        <v>314</v>
      </c>
      <c r="E33" s="178">
        <v>1</v>
      </c>
      <c r="F33" s="179"/>
      <c r="G33" s="180">
        <f t="shared" si="0"/>
        <v>0</v>
      </c>
      <c r="H33" s="157"/>
      <c r="I33" s="156">
        <f t="shared" si="1"/>
        <v>0</v>
      </c>
      <c r="J33" s="157"/>
      <c r="K33" s="156">
        <f t="shared" si="2"/>
        <v>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334</v>
      </c>
      <c r="T33" s="156" t="s">
        <v>335</v>
      </c>
      <c r="U33" s="156">
        <v>0</v>
      </c>
      <c r="V33" s="156">
        <f t="shared" si="6"/>
        <v>0</v>
      </c>
      <c r="W33" s="156"/>
      <c r="X33" s="156" t="s">
        <v>494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495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5">
        <v>26</v>
      </c>
      <c r="B34" s="176" t="s">
        <v>1512</v>
      </c>
      <c r="C34" s="184" t="s">
        <v>1513</v>
      </c>
      <c r="D34" s="177" t="s">
        <v>314</v>
      </c>
      <c r="E34" s="178">
        <v>5</v>
      </c>
      <c r="F34" s="179"/>
      <c r="G34" s="180">
        <f t="shared" si="0"/>
        <v>0</v>
      </c>
      <c r="H34" s="157"/>
      <c r="I34" s="156">
        <f t="shared" si="1"/>
        <v>0</v>
      </c>
      <c r="J34" s="157"/>
      <c r="K34" s="156">
        <f t="shared" si="2"/>
        <v>0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334</v>
      </c>
      <c r="T34" s="156" t="s">
        <v>335</v>
      </c>
      <c r="U34" s="156">
        <v>0</v>
      </c>
      <c r="V34" s="156">
        <f t="shared" si="6"/>
        <v>0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229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5">
        <v>27</v>
      </c>
      <c r="B35" s="176" t="s">
        <v>1514</v>
      </c>
      <c r="C35" s="184" t="s">
        <v>1515</v>
      </c>
      <c r="D35" s="177" t="s">
        <v>314</v>
      </c>
      <c r="E35" s="178">
        <v>5</v>
      </c>
      <c r="F35" s="179"/>
      <c r="G35" s="180">
        <f t="shared" si="0"/>
        <v>0</v>
      </c>
      <c r="H35" s="157"/>
      <c r="I35" s="156">
        <f t="shared" si="1"/>
        <v>0</v>
      </c>
      <c r="J35" s="157"/>
      <c r="K35" s="156">
        <f t="shared" si="2"/>
        <v>0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334</v>
      </c>
      <c r="T35" s="156" t="s">
        <v>335</v>
      </c>
      <c r="U35" s="156">
        <v>0</v>
      </c>
      <c r="V35" s="156">
        <f t="shared" si="6"/>
        <v>0</v>
      </c>
      <c r="W35" s="156"/>
      <c r="X35" s="156" t="s">
        <v>494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495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5">
        <v>28</v>
      </c>
      <c r="B36" s="176" t="s">
        <v>1516</v>
      </c>
      <c r="C36" s="184" t="s">
        <v>1517</v>
      </c>
      <c r="D36" s="177" t="s">
        <v>314</v>
      </c>
      <c r="E36" s="178">
        <v>2</v>
      </c>
      <c r="F36" s="179"/>
      <c r="G36" s="180">
        <f t="shared" si="0"/>
        <v>0</v>
      </c>
      <c r="H36" s="157"/>
      <c r="I36" s="156">
        <f t="shared" si="1"/>
        <v>0</v>
      </c>
      <c r="J36" s="157"/>
      <c r="K36" s="156">
        <f t="shared" si="2"/>
        <v>0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334</v>
      </c>
      <c r="T36" s="156" t="s">
        <v>335</v>
      </c>
      <c r="U36" s="156">
        <v>0</v>
      </c>
      <c r="V36" s="156">
        <f t="shared" si="6"/>
        <v>0</v>
      </c>
      <c r="W36" s="156"/>
      <c r="X36" s="156" t="s">
        <v>227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229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5">
        <v>29</v>
      </c>
      <c r="B37" s="176" t="s">
        <v>1518</v>
      </c>
      <c r="C37" s="184" t="s">
        <v>1519</v>
      </c>
      <c r="D37" s="177" t="s">
        <v>314</v>
      </c>
      <c r="E37" s="178">
        <v>2</v>
      </c>
      <c r="F37" s="179"/>
      <c r="G37" s="180">
        <f t="shared" si="0"/>
        <v>0</v>
      </c>
      <c r="H37" s="157"/>
      <c r="I37" s="156">
        <f t="shared" si="1"/>
        <v>0</v>
      </c>
      <c r="J37" s="157"/>
      <c r="K37" s="156">
        <f t="shared" si="2"/>
        <v>0</v>
      </c>
      <c r="L37" s="156">
        <v>21</v>
      </c>
      <c r="M37" s="156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6"/>
      <c r="S37" s="156" t="s">
        <v>334</v>
      </c>
      <c r="T37" s="156" t="s">
        <v>335</v>
      </c>
      <c r="U37" s="156">
        <v>0</v>
      </c>
      <c r="V37" s="156">
        <f t="shared" si="6"/>
        <v>0</v>
      </c>
      <c r="W37" s="156"/>
      <c r="X37" s="156" t="s">
        <v>494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495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5">
        <v>30</v>
      </c>
      <c r="B38" s="176" t="s">
        <v>1520</v>
      </c>
      <c r="C38" s="184" t="s">
        <v>1521</v>
      </c>
      <c r="D38" s="177" t="s">
        <v>314</v>
      </c>
      <c r="E38" s="178">
        <v>2</v>
      </c>
      <c r="F38" s="179"/>
      <c r="G38" s="180">
        <f t="shared" si="0"/>
        <v>0</v>
      </c>
      <c r="H38" s="157"/>
      <c r="I38" s="156">
        <f t="shared" si="1"/>
        <v>0</v>
      </c>
      <c r="J38" s="157"/>
      <c r="K38" s="156">
        <f t="shared" si="2"/>
        <v>0</v>
      </c>
      <c r="L38" s="156">
        <v>21</v>
      </c>
      <c r="M38" s="156">
        <f t="shared" si="3"/>
        <v>0</v>
      </c>
      <c r="N38" s="155">
        <v>0</v>
      </c>
      <c r="O38" s="155">
        <f t="shared" si="4"/>
        <v>0</v>
      </c>
      <c r="P38" s="155">
        <v>0</v>
      </c>
      <c r="Q38" s="155">
        <f t="shared" si="5"/>
        <v>0</v>
      </c>
      <c r="R38" s="156"/>
      <c r="S38" s="156" t="s">
        <v>334</v>
      </c>
      <c r="T38" s="156" t="s">
        <v>335</v>
      </c>
      <c r="U38" s="156">
        <v>0</v>
      </c>
      <c r="V38" s="156">
        <f t="shared" si="6"/>
        <v>0</v>
      </c>
      <c r="W38" s="156"/>
      <c r="X38" s="156" t="s">
        <v>494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495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5">
        <v>31</v>
      </c>
      <c r="B39" s="176" t="s">
        <v>1522</v>
      </c>
      <c r="C39" s="184" t="s">
        <v>1523</v>
      </c>
      <c r="D39" s="177" t="s">
        <v>314</v>
      </c>
      <c r="E39" s="178">
        <v>7</v>
      </c>
      <c r="F39" s="179"/>
      <c r="G39" s="180">
        <f t="shared" si="0"/>
        <v>0</v>
      </c>
      <c r="H39" s="157"/>
      <c r="I39" s="156">
        <f t="shared" si="1"/>
        <v>0</v>
      </c>
      <c r="J39" s="157"/>
      <c r="K39" s="156">
        <f t="shared" si="2"/>
        <v>0</v>
      </c>
      <c r="L39" s="156">
        <v>21</v>
      </c>
      <c r="M39" s="156">
        <f t="shared" si="3"/>
        <v>0</v>
      </c>
      <c r="N39" s="155">
        <v>0</v>
      </c>
      <c r="O39" s="155">
        <f t="shared" si="4"/>
        <v>0</v>
      </c>
      <c r="P39" s="155">
        <v>0</v>
      </c>
      <c r="Q39" s="155">
        <f t="shared" si="5"/>
        <v>0</v>
      </c>
      <c r="R39" s="156"/>
      <c r="S39" s="156" t="s">
        <v>334</v>
      </c>
      <c r="T39" s="156" t="s">
        <v>335</v>
      </c>
      <c r="U39" s="156">
        <v>0</v>
      </c>
      <c r="V39" s="156">
        <f t="shared" si="6"/>
        <v>0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32</v>
      </c>
      <c r="B40" s="176" t="s">
        <v>1524</v>
      </c>
      <c r="C40" s="184" t="s">
        <v>1525</v>
      </c>
      <c r="D40" s="177" t="s">
        <v>314</v>
      </c>
      <c r="E40" s="178">
        <v>1</v>
      </c>
      <c r="F40" s="179"/>
      <c r="G40" s="180">
        <f t="shared" si="0"/>
        <v>0</v>
      </c>
      <c r="H40" s="157"/>
      <c r="I40" s="156">
        <f t="shared" si="1"/>
        <v>0</v>
      </c>
      <c r="J40" s="157"/>
      <c r="K40" s="156">
        <f t="shared" si="2"/>
        <v>0</v>
      </c>
      <c r="L40" s="156">
        <v>21</v>
      </c>
      <c r="M40" s="156">
        <f t="shared" si="3"/>
        <v>0</v>
      </c>
      <c r="N40" s="155">
        <v>0</v>
      </c>
      <c r="O40" s="155">
        <f t="shared" si="4"/>
        <v>0</v>
      </c>
      <c r="P40" s="155">
        <v>0</v>
      </c>
      <c r="Q40" s="155">
        <f t="shared" si="5"/>
        <v>0</v>
      </c>
      <c r="R40" s="156"/>
      <c r="S40" s="156" t="s">
        <v>334</v>
      </c>
      <c r="T40" s="156" t="s">
        <v>335</v>
      </c>
      <c r="U40" s="156">
        <v>0</v>
      </c>
      <c r="V40" s="156">
        <f t="shared" si="6"/>
        <v>0</v>
      </c>
      <c r="W40" s="156"/>
      <c r="X40" s="156" t="s">
        <v>494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495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33</v>
      </c>
      <c r="B41" s="176" t="s">
        <v>1526</v>
      </c>
      <c r="C41" s="184" t="s">
        <v>1527</v>
      </c>
      <c r="D41" s="177" t="s">
        <v>314</v>
      </c>
      <c r="E41" s="178">
        <v>5</v>
      </c>
      <c r="F41" s="179"/>
      <c r="G41" s="180">
        <f t="shared" ref="G41:G65" si="7">ROUND(E41*F41,2)</f>
        <v>0</v>
      </c>
      <c r="H41" s="157"/>
      <c r="I41" s="156">
        <f t="shared" ref="I41:I65" si="8">ROUND(E41*H41,2)</f>
        <v>0</v>
      </c>
      <c r="J41" s="157"/>
      <c r="K41" s="156">
        <f t="shared" ref="K41:K65" si="9">ROUND(E41*J41,2)</f>
        <v>0</v>
      </c>
      <c r="L41" s="156">
        <v>21</v>
      </c>
      <c r="M41" s="156">
        <f t="shared" ref="M41:M65" si="10">G41*(1+L41/100)</f>
        <v>0</v>
      </c>
      <c r="N41" s="155">
        <v>0</v>
      </c>
      <c r="O41" s="155">
        <f t="shared" ref="O41:O65" si="11">ROUND(E41*N41,2)</f>
        <v>0</v>
      </c>
      <c r="P41" s="155">
        <v>0</v>
      </c>
      <c r="Q41" s="155">
        <f t="shared" ref="Q41:Q65" si="12">ROUND(E41*P41,2)</f>
        <v>0</v>
      </c>
      <c r="R41" s="156"/>
      <c r="S41" s="156" t="s">
        <v>334</v>
      </c>
      <c r="T41" s="156" t="s">
        <v>335</v>
      </c>
      <c r="U41" s="156">
        <v>0</v>
      </c>
      <c r="V41" s="156">
        <f t="shared" ref="V41:V65" si="13">ROUND(E41*U41,2)</f>
        <v>0</v>
      </c>
      <c r="W41" s="156"/>
      <c r="X41" s="156" t="s">
        <v>494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495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34</v>
      </c>
      <c r="B42" s="176" t="s">
        <v>1528</v>
      </c>
      <c r="C42" s="184" t="s">
        <v>1529</v>
      </c>
      <c r="D42" s="177" t="s">
        <v>314</v>
      </c>
      <c r="E42" s="178">
        <v>1</v>
      </c>
      <c r="F42" s="179"/>
      <c r="G42" s="180">
        <f t="shared" si="7"/>
        <v>0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334</v>
      </c>
      <c r="T42" s="156" t="s">
        <v>335</v>
      </c>
      <c r="U42" s="156">
        <v>0</v>
      </c>
      <c r="V42" s="156">
        <f t="shared" si="13"/>
        <v>0</v>
      </c>
      <c r="W42" s="156"/>
      <c r="X42" s="156" t="s">
        <v>494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495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5">
        <v>35</v>
      </c>
      <c r="B43" s="176" t="s">
        <v>1530</v>
      </c>
      <c r="C43" s="184" t="s">
        <v>1531</v>
      </c>
      <c r="D43" s="177" t="s">
        <v>314</v>
      </c>
      <c r="E43" s="178">
        <v>12</v>
      </c>
      <c r="F43" s="179"/>
      <c r="G43" s="180">
        <f t="shared" si="7"/>
        <v>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334</v>
      </c>
      <c r="T43" s="156" t="s">
        <v>335</v>
      </c>
      <c r="U43" s="156">
        <v>0</v>
      </c>
      <c r="V43" s="156">
        <f t="shared" si="13"/>
        <v>0</v>
      </c>
      <c r="W43" s="156"/>
      <c r="X43" s="156" t="s">
        <v>494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495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75">
        <v>36</v>
      </c>
      <c r="B44" s="176" t="s">
        <v>1532</v>
      </c>
      <c r="C44" s="184" t="s">
        <v>1533</v>
      </c>
      <c r="D44" s="177" t="s">
        <v>314</v>
      </c>
      <c r="E44" s="178">
        <v>1</v>
      </c>
      <c r="F44" s="179"/>
      <c r="G44" s="180">
        <f t="shared" si="7"/>
        <v>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334</v>
      </c>
      <c r="T44" s="156" t="s">
        <v>335</v>
      </c>
      <c r="U44" s="156">
        <v>0</v>
      </c>
      <c r="V44" s="156">
        <f t="shared" si="13"/>
        <v>0</v>
      </c>
      <c r="W44" s="156"/>
      <c r="X44" s="156" t="s">
        <v>494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495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37</v>
      </c>
      <c r="B45" s="176" t="s">
        <v>1534</v>
      </c>
      <c r="C45" s="184" t="s">
        <v>1535</v>
      </c>
      <c r="D45" s="177" t="s">
        <v>314</v>
      </c>
      <c r="E45" s="178">
        <v>1</v>
      </c>
      <c r="F45" s="179"/>
      <c r="G45" s="180">
        <f t="shared" si="7"/>
        <v>0</v>
      </c>
      <c r="H45" s="157"/>
      <c r="I45" s="156">
        <f t="shared" si="8"/>
        <v>0</v>
      </c>
      <c r="J45" s="157"/>
      <c r="K45" s="156">
        <f t="shared" si="9"/>
        <v>0</v>
      </c>
      <c r="L45" s="156">
        <v>21</v>
      </c>
      <c r="M45" s="156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13"/>
        <v>0</v>
      </c>
      <c r="W45" s="156"/>
      <c r="X45" s="156" t="s">
        <v>494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495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5">
        <v>38</v>
      </c>
      <c r="B46" s="176" t="s">
        <v>1536</v>
      </c>
      <c r="C46" s="184" t="s">
        <v>1537</v>
      </c>
      <c r="D46" s="177" t="s">
        <v>314</v>
      </c>
      <c r="E46" s="178">
        <v>1</v>
      </c>
      <c r="F46" s="179"/>
      <c r="G46" s="180">
        <f t="shared" si="7"/>
        <v>0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334</v>
      </c>
      <c r="T46" s="156" t="s">
        <v>335</v>
      </c>
      <c r="U46" s="156">
        <v>0</v>
      </c>
      <c r="V46" s="156">
        <f t="shared" si="13"/>
        <v>0</v>
      </c>
      <c r="W46" s="156"/>
      <c r="X46" s="156" t="s">
        <v>494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495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5">
        <v>39</v>
      </c>
      <c r="B47" s="176" t="s">
        <v>1538</v>
      </c>
      <c r="C47" s="184" t="s">
        <v>1537</v>
      </c>
      <c r="D47" s="177" t="s">
        <v>314</v>
      </c>
      <c r="E47" s="178">
        <v>1</v>
      </c>
      <c r="F47" s="179"/>
      <c r="G47" s="180">
        <f t="shared" si="7"/>
        <v>0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334</v>
      </c>
      <c r="T47" s="156" t="s">
        <v>335</v>
      </c>
      <c r="U47" s="156">
        <v>0</v>
      </c>
      <c r="V47" s="156">
        <f t="shared" si="13"/>
        <v>0</v>
      </c>
      <c r="W47" s="156"/>
      <c r="X47" s="156" t="s">
        <v>494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495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5">
        <v>40</v>
      </c>
      <c r="B48" s="176" t="s">
        <v>1539</v>
      </c>
      <c r="C48" s="184" t="s">
        <v>1540</v>
      </c>
      <c r="D48" s="177" t="s">
        <v>297</v>
      </c>
      <c r="E48" s="178">
        <v>22</v>
      </c>
      <c r="F48" s="179"/>
      <c r="G48" s="180">
        <f t="shared" si="7"/>
        <v>0</v>
      </c>
      <c r="H48" s="157"/>
      <c r="I48" s="156">
        <f t="shared" si="8"/>
        <v>0</v>
      </c>
      <c r="J48" s="157"/>
      <c r="K48" s="156">
        <f t="shared" si="9"/>
        <v>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334</v>
      </c>
      <c r="T48" s="156" t="s">
        <v>335</v>
      </c>
      <c r="U48" s="156">
        <v>0</v>
      </c>
      <c r="V48" s="156">
        <f t="shared" si="13"/>
        <v>0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5">
        <v>41</v>
      </c>
      <c r="B49" s="176" t="s">
        <v>1541</v>
      </c>
      <c r="C49" s="184" t="s">
        <v>1542</v>
      </c>
      <c r="D49" s="177" t="s">
        <v>297</v>
      </c>
      <c r="E49" s="178">
        <v>12</v>
      </c>
      <c r="F49" s="179"/>
      <c r="G49" s="180">
        <f t="shared" si="7"/>
        <v>0</v>
      </c>
      <c r="H49" s="157"/>
      <c r="I49" s="156">
        <f t="shared" si="8"/>
        <v>0</v>
      </c>
      <c r="J49" s="157"/>
      <c r="K49" s="156">
        <f t="shared" si="9"/>
        <v>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334</v>
      </c>
      <c r="T49" s="156" t="s">
        <v>335</v>
      </c>
      <c r="U49" s="156">
        <v>0</v>
      </c>
      <c r="V49" s="156">
        <f t="shared" si="13"/>
        <v>0</v>
      </c>
      <c r="W49" s="156"/>
      <c r="X49" s="156" t="s">
        <v>227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229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5">
        <v>42</v>
      </c>
      <c r="B50" s="176" t="s">
        <v>1543</v>
      </c>
      <c r="C50" s="184" t="s">
        <v>1544</v>
      </c>
      <c r="D50" s="177" t="s">
        <v>297</v>
      </c>
      <c r="E50" s="178">
        <v>24</v>
      </c>
      <c r="F50" s="179"/>
      <c r="G50" s="180">
        <f t="shared" si="7"/>
        <v>0</v>
      </c>
      <c r="H50" s="157"/>
      <c r="I50" s="156">
        <f t="shared" si="8"/>
        <v>0</v>
      </c>
      <c r="J50" s="157"/>
      <c r="K50" s="156">
        <f t="shared" si="9"/>
        <v>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334</v>
      </c>
      <c r="T50" s="156" t="s">
        <v>335</v>
      </c>
      <c r="U50" s="156">
        <v>0</v>
      </c>
      <c r="V50" s="156">
        <f t="shared" si="13"/>
        <v>0</v>
      </c>
      <c r="W50" s="156"/>
      <c r="X50" s="156" t="s">
        <v>227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229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5">
        <v>43</v>
      </c>
      <c r="B51" s="176" t="s">
        <v>1545</v>
      </c>
      <c r="C51" s="184" t="s">
        <v>1546</v>
      </c>
      <c r="D51" s="177" t="s">
        <v>297</v>
      </c>
      <c r="E51" s="178">
        <v>12</v>
      </c>
      <c r="F51" s="179"/>
      <c r="G51" s="180">
        <f t="shared" si="7"/>
        <v>0</v>
      </c>
      <c r="H51" s="157"/>
      <c r="I51" s="156">
        <f t="shared" si="8"/>
        <v>0</v>
      </c>
      <c r="J51" s="157"/>
      <c r="K51" s="156">
        <f t="shared" si="9"/>
        <v>0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334</v>
      </c>
      <c r="T51" s="156" t="s">
        <v>335</v>
      </c>
      <c r="U51" s="156">
        <v>0</v>
      </c>
      <c r="V51" s="156">
        <f t="shared" si="13"/>
        <v>0</v>
      </c>
      <c r="W51" s="156"/>
      <c r="X51" s="156" t="s">
        <v>494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495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5">
        <v>44</v>
      </c>
      <c r="B52" s="176" t="s">
        <v>1547</v>
      </c>
      <c r="C52" s="184" t="s">
        <v>1548</v>
      </c>
      <c r="D52" s="177" t="s">
        <v>297</v>
      </c>
      <c r="E52" s="178">
        <v>2</v>
      </c>
      <c r="F52" s="179"/>
      <c r="G52" s="180">
        <f t="shared" si="7"/>
        <v>0</v>
      </c>
      <c r="H52" s="157"/>
      <c r="I52" s="156">
        <f t="shared" si="8"/>
        <v>0</v>
      </c>
      <c r="J52" s="157"/>
      <c r="K52" s="156">
        <f t="shared" si="9"/>
        <v>0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334</v>
      </c>
      <c r="T52" s="156" t="s">
        <v>335</v>
      </c>
      <c r="U52" s="156">
        <v>0</v>
      </c>
      <c r="V52" s="156">
        <f t="shared" si="13"/>
        <v>0</v>
      </c>
      <c r="W52" s="156"/>
      <c r="X52" s="156" t="s">
        <v>494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495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5">
        <v>45</v>
      </c>
      <c r="B53" s="176" t="s">
        <v>1549</v>
      </c>
      <c r="C53" s="184" t="s">
        <v>1550</v>
      </c>
      <c r="D53" s="177" t="s">
        <v>297</v>
      </c>
      <c r="E53" s="178">
        <v>3</v>
      </c>
      <c r="F53" s="179"/>
      <c r="G53" s="180">
        <f t="shared" si="7"/>
        <v>0</v>
      </c>
      <c r="H53" s="157"/>
      <c r="I53" s="156">
        <f t="shared" si="8"/>
        <v>0</v>
      </c>
      <c r="J53" s="157"/>
      <c r="K53" s="156">
        <f t="shared" si="9"/>
        <v>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334</v>
      </c>
      <c r="T53" s="156" t="s">
        <v>335</v>
      </c>
      <c r="U53" s="156">
        <v>0</v>
      </c>
      <c r="V53" s="156">
        <f t="shared" si="13"/>
        <v>0</v>
      </c>
      <c r="W53" s="156"/>
      <c r="X53" s="156" t="s">
        <v>494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495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5">
        <v>46</v>
      </c>
      <c r="B54" s="176" t="s">
        <v>1551</v>
      </c>
      <c r="C54" s="184" t="s">
        <v>1552</v>
      </c>
      <c r="D54" s="177" t="s">
        <v>297</v>
      </c>
      <c r="E54" s="178">
        <v>40</v>
      </c>
      <c r="F54" s="179"/>
      <c r="G54" s="180">
        <f t="shared" si="7"/>
        <v>0</v>
      </c>
      <c r="H54" s="157"/>
      <c r="I54" s="156">
        <f t="shared" si="8"/>
        <v>0</v>
      </c>
      <c r="J54" s="157"/>
      <c r="K54" s="156">
        <f t="shared" si="9"/>
        <v>0</v>
      </c>
      <c r="L54" s="156">
        <v>21</v>
      </c>
      <c r="M54" s="156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6"/>
      <c r="S54" s="156" t="s">
        <v>334</v>
      </c>
      <c r="T54" s="156" t="s">
        <v>335</v>
      </c>
      <c r="U54" s="156">
        <v>0</v>
      </c>
      <c r="V54" s="156">
        <f t="shared" si="13"/>
        <v>0</v>
      </c>
      <c r="W54" s="156"/>
      <c r="X54" s="156" t="s">
        <v>227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229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5">
        <v>47</v>
      </c>
      <c r="B55" s="176" t="s">
        <v>1553</v>
      </c>
      <c r="C55" s="184" t="s">
        <v>1554</v>
      </c>
      <c r="D55" s="177" t="s">
        <v>268</v>
      </c>
      <c r="E55" s="178">
        <v>6</v>
      </c>
      <c r="F55" s="179"/>
      <c r="G55" s="180">
        <f t="shared" si="7"/>
        <v>0</v>
      </c>
      <c r="H55" s="157"/>
      <c r="I55" s="156">
        <f t="shared" si="8"/>
        <v>0</v>
      </c>
      <c r="J55" s="157"/>
      <c r="K55" s="156">
        <f t="shared" si="9"/>
        <v>0</v>
      </c>
      <c r="L55" s="156">
        <v>21</v>
      </c>
      <c r="M55" s="156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6"/>
      <c r="S55" s="156" t="s">
        <v>334</v>
      </c>
      <c r="T55" s="156" t="s">
        <v>335</v>
      </c>
      <c r="U55" s="156">
        <v>0</v>
      </c>
      <c r="V55" s="156">
        <f t="shared" si="13"/>
        <v>0</v>
      </c>
      <c r="W55" s="156"/>
      <c r="X55" s="156" t="s">
        <v>494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495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33.75" outlineLevel="1" x14ac:dyDescent="0.2">
      <c r="A56" s="175">
        <v>48</v>
      </c>
      <c r="B56" s="176" t="s">
        <v>1555</v>
      </c>
      <c r="C56" s="184" t="s">
        <v>1556</v>
      </c>
      <c r="D56" s="177" t="s">
        <v>268</v>
      </c>
      <c r="E56" s="178">
        <v>15</v>
      </c>
      <c r="F56" s="179"/>
      <c r="G56" s="180">
        <f t="shared" si="7"/>
        <v>0</v>
      </c>
      <c r="H56" s="157"/>
      <c r="I56" s="156">
        <f t="shared" si="8"/>
        <v>0</v>
      </c>
      <c r="J56" s="157"/>
      <c r="K56" s="156">
        <f t="shared" si="9"/>
        <v>0</v>
      </c>
      <c r="L56" s="156">
        <v>21</v>
      </c>
      <c r="M56" s="156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6"/>
      <c r="S56" s="156" t="s">
        <v>334</v>
      </c>
      <c r="T56" s="156" t="s">
        <v>335</v>
      </c>
      <c r="U56" s="156">
        <v>0</v>
      </c>
      <c r="V56" s="156">
        <f t="shared" si="13"/>
        <v>0</v>
      </c>
      <c r="W56" s="156"/>
      <c r="X56" s="156" t="s">
        <v>227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229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75">
        <v>49</v>
      </c>
      <c r="B57" s="176" t="s">
        <v>1557</v>
      </c>
      <c r="C57" s="184" t="s">
        <v>1558</v>
      </c>
      <c r="D57" s="177" t="s">
        <v>268</v>
      </c>
      <c r="E57" s="178">
        <v>90</v>
      </c>
      <c r="F57" s="179"/>
      <c r="G57" s="180">
        <f t="shared" si="7"/>
        <v>0</v>
      </c>
      <c r="H57" s="157"/>
      <c r="I57" s="156">
        <f t="shared" si="8"/>
        <v>0</v>
      </c>
      <c r="J57" s="157"/>
      <c r="K57" s="156">
        <f t="shared" si="9"/>
        <v>0</v>
      </c>
      <c r="L57" s="156">
        <v>21</v>
      </c>
      <c r="M57" s="156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6"/>
      <c r="S57" s="156" t="s">
        <v>334</v>
      </c>
      <c r="T57" s="156" t="s">
        <v>335</v>
      </c>
      <c r="U57" s="156">
        <v>0</v>
      </c>
      <c r="V57" s="156">
        <f t="shared" si="13"/>
        <v>0</v>
      </c>
      <c r="W57" s="156"/>
      <c r="X57" s="156" t="s">
        <v>494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495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5">
        <v>50</v>
      </c>
      <c r="B58" s="176" t="s">
        <v>1559</v>
      </c>
      <c r="C58" s="184" t="s">
        <v>1560</v>
      </c>
      <c r="D58" s="177" t="s">
        <v>268</v>
      </c>
      <c r="E58" s="178">
        <v>10</v>
      </c>
      <c r="F58" s="179"/>
      <c r="G58" s="180">
        <f t="shared" si="7"/>
        <v>0</v>
      </c>
      <c r="H58" s="157"/>
      <c r="I58" s="156">
        <f t="shared" si="8"/>
        <v>0</v>
      </c>
      <c r="J58" s="157"/>
      <c r="K58" s="156">
        <f t="shared" si="9"/>
        <v>0</v>
      </c>
      <c r="L58" s="156">
        <v>21</v>
      </c>
      <c r="M58" s="156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6"/>
      <c r="S58" s="156" t="s">
        <v>334</v>
      </c>
      <c r="T58" s="156" t="s">
        <v>335</v>
      </c>
      <c r="U58" s="156">
        <v>0</v>
      </c>
      <c r="V58" s="156">
        <f t="shared" si="13"/>
        <v>0</v>
      </c>
      <c r="W58" s="156"/>
      <c r="X58" s="156" t="s">
        <v>494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495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5">
        <v>51</v>
      </c>
      <c r="B59" s="176" t="s">
        <v>1561</v>
      </c>
      <c r="C59" s="184" t="s">
        <v>1562</v>
      </c>
      <c r="D59" s="177" t="s">
        <v>268</v>
      </c>
      <c r="E59" s="178">
        <v>65</v>
      </c>
      <c r="F59" s="179"/>
      <c r="G59" s="180">
        <f t="shared" si="7"/>
        <v>0</v>
      </c>
      <c r="H59" s="157"/>
      <c r="I59" s="156">
        <f t="shared" si="8"/>
        <v>0</v>
      </c>
      <c r="J59" s="157"/>
      <c r="K59" s="156">
        <f t="shared" si="9"/>
        <v>0</v>
      </c>
      <c r="L59" s="156">
        <v>21</v>
      </c>
      <c r="M59" s="156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6"/>
      <c r="S59" s="156" t="s">
        <v>334</v>
      </c>
      <c r="T59" s="156" t="s">
        <v>335</v>
      </c>
      <c r="U59" s="156">
        <v>0</v>
      </c>
      <c r="V59" s="156">
        <f t="shared" si="13"/>
        <v>0</v>
      </c>
      <c r="W59" s="156"/>
      <c r="X59" s="156" t="s">
        <v>494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495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5">
        <v>52</v>
      </c>
      <c r="B60" s="176" t="s">
        <v>1563</v>
      </c>
      <c r="C60" s="184" t="s">
        <v>1564</v>
      </c>
      <c r="D60" s="177" t="s">
        <v>769</v>
      </c>
      <c r="E60" s="178">
        <v>60</v>
      </c>
      <c r="F60" s="179"/>
      <c r="G60" s="180">
        <f t="shared" si="7"/>
        <v>0</v>
      </c>
      <c r="H60" s="157"/>
      <c r="I60" s="156">
        <f t="shared" si="8"/>
        <v>0</v>
      </c>
      <c r="J60" s="157"/>
      <c r="K60" s="156">
        <f t="shared" si="9"/>
        <v>0</v>
      </c>
      <c r="L60" s="156">
        <v>21</v>
      </c>
      <c r="M60" s="156">
        <f t="shared" si="10"/>
        <v>0</v>
      </c>
      <c r="N60" s="155">
        <v>0</v>
      </c>
      <c r="O60" s="155">
        <f t="shared" si="11"/>
        <v>0</v>
      </c>
      <c r="P60" s="155">
        <v>0</v>
      </c>
      <c r="Q60" s="155">
        <f t="shared" si="12"/>
        <v>0</v>
      </c>
      <c r="R60" s="156"/>
      <c r="S60" s="156" t="s">
        <v>334</v>
      </c>
      <c r="T60" s="156" t="s">
        <v>335</v>
      </c>
      <c r="U60" s="156">
        <v>0</v>
      </c>
      <c r="V60" s="156">
        <f t="shared" si="13"/>
        <v>0</v>
      </c>
      <c r="W60" s="156"/>
      <c r="X60" s="156" t="s">
        <v>494</v>
      </c>
      <c r="Y60" s="156" t="s">
        <v>228</v>
      </c>
      <c r="Z60" s="146"/>
      <c r="AA60" s="146"/>
      <c r="AB60" s="146"/>
      <c r="AC60" s="146"/>
      <c r="AD60" s="146"/>
      <c r="AE60" s="146"/>
      <c r="AF60" s="146"/>
      <c r="AG60" s="146" t="s">
        <v>495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5">
        <v>53</v>
      </c>
      <c r="B61" s="176" t="s">
        <v>1565</v>
      </c>
      <c r="C61" s="184" t="s">
        <v>1566</v>
      </c>
      <c r="D61" s="177" t="s">
        <v>769</v>
      </c>
      <c r="E61" s="178">
        <v>20</v>
      </c>
      <c r="F61" s="179"/>
      <c r="G61" s="180">
        <f t="shared" si="7"/>
        <v>0</v>
      </c>
      <c r="H61" s="157"/>
      <c r="I61" s="156">
        <f t="shared" si="8"/>
        <v>0</v>
      </c>
      <c r="J61" s="157"/>
      <c r="K61" s="156">
        <f t="shared" si="9"/>
        <v>0</v>
      </c>
      <c r="L61" s="156">
        <v>21</v>
      </c>
      <c r="M61" s="156">
        <f t="shared" si="10"/>
        <v>0</v>
      </c>
      <c r="N61" s="155">
        <v>0</v>
      </c>
      <c r="O61" s="155">
        <f t="shared" si="11"/>
        <v>0</v>
      </c>
      <c r="P61" s="155">
        <v>0</v>
      </c>
      <c r="Q61" s="155">
        <f t="shared" si="12"/>
        <v>0</v>
      </c>
      <c r="R61" s="156"/>
      <c r="S61" s="156" t="s">
        <v>334</v>
      </c>
      <c r="T61" s="156" t="s">
        <v>335</v>
      </c>
      <c r="U61" s="156">
        <v>0</v>
      </c>
      <c r="V61" s="156">
        <f t="shared" si="13"/>
        <v>0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229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5">
        <v>54</v>
      </c>
      <c r="B62" s="176" t="s">
        <v>1567</v>
      </c>
      <c r="C62" s="184" t="s">
        <v>1568</v>
      </c>
      <c r="D62" s="177" t="s">
        <v>1569</v>
      </c>
      <c r="E62" s="178">
        <v>20</v>
      </c>
      <c r="F62" s="179"/>
      <c r="G62" s="180">
        <f t="shared" si="7"/>
        <v>0</v>
      </c>
      <c r="H62" s="157"/>
      <c r="I62" s="156">
        <f t="shared" si="8"/>
        <v>0</v>
      </c>
      <c r="J62" s="157"/>
      <c r="K62" s="156">
        <f t="shared" si="9"/>
        <v>0</v>
      </c>
      <c r="L62" s="156">
        <v>21</v>
      </c>
      <c r="M62" s="156">
        <f t="shared" si="10"/>
        <v>0</v>
      </c>
      <c r="N62" s="155">
        <v>0</v>
      </c>
      <c r="O62" s="155">
        <f t="shared" si="11"/>
        <v>0</v>
      </c>
      <c r="P62" s="155">
        <v>0</v>
      </c>
      <c r="Q62" s="155">
        <f t="shared" si="12"/>
        <v>0</v>
      </c>
      <c r="R62" s="156"/>
      <c r="S62" s="156" t="s">
        <v>334</v>
      </c>
      <c r="T62" s="156" t="s">
        <v>335</v>
      </c>
      <c r="U62" s="156">
        <v>0</v>
      </c>
      <c r="V62" s="156">
        <f t="shared" si="13"/>
        <v>0</v>
      </c>
      <c r="W62" s="156"/>
      <c r="X62" s="156" t="s">
        <v>227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229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5">
        <v>55</v>
      </c>
      <c r="B63" s="176" t="s">
        <v>1570</v>
      </c>
      <c r="C63" s="184" t="s">
        <v>1571</v>
      </c>
      <c r="D63" s="177" t="s">
        <v>1569</v>
      </c>
      <c r="E63" s="178">
        <v>20</v>
      </c>
      <c r="F63" s="179"/>
      <c r="G63" s="180">
        <f t="shared" si="7"/>
        <v>0</v>
      </c>
      <c r="H63" s="157"/>
      <c r="I63" s="156">
        <f t="shared" si="8"/>
        <v>0</v>
      </c>
      <c r="J63" s="157"/>
      <c r="K63" s="156">
        <f t="shared" si="9"/>
        <v>0</v>
      </c>
      <c r="L63" s="156">
        <v>21</v>
      </c>
      <c r="M63" s="156">
        <f t="shared" si="10"/>
        <v>0</v>
      </c>
      <c r="N63" s="155">
        <v>0</v>
      </c>
      <c r="O63" s="155">
        <f t="shared" si="11"/>
        <v>0</v>
      </c>
      <c r="P63" s="155">
        <v>0</v>
      </c>
      <c r="Q63" s="155">
        <f t="shared" si="12"/>
        <v>0</v>
      </c>
      <c r="R63" s="156"/>
      <c r="S63" s="156" t="s">
        <v>334</v>
      </c>
      <c r="T63" s="156" t="s">
        <v>335</v>
      </c>
      <c r="U63" s="156">
        <v>0</v>
      </c>
      <c r="V63" s="156">
        <f t="shared" si="13"/>
        <v>0</v>
      </c>
      <c r="W63" s="156"/>
      <c r="X63" s="156" t="s">
        <v>227</v>
      </c>
      <c r="Y63" s="156" t="s">
        <v>228</v>
      </c>
      <c r="Z63" s="146"/>
      <c r="AA63" s="146"/>
      <c r="AB63" s="146"/>
      <c r="AC63" s="146"/>
      <c r="AD63" s="146"/>
      <c r="AE63" s="146"/>
      <c r="AF63" s="146"/>
      <c r="AG63" s="146" t="s">
        <v>229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5">
        <v>56</v>
      </c>
      <c r="B64" s="176" t="s">
        <v>1572</v>
      </c>
      <c r="C64" s="184" t="s">
        <v>1573</v>
      </c>
      <c r="D64" s="177" t="s">
        <v>1486</v>
      </c>
      <c r="E64" s="178">
        <v>1</v>
      </c>
      <c r="F64" s="179"/>
      <c r="G64" s="180">
        <f t="shared" si="7"/>
        <v>0</v>
      </c>
      <c r="H64" s="157"/>
      <c r="I64" s="156">
        <f t="shared" si="8"/>
        <v>0</v>
      </c>
      <c r="J64" s="157"/>
      <c r="K64" s="156">
        <f t="shared" si="9"/>
        <v>0</v>
      </c>
      <c r="L64" s="156">
        <v>21</v>
      </c>
      <c r="M64" s="156">
        <f t="shared" si="10"/>
        <v>0</v>
      </c>
      <c r="N64" s="155">
        <v>0</v>
      </c>
      <c r="O64" s="155">
        <f t="shared" si="11"/>
        <v>0</v>
      </c>
      <c r="P64" s="155">
        <v>0</v>
      </c>
      <c r="Q64" s="155">
        <f t="shared" si="12"/>
        <v>0</v>
      </c>
      <c r="R64" s="156"/>
      <c r="S64" s="156" t="s">
        <v>334</v>
      </c>
      <c r="T64" s="156" t="s">
        <v>335</v>
      </c>
      <c r="U64" s="156">
        <v>0</v>
      </c>
      <c r="V64" s="156">
        <f t="shared" si="13"/>
        <v>0</v>
      </c>
      <c r="W64" s="156"/>
      <c r="X64" s="156" t="s">
        <v>494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495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9">
        <v>57</v>
      </c>
      <c r="B65" s="170" t="s">
        <v>1574</v>
      </c>
      <c r="C65" s="182" t="s">
        <v>1575</v>
      </c>
      <c r="D65" s="171" t="s">
        <v>1569</v>
      </c>
      <c r="E65" s="172">
        <v>10</v>
      </c>
      <c r="F65" s="173"/>
      <c r="G65" s="174">
        <f t="shared" si="7"/>
        <v>0</v>
      </c>
      <c r="H65" s="157"/>
      <c r="I65" s="156">
        <f t="shared" si="8"/>
        <v>0</v>
      </c>
      <c r="J65" s="157"/>
      <c r="K65" s="156">
        <f t="shared" si="9"/>
        <v>0</v>
      </c>
      <c r="L65" s="156">
        <v>21</v>
      </c>
      <c r="M65" s="156">
        <f t="shared" si="10"/>
        <v>0</v>
      </c>
      <c r="N65" s="155">
        <v>0</v>
      </c>
      <c r="O65" s="155">
        <f t="shared" si="11"/>
        <v>0</v>
      </c>
      <c r="P65" s="155">
        <v>0</v>
      </c>
      <c r="Q65" s="155">
        <f t="shared" si="12"/>
        <v>0</v>
      </c>
      <c r="R65" s="156"/>
      <c r="S65" s="156" t="s">
        <v>334</v>
      </c>
      <c r="T65" s="156" t="s">
        <v>335</v>
      </c>
      <c r="U65" s="156">
        <v>0</v>
      </c>
      <c r="V65" s="156">
        <f t="shared" si="13"/>
        <v>0</v>
      </c>
      <c r="W65" s="156"/>
      <c r="X65" s="156" t="s">
        <v>227</v>
      </c>
      <c r="Y65" s="156" t="s">
        <v>228</v>
      </c>
      <c r="Z65" s="146"/>
      <c r="AA65" s="146"/>
      <c r="AB65" s="146"/>
      <c r="AC65" s="146"/>
      <c r="AD65" s="146"/>
      <c r="AE65" s="146"/>
      <c r="AF65" s="146"/>
      <c r="AG65" s="146" t="s">
        <v>229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">
      <c r="A66" s="3"/>
      <c r="B66" s="4"/>
      <c r="C66" s="185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207</v>
      </c>
    </row>
    <row r="67" spans="1:60" x14ac:dyDescent="0.2">
      <c r="A67" s="149"/>
      <c r="B67" s="150" t="s">
        <v>31</v>
      </c>
      <c r="C67" s="186"/>
      <c r="D67" s="151"/>
      <c r="E67" s="152"/>
      <c r="F67" s="152"/>
      <c r="G67" s="168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854</v>
      </c>
    </row>
    <row r="68" spans="1:60" x14ac:dyDescent="0.2">
      <c r="A68" s="3"/>
      <c r="B68" s="4"/>
      <c r="C68" s="18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">
      <c r="A69" s="3"/>
      <c r="B69" s="4"/>
      <c r="C69" s="18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8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C71" s="187"/>
      <c r="D71" s="10"/>
      <c r="AG71" t="s">
        <v>855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VNrXNyICvYNJuBhZZKh9GRe9kpWY3teR1ftbUBumti4SX+beFlQVUbQ7jAZW/ucitBzSgnxrdfOzBCNCMiOtYw==" saltValue="/knmSvK04jLIKl5hFdFnP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18" sqref="C18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70</v>
      </c>
      <c r="C3" s="250" t="s">
        <v>71</v>
      </c>
      <c r="D3" s="251"/>
      <c r="E3" s="251"/>
      <c r="F3" s="251"/>
      <c r="G3" s="252"/>
      <c r="AC3" s="119" t="s">
        <v>1576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71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188</v>
      </c>
      <c r="C8" s="181" t="s">
        <v>189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0.22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120.26999999999998</v>
      </c>
      <c r="W8" s="161"/>
      <c r="X8" s="161"/>
      <c r="Y8" s="161"/>
      <c r="AG8" t="s">
        <v>222</v>
      </c>
    </row>
    <row r="9" spans="1:60" outlineLevel="1" x14ac:dyDescent="0.2">
      <c r="A9" s="175">
        <v>1</v>
      </c>
      <c r="B9" s="176" t="s">
        <v>1577</v>
      </c>
      <c r="C9" s="184" t="s">
        <v>1578</v>
      </c>
      <c r="D9" s="177" t="s">
        <v>314</v>
      </c>
      <c r="E9" s="178">
        <v>4</v>
      </c>
      <c r="F9" s="179"/>
      <c r="G9" s="180">
        <f t="shared" ref="G9:G25" si="0">ROUND(E9*F9,2)</f>
        <v>0</v>
      </c>
      <c r="H9" s="157"/>
      <c r="I9" s="156">
        <f t="shared" ref="I9:I25" si="1">ROUND(E9*H9,2)</f>
        <v>0</v>
      </c>
      <c r="J9" s="157"/>
      <c r="K9" s="156">
        <f t="shared" ref="K9:K25" si="2">ROUND(E9*J9,2)</f>
        <v>0</v>
      </c>
      <c r="L9" s="156">
        <v>21</v>
      </c>
      <c r="M9" s="156">
        <f t="shared" ref="M9:M25" si="3">G9*(1+L9/100)</f>
        <v>0</v>
      </c>
      <c r="N9" s="155">
        <v>4.5199999999999997E-3</v>
      </c>
      <c r="O9" s="155">
        <f t="shared" ref="O9:O25" si="4">ROUND(E9*N9,2)</f>
        <v>0.02</v>
      </c>
      <c r="P9" s="155">
        <v>0</v>
      </c>
      <c r="Q9" s="155">
        <f t="shared" ref="Q9:Q25" si="5">ROUND(E9*P9,2)</f>
        <v>0</v>
      </c>
      <c r="R9" s="156"/>
      <c r="S9" s="156" t="s">
        <v>334</v>
      </c>
      <c r="T9" s="156" t="s">
        <v>335</v>
      </c>
      <c r="U9" s="156">
        <v>2.11</v>
      </c>
      <c r="V9" s="156">
        <f t="shared" ref="V9:V25" si="6">ROUND(E9*U9,2)</f>
        <v>8.44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1579</v>
      </c>
      <c r="C10" s="184" t="s">
        <v>1580</v>
      </c>
      <c r="D10" s="177" t="s">
        <v>314</v>
      </c>
      <c r="E10" s="178">
        <v>12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4.5199999999999997E-3</v>
      </c>
      <c r="O10" s="155">
        <f t="shared" si="4"/>
        <v>0.05</v>
      </c>
      <c r="P10" s="155">
        <v>0</v>
      </c>
      <c r="Q10" s="155">
        <f t="shared" si="5"/>
        <v>0</v>
      </c>
      <c r="R10" s="156"/>
      <c r="S10" s="156" t="s">
        <v>334</v>
      </c>
      <c r="T10" s="156" t="s">
        <v>335</v>
      </c>
      <c r="U10" s="156">
        <v>2.11</v>
      </c>
      <c r="V10" s="156">
        <f t="shared" si="6"/>
        <v>25.32</v>
      </c>
      <c r="W10" s="156"/>
      <c r="X10" s="156" t="s">
        <v>227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235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1581</v>
      </c>
      <c r="C11" s="184" t="s">
        <v>1582</v>
      </c>
      <c r="D11" s="177" t="s">
        <v>314</v>
      </c>
      <c r="E11" s="178">
        <v>1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4.5199999999999997E-3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334</v>
      </c>
      <c r="T11" s="156" t="s">
        <v>335</v>
      </c>
      <c r="U11" s="156">
        <v>2.11</v>
      </c>
      <c r="V11" s="156">
        <f t="shared" si="6"/>
        <v>2.11</v>
      </c>
      <c r="W11" s="156"/>
      <c r="X11" s="156" t="s">
        <v>227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235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1583</v>
      </c>
      <c r="C12" s="184" t="s">
        <v>1584</v>
      </c>
      <c r="D12" s="177" t="s">
        <v>314</v>
      </c>
      <c r="E12" s="178">
        <v>1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4.5199999999999997E-3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334</v>
      </c>
      <c r="T12" s="156" t="s">
        <v>335</v>
      </c>
      <c r="U12" s="156">
        <v>2.11</v>
      </c>
      <c r="V12" s="156">
        <f t="shared" si="6"/>
        <v>2.11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1585</v>
      </c>
      <c r="C13" s="184" t="s">
        <v>1586</v>
      </c>
      <c r="D13" s="177" t="s">
        <v>314</v>
      </c>
      <c r="E13" s="178">
        <v>1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4.5199999999999997E-3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334</v>
      </c>
      <c r="T13" s="156" t="s">
        <v>335</v>
      </c>
      <c r="U13" s="156">
        <v>2.11</v>
      </c>
      <c r="V13" s="156">
        <f t="shared" si="6"/>
        <v>2.11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235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1587</v>
      </c>
      <c r="C14" s="184" t="s">
        <v>1588</v>
      </c>
      <c r="D14" s="177" t="s">
        <v>314</v>
      </c>
      <c r="E14" s="178">
        <v>4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4.5199999999999997E-3</v>
      </c>
      <c r="O14" s="155">
        <f t="shared" si="4"/>
        <v>0.02</v>
      </c>
      <c r="P14" s="155">
        <v>0</v>
      </c>
      <c r="Q14" s="155">
        <f t="shared" si="5"/>
        <v>0</v>
      </c>
      <c r="R14" s="156"/>
      <c r="S14" s="156" t="s">
        <v>334</v>
      </c>
      <c r="T14" s="156" t="s">
        <v>335</v>
      </c>
      <c r="U14" s="156">
        <v>2.11</v>
      </c>
      <c r="V14" s="156">
        <f t="shared" si="6"/>
        <v>8.44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235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1589</v>
      </c>
      <c r="C15" s="184" t="s">
        <v>1590</v>
      </c>
      <c r="D15" s="177" t="s">
        <v>314</v>
      </c>
      <c r="E15" s="178">
        <v>8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4.5199999999999997E-3</v>
      </c>
      <c r="O15" s="155">
        <f t="shared" si="4"/>
        <v>0.04</v>
      </c>
      <c r="P15" s="155">
        <v>0</v>
      </c>
      <c r="Q15" s="155">
        <f t="shared" si="5"/>
        <v>0</v>
      </c>
      <c r="R15" s="156"/>
      <c r="S15" s="156" t="s">
        <v>334</v>
      </c>
      <c r="T15" s="156" t="s">
        <v>335</v>
      </c>
      <c r="U15" s="156">
        <v>2.11</v>
      </c>
      <c r="V15" s="156">
        <f t="shared" si="6"/>
        <v>16.88</v>
      </c>
      <c r="W15" s="156"/>
      <c r="X15" s="156" t="s">
        <v>227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235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5">
        <v>8</v>
      </c>
      <c r="B16" s="176" t="s">
        <v>1591</v>
      </c>
      <c r="C16" s="184" t="s">
        <v>1592</v>
      </c>
      <c r="D16" s="177" t="s">
        <v>314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4.5199999999999997E-3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2.11</v>
      </c>
      <c r="V16" s="156">
        <f t="shared" si="6"/>
        <v>2.11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235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5">
        <v>9</v>
      </c>
      <c r="B17" s="176" t="s">
        <v>1593</v>
      </c>
      <c r="C17" s="184" t="s">
        <v>1594</v>
      </c>
      <c r="D17" s="177" t="s">
        <v>314</v>
      </c>
      <c r="E17" s="178">
        <v>4</v>
      </c>
      <c r="F17" s="179"/>
      <c r="G17" s="180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4.5199999999999997E-3</v>
      </c>
      <c r="O17" s="155">
        <f t="shared" si="4"/>
        <v>0.02</v>
      </c>
      <c r="P17" s="155">
        <v>0</v>
      </c>
      <c r="Q17" s="155">
        <f t="shared" si="5"/>
        <v>0</v>
      </c>
      <c r="R17" s="156"/>
      <c r="S17" s="156" t="s">
        <v>334</v>
      </c>
      <c r="T17" s="156" t="s">
        <v>335</v>
      </c>
      <c r="U17" s="156">
        <v>2.11</v>
      </c>
      <c r="V17" s="156">
        <f t="shared" si="6"/>
        <v>8.44</v>
      </c>
      <c r="W17" s="156"/>
      <c r="X17" s="156" t="s">
        <v>227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235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5">
        <v>10</v>
      </c>
      <c r="B18" s="176" t="s">
        <v>1595</v>
      </c>
      <c r="C18" s="184" t="s">
        <v>1596</v>
      </c>
      <c r="D18" s="177" t="s">
        <v>314</v>
      </c>
      <c r="E18" s="178">
        <v>5</v>
      </c>
      <c r="F18" s="179"/>
      <c r="G18" s="180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4.5199999999999997E-3</v>
      </c>
      <c r="O18" s="155">
        <f t="shared" si="4"/>
        <v>0.02</v>
      </c>
      <c r="P18" s="155">
        <v>0</v>
      </c>
      <c r="Q18" s="155">
        <f t="shared" si="5"/>
        <v>0</v>
      </c>
      <c r="R18" s="156"/>
      <c r="S18" s="156" t="s">
        <v>334</v>
      </c>
      <c r="T18" s="156" t="s">
        <v>335</v>
      </c>
      <c r="U18" s="156">
        <v>2.11</v>
      </c>
      <c r="V18" s="156">
        <f t="shared" si="6"/>
        <v>10.55</v>
      </c>
      <c r="W18" s="156"/>
      <c r="X18" s="156" t="s">
        <v>227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235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11</v>
      </c>
      <c r="B19" s="176" t="s">
        <v>1597</v>
      </c>
      <c r="C19" s="184" t="s">
        <v>1598</v>
      </c>
      <c r="D19" s="177" t="s">
        <v>314</v>
      </c>
      <c r="E19" s="178">
        <v>3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4.5199999999999997E-3</v>
      </c>
      <c r="O19" s="155">
        <f t="shared" si="4"/>
        <v>0.01</v>
      </c>
      <c r="P19" s="155">
        <v>0</v>
      </c>
      <c r="Q19" s="155">
        <f t="shared" si="5"/>
        <v>0</v>
      </c>
      <c r="R19" s="156"/>
      <c r="S19" s="156" t="s">
        <v>334</v>
      </c>
      <c r="T19" s="156" t="s">
        <v>335</v>
      </c>
      <c r="U19" s="156">
        <v>2.11</v>
      </c>
      <c r="V19" s="156">
        <f t="shared" si="6"/>
        <v>6.33</v>
      </c>
      <c r="W19" s="156"/>
      <c r="X19" s="156" t="s">
        <v>227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235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12</v>
      </c>
      <c r="B20" s="176" t="s">
        <v>1599</v>
      </c>
      <c r="C20" s="184" t="s">
        <v>1600</v>
      </c>
      <c r="D20" s="177" t="s">
        <v>314</v>
      </c>
      <c r="E20" s="178">
        <v>4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4.5199999999999997E-3</v>
      </c>
      <c r="O20" s="155">
        <f t="shared" si="4"/>
        <v>0.02</v>
      </c>
      <c r="P20" s="155">
        <v>0</v>
      </c>
      <c r="Q20" s="155">
        <f t="shared" si="5"/>
        <v>0</v>
      </c>
      <c r="R20" s="156"/>
      <c r="S20" s="156" t="s">
        <v>334</v>
      </c>
      <c r="T20" s="156" t="s">
        <v>335</v>
      </c>
      <c r="U20" s="156">
        <v>2.11</v>
      </c>
      <c r="V20" s="156">
        <f t="shared" si="6"/>
        <v>8.44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235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13</v>
      </c>
      <c r="B21" s="176" t="s">
        <v>1601</v>
      </c>
      <c r="C21" s="184" t="s">
        <v>1602</v>
      </c>
      <c r="D21" s="177" t="s">
        <v>314</v>
      </c>
      <c r="E21" s="178">
        <v>3</v>
      </c>
      <c r="F21" s="179"/>
      <c r="G21" s="180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4.5199999999999997E-3</v>
      </c>
      <c r="O21" s="155">
        <f t="shared" si="4"/>
        <v>0.01</v>
      </c>
      <c r="P21" s="155">
        <v>0</v>
      </c>
      <c r="Q21" s="155">
        <f t="shared" si="5"/>
        <v>0</v>
      </c>
      <c r="R21" s="156"/>
      <c r="S21" s="156" t="s">
        <v>334</v>
      </c>
      <c r="T21" s="156" t="s">
        <v>335</v>
      </c>
      <c r="U21" s="156">
        <v>2.11</v>
      </c>
      <c r="V21" s="156">
        <f t="shared" si="6"/>
        <v>6.33</v>
      </c>
      <c r="W21" s="156"/>
      <c r="X21" s="156" t="s">
        <v>227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235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5">
        <v>14</v>
      </c>
      <c r="B22" s="176" t="s">
        <v>1603</v>
      </c>
      <c r="C22" s="184" t="s">
        <v>1604</v>
      </c>
      <c r="D22" s="177" t="s">
        <v>314</v>
      </c>
      <c r="E22" s="178">
        <v>3</v>
      </c>
      <c r="F22" s="179"/>
      <c r="G22" s="180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4.5199999999999997E-3</v>
      </c>
      <c r="O22" s="155">
        <f t="shared" si="4"/>
        <v>0.01</v>
      </c>
      <c r="P22" s="155">
        <v>0</v>
      </c>
      <c r="Q22" s="155">
        <f t="shared" si="5"/>
        <v>0</v>
      </c>
      <c r="R22" s="156"/>
      <c r="S22" s="156" t="s">
        <v>334</v>
      </c>
      <c r="T22" s="156" t="s">
        <v>335</v>
      </c>
      <c r="U22" s="156">
        <v>2.11</v>
      </c>
      <c r="V22" s="156">
        <f t="shared" si="6"/>
        <v>6.33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235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5">
        <v>15</v>
      </c>
      <c r="B23" s="176" t="s">
        <v>520</v>
      </c>
      <c r="C23" s="184" t="s">
        <v>1605</v>
      </c>
      <c r="D23" s="177" t="s">
        <v>314</v>
      </c>
      <c r="E23" s="178">
        <v>1</v>
      </c>
      <c r="F23" s="179"/>
      <c r="G23" s="180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5">
        <v>4.5199999999999997E-3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334</v>
      </c>
      <c r="T23" s="156" t="s">
        <v>335</v>
      </c>
      <c r="U23" s="156">
        <v>2.11</v>
      </c>
      <c r="V23" s="156">
        <f t="shared" si="6"/>
        <v>2.11</v>
      </c>
      <c r="W23" s="156"/>
      <c r="X23" s="156" t="s">
        <v>227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235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16</v>
      </c>
      <c r="B24" s="176" t="s">
        <v>1606</v>
      </c>
      <c r="C24" s="184" t="s">
        <v>1607</v>
      </c>
      <c r="D24" s="177" t="s">
        <v>314</v>
      </c>
      <c r="E24" s="178">
        <v>1</v>
      </c>
      <c r="F24" s="179"/>
      <c r="G24" s="180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5">
        <v>4.5199999999999997E-3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334</v>
      </c>
      <c r="T24" s="156" t="s">
        <v>335</v>
      </c>
      <c r="U24" s="156">
        <v>2.11</v>
      </c>
      <c r="V24" s="156">
        <f t="shared" si="6"/>
        <v>2.11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235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69">
        <v>17</v>
      </c>
      <c r="B25" s="170" t="s">
        <v>1608</v>
      </c>
      <c r="C25" s="182" t="s">
        <v>1609</v>
      </c>
      <c r="D25" s="171" t="s">
        <v>314</v>
      </c>
      <c r="E25" s="172">
        <v>1</v>
      </c>
      <c r="F25" s="173"/>
      <c r="G25" s="174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4.5199999999999997E-3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334</v>
      </c>
      <c r="T25" s="156" t="s">
        <v>335</v>
      </c>
      <c r="U25" s="156">
        <v>2.11</v>
      </c>
      <c r="V25" s="156">
        <f t="shared" si="6"/>
        <v>2.11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235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207</v>
      </c>
    </row>
    <row r="27" spans="1:60" x14ac:dyDescent="0.2">
      <c r="A27" s="149"/>
      <c r="B27" s="150" t="s">
        <v>31</v>
      </c>
      <c r="C27" s="186"/>
      <c r="D27" s="151"/>
      <c r="E27" s="152"/>
      <c r="F27" s="152"/>
      <c r="G27" s="168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854</v>
      </c>
    </row>
    <row r="28" spans="1:60" x14ac:dyDescent="0.2">
      <c r="A28" s="3"/>
      <c r="B28" s="4"/>
      <c r="C28" s="18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8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8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7"/>
      <c r="D31" s="10"/>
      <c r="AG31" t="s">
        <v>855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1sDyWn/sa0ofK+t+NyH8j0sy8Vy7Y5erjq7Iv+bUhiC9X5z1fFDHvxXGWIUfSBaWSnwRZLFJbfHiRNMtvcxocA==" saltValue="u10C/XBMMN42bkC54Emua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38" sqref="C38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196</v>
      </c>
    </row>
    <row r="3" spans="1:60" ht="24.95" customHeight="1" x14ac:dyDescent="0.2">
      <c r="A3" s="138" t="s">
        <v>9</v>
      </c>
      <c r="B3" s="49" t="s">
        <v>72</v>
      </c>
      <c r="C3" s="250" t="s">
        <v>73</v>
      </c>
      <c r="D3" s="251"/>
      <c r="E3" s="251"/>
      <c r="F3" s="251"/>
      <c r="G3" s="252"/>
      <c r="AC3" s="119" t="s">
        <v>1610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3" t="s">
        <v>73</v>
      </c>
      <c r="D4" s="254"/>
      <c r="E4" s="254"/>
      <c r="F4" s="254"/>
      <c r="G4" s="255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193</v>
      </c>
      <c r="C8" s="181" t="s">
        <v>29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0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0</v>
      </c>
      <c r="W8" s="161"/>
      <c r="X8" s="161"/>
      <c r="Y8" s="161"/>
      <c r="AG8" t="s">
        <v>222</v>
      </c>
    </row>
    <row r="9" spans="1:60" outlineLevel="1" x14ac:dyDescent="0.2">
      <c r="A9" s="175">
        <v>1</v>
      </c>
      <c r="B9" s="176" t="s">
        <v>1611</v>
      </c>
      <c r="C9" s="184" t="s">
        <v>1612</v>
      </c>
      <c r="D9" s="177" t="s">
        <v>1613</v>
      </c>
      <c r="E9" s="178">
        <v>1</v>
      </c>
      <c r="F9" s="179"/>
      <c r="G9" s="180">
        <f t="shared" ref="G9:G21" si="0">ROUND(E9*F9,2)</f>
        <v>0</v>
      </c>
      <c r="H9" s="157"/>
      <c r="I9" s="156">
        <f t="shared" ref="I9:I21" si="1">ROUND(E9*H9,2)</f>
        <v>0</v>
      </c>
      <c r="J9" s="157"/>
      <c r="K9" s="156">
        <f t="shared" ref="K9:K21" si="2">ROUND(E9*J9,2)</f>
        <v>0</v>
      </c>
      <c r="L9" s="156">
        <v>21</v>
      </c>
      <c r="M9" s="156">
        <f t="shared" ref="M9:M21" si="3">G9*(1+L9/100)</f>
        <v>0</v>
      </c>
      <c r="N9" s="155">
        <v>0</v>
      </c>
      <c r="O9" s="155">
        <f t="shared" ref="O9:O21" si="4">ROUND(E9*N9,2)</f>
        <v>0</v>
      </c>
      <c r="P9" s="155">
        <v>0</v>
      </c>
      <c r="Q9" s="155">
        <f t="shared" ref="Q9:Q21" si="5">ROUND(E9*P9,2)</f>
        <v>0</v>
      </c>
      <c r="R9" s="156"/>
      <c r="S9" s="156" t="s">
        <v>226</v>
      </c>
      <c r="T9" s="156" t="s">
        <v>335</v>
      </c>
      <c r="U9" s="156">
        <v>0</v>
      </c>
      <c r="V9" s="156">
        <f t="shared" ref="V9:V21" si="6">ROUND(E9*U9,2)</f>
        <v>0</v>
      </c>
      <c r="W9" s="156"/>
      <c r="X9" s="156" t="s">
        <v>1614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1615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1616</v>
      </c>
      <c r="C10" s="184" t="s">
        <v>1617</v>
      </c>
      <c r="D10" s="177" t="s">
        <v>1613</v>
      </c>
      <c r="E10" s="178">
        <v>1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226</v>
      </c>
      <c r="T10" s="156" t="s">
        <v>335</v>
      </c>
      <c r="U10" s="156">
        <v>0</v>
      </c>
      <c r="V10" s="156">
        <f t="shared" si="6"/>
        <v>0</v>
      </c>
      <c r="W10" s="156"/>
      <c r="X10" s="156" t="s">
        <v>1614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1615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1618</v>
      </c>
      <c r="C11" s="184" t="s">
        <v>1619</v>
      </c>
      <c r="D11" s="177" t="s">
        <v>1613</v>
      </c>
      <c r="E11" s="178">
        <v>1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226</v>
      </c>
      <c r="T11" s="156" t="s">
        <v>335</v>
      </c>
      <c r="U11" s="156">
        <v>0</v>
      </c>
      <c r="V11" s="156">
        <f t="shared" si="6"/>
        <v>0</v>
      </c>
      <c r="W11" s="156"/>
      <c r="X11" s="156" t="s">
        <v>1614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1615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1620</v>
      </c>
      <c r="C12" s="184" t="s">
        <v>1621</v>
      </c>
      <c r="D12" s="177" t="s">
        <v>1613</v>
      </c>
      <c r="E12" s="178">
        <v>1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226</v>
      </c>
      <c r="T12" s="156" t="s">
        <v>335</v>
      </c>
      <c r="U12" s="156">
        <v>0</v>
      </c>
      <c r="V12" s="156">
        <f t="shared" si="6"/>
        <v>0</v>
      </c>
      <c r="W12" s="156"/>
      <c r="X12" s="156" t="s">
        <v>1614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1615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1622</v>
      </c>
      <c r="C13" s="184" t="s">
        <v>1623</v>
      </c>
      <c r="D13" s="177" t="s">
        <v>1613</v>
      </c>
      <c r="E13" s="178">
        <v>1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226</v>
      </c>
      <c r="T13" s="156" t="s">
        <v>335</v>
      </c>
      <c r="U13" s="156">
        <v>0</v>
      </c>
      <c r="V13" s="156">
        <f t="shared" si="6"/>
        <v>0</v>
      </c>
      <c r="W13" s="156"/>
      <c r="X13" s="156" t="s">
        <v>1614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1615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1624</v>
      </c>
      <c r="C14" s="184" t="s">
        <v>1625</v>
      </c>
      <c r="D14" s="177" t="s">
        <v>1613</v>
      </c>
      <c r="E14" s="178">
        <v>1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226</v>
      </c>
      <c r="T14" s="156" t="s">
        <v>335</v>
      </c>
      <c r="U14" s="156">
        <v>0</v>
      </c>
      <c r="V14" s="156">
        <f t="shared" si="6"/>
        <v>0</v>
      </c>
      <c r="W14" s="156"/>
      <c r="X14" s="156" t="s">
        <v>1614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1615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1626</v>
      </c>
      <c r="C15" s="184" t="s">
        <v>1627</v>
      </c>
      <c r="D15" s="177" t="s">
        <v>1613</v>
      </c>
      <c r="E15" s="178">
        <v>1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226</v>
      </c>
      <c r="T15" s="156" t="s">
        <v>335</v>
      </c>
      <c r="U15" s="156">
        <v>0</v>
      </c>
      <c r="V15" s="156">
        <f t="shared" si="6"/>
        <v>0</v>
      </c>
      <c r="W15" s="156"/>
      <c r="X15" s="156" t="s">
        <v>1614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1615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5">
        <v>8</v>
      </c>
      <c r="B16" s="176" t="s">
        <v>1628</v>
      </c>
      <c r="C16" s="184" t="s">
        <v>1629</v>
      </c>
      <c r="D16" s="177" t="s">
        <v>1613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0</v>
      </c>
      <c r="V16" s="156">
        <f t="shared" si="6"/>
        <v>0</v>
      </c>
      <c r="W16" s="156"/>
      <c r="X16" s="156" t="s">
        <v>1614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1615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5">
        <v>9</v>
      </c>
      <c r="B17" s="176" t="s">
        <v>1630</v>
      </c>
      <c r="C17" s="184" t="s">
        <v>1631</v>
      </c>
      <c r="D17" s="177" t="s">
        <v>1613</v>
      </c>
      <c r="E17" s="178">
        <v>1</v>
      </c>
      <c r="F17" s="179"/>
      <c r="G17" s="180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334</v>
      </c>
      <c r="T17" s="156" t="s">
        <v>335</v>
      </c>
      <c r="U17" s="156">
        <v>0</v>
      </c>
      <c r="V17" s="156">
        <f t="shared" si="6"/>
        <v>0</v>
      </c>
      <c r="W17" s="156"/>
      <c r="X17" s="156" t="s">
        <v>1614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1615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5">
        <v>10</v>
      </c>
      <c r="B18" s="176" t="s">
        <v>1632</v>
      </c>
      <c r="C18" s="184" t="s">
        <v>1633</v>
      </c>
      <c r="D18" s="177" t="s">
        <v>1613</v>
      </c>
      <c r="E18" s="178">
        <v>1</v>
      </c>
      <c r="F18" s="179"/>
      <c r="G18" s="180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334</v>
      </c>
      <c r="T18" s="156" t="s">
        <v>335</v>
      </c>
      <c r="U18" s="156">
        <v>0</v>
      </c>
      <c r="V18" s="156">
        <f t="shared" si="6"/>
        <v>0</v>
      </c>
      <c r="W18" s="156"/>
      <c r="X18" s="156" t="s">
        <v>1614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1615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11</v>
      </c>
      <c r="B19" s="176" t="s">
        <v>1634</v>
      </c>
      <c r="C19" s="184" t="s">
        <v>1635</v>
      </c>
      <c r="D19" s="177" t="s">
        <v>1613</v>
      </c>
      <c r="E19" s="178">
        <v>1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334</v>
      </c>
      <c r="T19" s="156" t="s">
        <v>335</v>
      </c>
      <c r="U19" s="156">
        <v>0</v>
      </c>
      <c r="V19" s="156">
        <f t="shared" si="6"/>
        <v>0</v>
      </c>
      <c r="W19" s="156"/>
      <c r="X19" s="156" t="s">
        <v>1614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1615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12</v>
      </c>
      <c r="B20" s="176" t="s">
        <v>1636</v>
      </c>
      <c r="C20" s="184" t="s">
        <v>1637</v>
      </c>
      <c r="D20" s="177" t="s">
        <v>1613</v>
      </c>
      <c r="E20" s="178">
        <v>1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334</v>
      </c>
      <c r="T20" s="156" t="s">
        <v>335</v>
      </c>
      <c r="U20" s="156">
        <v>0</v>
      </c>
      <c r="V20" s="156">
        <f t="shared" si="6"/>
        <v>0</v>
      </c>
      <c r="W20" s="156"/>
      <c r="X20" s="156" t="s">
        <v>1614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1615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33.75" outlineLevel="1" x14ac:dyDescent="0.2">
      <c r="A21" s="169">
        <v>13</v>
      </c>
      <c r="B21" s="170" t="s">
        <v>1638</v>
      </c>
      <c r="C21" s="182" t="s">
        <v>1639</v>
      </c>
      <c r="D21" s="171" t="s">
        <v>1613</v>
      </c>
      <c r="E21" s="172">
        <v>1</v>
      </c>
      <c r="F21" s="173"/>
      <c r="G21" s="174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334</v>
      </c>
      <c r="T21" s="156" t="s">
        <v>335</v>
      </c>
      <c r="U21" s="156">
        <v>0</v>
      </c>
      <c r="V21" s="156">
        <f t="shared" si="6"/>
        <v>0</v>
      </c>
      <c r="W21" s="156"/>
      <c r="X21" s="156" t="s">
        <v>1614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1615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3"/>
      <c r="B22" s="4"/>
      <c r="C22" s="185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207</v>
      </c>
    </row>
    <row r="23" spans="1:60" x14ac:dyDescent="0.2">
      <c r="A23" s="149"/>
      <c r="B23" s="150" t="s">
        <v>31</v>
      </c>
      <c r="C23" s="186"/>
      <c r="D23" s="151"/>
      <c r="E23" s="152"/>
      <c r="F23" s="152"/>
      <c r="G23" s="168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854</v>
      </c>
    </row>
    <row r="24" spans="1:60" x14ac:dyDescent="0.2">
      <c r="A24" s="3"/>
      <c r="B24" s="4"/>
      <c r="C24" s="18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18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C27" s="187"/>
      <c r="D27" s="10"/>
      <c r="AG27" t="s">
        <v>855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nr7smMH/dGSryB2upLtlWxUPVdz8N123BiPJQouDD9dFeDcy3UforB5FegncWCmO3Cr0N1YfubZMLRH7S4Nt/w==" saltValue="hIk1rUF6XHqUhK2Xk/orl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01 Pol</vt:lpstr>
      <vt:lpstr>02 01 Pol</vt:lpstr>
      <vt:lpstr>03 01 Pol</vt:lpstr>
      <vt:lpstr>04 01 Pol</vt:lpstr>
      <vt:lpstr>05 01 Pol</vt:lpstr>
      <vt:lpstr>06 01 Pol</vt:lpstr>
      <vt:lpstr>07 01 Pol</vt:lpstr>
      <vt:lpstr>08 01 Pol</vt:lpstr>
      <vt:lpstr>10 01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'04 01 Pol'!Názvy_tisku</vt:lpstr>
      <vt:lpstr>'05 01 Pol'!Názvy_tisku</vt:lpstr>
      <vt:lpstr>'06 01 Pol'!Názvy_tisku</vt:lpstr>
      <vt:lpstr>'07 01 Pol'!Názvy_tisku</vt:lpstr>
      <vt:lpstr>'08 01 Pol'!Názvy_tisku</vt:lpstr>
      <vt:lpstr>'10 01 Naklady'!Názvy_tisku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'04 01 Pol'!Oblast_tisku</vt:lpstr>
      <vt:lpstr>'05 01 Pol'!Oblast_tisku</vt:lpstr>
      <vt:lpstr>'06 01 Pol'!Oblast_tisku</vt:lpstr>
      <vt:lpstr>'07 01 Pol'!Oblast_tisku</vt:lpstr>
      <vt:lpstr>'08 01 Pol'!Oblast_tisku</vt:lpstr>
      <vt:lpstr>'10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Nevoralová Jana, Ing.</cp:lastModifiedBy>
  <cp:lastPrinted>2019-03-19T12:27:02Z</cp:lastPrinted>
  <dcterms:created xsi:type="dcterms:W3CDTF">2009-04-08T07:15:50Z</dcterms:created>
  <dcterms:modified xsi:type="dcterms:W3CDTF">2023-01-09T15:15:24Z</dcterms:modified>
</cp:coreProperties>
</file>