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Investice\Investiční akce\akce 2018\Rekonstrukce ul. Nerudova\Zadavaci_rizeni_2022\03_Vysvetleni\Vysvetleni_c2\"/>
    </mc:Choice>
  </mc:AlternateContent>
  <bookViews>
    <workbookView xWindow="-120" yWindow="-120" windowWidth="29040" windowHeight="17640" activeTab="5"/>
  </bookViews>
  <sheets>
    <sheet name="Stavba" sheetId="1" r:id="rId1"/>
    <sheet name="VzorPolozky" sheetId="10" state="hidden" r:id="rId2"/>
    <sheet name="Preambule" sheetId="16" r:id="rId3"/>
    <sheet name="Pokyny pro vyplnění" sheetId="11" r:id="rId4"/>
    <sheet name="SO-99 99.1 Naklady" sheetId="12" r:id="rId5"/>
    <sheet name="SO-01 DSO-01.1 Pol" sheetId="13" r:id="rId6"/>
    <sheet name="SO-01 DSO-01.2 Pol" sheetId="14" r:id="rId7"/>
    <sheet name="SO-04 DSO-04.1 Pol" sheetId="15" r:id="rId8"/>
  </sheets>
  <externalReferences>
    <externalReference r:id="rId9"/>
    <externalReference r:id="rId10"/>
  </externalReferences>
  <definedNames>
    <definedName name="CelkemDPHVypocet" localSheetId="0">Stavba!$H$48</definedName>
    <definedName name="CenaCelkem">Stavba!$G$29</definedName>
    <definedName name="CenaCelkemBezDPH" localSheetId="2">[1]Stavba!$G$28</definedName>
    <definedName name="CenaCelkemBezDPH">Stavba!$G$28</definedName>
    <definedName name="CenaCelkemVypocet" localSheetId="0">Stavba!$I$48</definedName>
    <definedName name="cisloobjektu">Stavba!$D$3</definedName>
    <definedName name="CisloRozpoctu">'[2]Krycí list'!$C$2</definedName>
    <definedName name="CisloStavby" localSheetId="0">Stavba!$D$2</definedName>
    <definedName name="cislostavby">'[2]Krycí list'!$A$7</definedName>
    <definedName name="CisloStavebnihoRozpoctu">Stavba!$D$4</definedName>
    <definedName name="dadresa">Stavba!$D$12:$G$12</definedName>
    <definedName name="DIČ" localSheetId="0">Stavba!$I$12</definedName>
    <definedName name="dmisto">Stavba!$E$13:$G$13</definedName>
    <definedName name="DPHSni" localSheetId="2">[1]Stavba!$G$24</definedName>
    <definedName name="DPHSni">Stavba!$G$24</definedName>
    <definedName name="DPHZakl" localSheetId="2">[1]Stavba!$G$26</definedName>
    <definedName name="DPHZakl">Stavba!$G$26</definedName>
    <definedName name="dpsc" localSheetId="0">Stavba!$D$13</definedName>
    <definedName name="IČO" localSheetId="0">Stavba!$I$11</definedName>
    <definedName name="Mena" localSheetId="2">[1]Stavba!$J$29</definedName>
    <definedName name="Mena">Stavba!$J$29</definedName>
    <definedName name="MistoStavby">Stavba!$D$4</definedName>
    <definedName name="nazevobjektu">Stavba!$E$3</definedName>
    <definedName name="NazevRozpoctu">'[2]Krycí list'!$D$2</definedName>
    <definedName name="NazevStavby" localSheetId="0">Stavba!$E$2</definedName>
    <definedName name="nazevstavby">'[2]Krycí list'!$C$7</definedName>
    <definedName name="NazevStavebnihoRozpoctu">Stavba!$E$4</definedName>
    <definedName name="_xlnm.Print_Titles" localSheetId="5">'SO-01 DSO-01.1 Pol'!$1:$7</definedName>
    <definedName name="_xlnm.Print_Titles" localSheetId="6">'SO-01 DSO-01.2 Pol'!$1:$7</definedName>
    <definedName name="_xlnm.Print_Titles" localSheetId="7">'SO-04 DSO-04.1 Pol'!$1:$7</definedName>
    <definedName name="_xlnm.Print_Titles" localSheetId="4">'SO-99 99.1 Naklady'!$1:$7</definedName>
    <definedName name="oadresa">Stavba!$D$6</definedName>
    <definedName name="Objednatel" localSheetId="0">Stavba!$D$5</definedName>
    <definedName name="Objekt" localSheetId="0">Stavba!$B$38</definedName>
    <definedName name="_xlnm.Print_Area" localSheetId="5">'SO-01 DSO-01.1 Pol'!$A$1:$X$330</definedName>
    <definedName name="_xlnm.Print_Area" localSheetId="6">'SO-01 DSO-01.2 Pol'!$A$1:$X$38</definedName>
    <definedName name="_xlnm.Print_Area" localSheetId="7">'SO-04 DSO-04.1 Pol'!$A$1:$X$114</definedName>
    <definedName name="_xlnm.Print_Area" localSheetId="4">'SO-99 99.1 Naklady'!$A$1:$X$39</definedName>
    <definedName name="_xlnm.Print_Area" localSheetId="0">Stavba!$A$1:$J$79</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'[2]Krycí list'!$C$30</definedName>
    <definedName name="SazbaDPH2" localSheetId="0">Stavba!$E$25</definedName>
    <definedName name="SazbaDPH2">'[2]Krycí list'!$C$32</definedName>
    <definedName name="SloupecCC" localSheetId="2">#REF!</definedName>
    <definedName name="SloupecCC">#REF!</definedName>
    <definedName name="SloupecCisloPol" localSheetId="2">#REF!</definedName>
    <definedName name="SloupecCisloPol">#REF!</definedName>
    <definedName name="SloupecJC" localSheetId="2">#REF!</definedName>
    <definedName name="SloupecJC">#REF!</definedName>
    <definedName name="SloupecMJ" localSheetId="2">#REF!</definedName>
    <definedName name="SloupecMJ">#REF!</definedName>
    <definedName name="SloupecMnozstvi" localSheetId="2">#REF!</definedName>
    <definedName name="SloupecMnozstvi">#REF!</definedName>
    <definedName name="SloupecNazPol" localSheetId="2">#REF!</definedName>
    <definedName name="SloupecNazPol">#REF!</definedName>
    <definedName name="SloupecPC" localSheetId="2">#REF!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 localSheetId="2">[1]Stavba!$G$23</definedName>
    <definedName name="ZakladDPHSni">Stavba!$G$23</definedName>
    <definedName name="ZakladDPHSniVypocet" localSheetId="0">Stavba!$F$48</definedName>
    <definedName name="ZakladDPHZakl" localSheetId="2">[1]Stavba!$G$25</definedName>
    <definedName name="ZakladDPHZakl">Stavba!$G$25</definedName>
    <definedName name="ZakladDPHZaklVypocet" localSheetId="0">Stavba!$G$48</definedName>
    <definedName name="ZaObjednatele">Stavba!$G$34</definedName>
    <definedName name="Zaokrouhleni" localSheetId="2">[1]Stavba!$G$27</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V239" i="13" l="1"/>
  <c r="Q239" i="13"/>
  <c r="O239" i="13"/>
  <c r="K239" i="13"/>
  <c r="I239" i="13"/>
  <c r="G239" i="13"/>
  <c r="M239" i="13" s="1"/>
  <c r="I78" i="1"/>
  <c r="I76" i="1"/>
  <c r="I75" i="1"/>
  <c r="I74" i="1"/>
  <c r="I63" i="1"/>
  <c r="G47" i="1"/>
  <c r="I47" i="1" s="1"/>
  <c r="F47" i="1"/>
  <c r="G46" i="1"/>
  <c r="F46" i="1"/>
  <c r="G45" i="1"/>
  <c r="I45" i="1" s="1"/>
  <c r="F45" i="1"/>
  <c r="G41" i="1"/>
  <c r="F41" i="1"/>
  <c r="G40" i="1"/>
  <c r="I40" i="1" s="1"/>
  <c r="F40" i="1"/>
  <c r="G108" i="15"/>
  <c r="BA106" i="15"/>
  <c r="BA89" i="15"/>
  <c r="BA87" i="15"/>
  <c r="BA85" i="15"/>
  <c r="BA38" i="15"/>
  <c r="BA30" i="15"/>
  <c r="BA28" i="15"/>
  <c r="BA19" i="15"/>
  <c r="BA14" i="15"/>
  <c r="BA12" i="15"/>
  <c r="BA10" i="15"/>
  <c r="G9" i="15"/>
  <c r="G8" i="15" s="1"/>
  <c r="I9" i="15"/>
  <c r="I8" i="15" s="1"/>
  <c r="K9" i="15"/>
  <c r="K8" i="15" s="1"/>
  <c r="O9" i="15"/>
  <c r="O8" i="15" s="1"/>
  <c r="Q9" i="15"/>
  <c r="V9" i="15"/>
  <c r="V8" i="15" s="1"/>
  <c r="G11" i="15"/>
  <c r="M11" i="15" s="1"/>
  <c r="I11" i="15"/>
  <c r="K11" i="15"/>
  <c r="O11" i="15"/>
  <c r="Q11" i="15"/>
  <c r="V11" i="15"/>
  <c r="G13" i="15"/>
  <c r="I13" i="15"/>
  <c r="K13" i="15"/>
  <c r="M13" i="15"/>
  <c r="O13" i="15"/>
  <c r="Q13" i="15"/>
  <c r="V13" i="15"/>
  <c r="G15" i="15"/>
  <c r="I15" i="15"/>
  <c r="K15" i="15"/>
  <c r="M15" i="15"/>
  <c r="O15" i="15"/>
  <c r="Q15" i="15"/>
  <c r="V15" i="15"/>
  <c r="G16" i="15"/>
  <c r="I16" i="15"/>
  <c r="K16" i="15"/>
  <c r="M16" i="15"/>
  <c r="O16" i="15"/>
  <c r="Q16" i="15"/>
  <c r="Q8" i="15" s="1"/>
  <c r="V16" i="15"/>
  <c r="G17" i="15"/>
  <c r="I17" i="15"/>
  <c r="K17" i="15"/>
  <c r="M17" i="15"/>
  <c r="O17" i="15"/>
  <c r="Q17" i="15"/>
  <c r="V17" i="15"/>
  <c r="G18" i="15"/>
  <c r="I18" i="15"/>
  <c r="K18" i="15"/>
  <c r="M18" i="15"/>
  <c r="O18" i="15"/>
  <c r="Q18" i="15"/>
  <c r="V18" i="15"/>
  <c r="G20" i="15"/>
  <c r="M20" i="15" s="1"/>
  <c r="I20" i="15"/>
  <c r="K20" i="15"/>
  <c r="O20" i="15"/>
  <c r="Q20" i="15"/>
  <c r="V20" i="15"/>
  <c r="G22" i="15"/>
  <c r="M22" i="15" s="1"/>
  <c r="I22" i="15"/>
  <c r="K22" i="15"/>
  <c r="O22" i="15"/>
  <c r="Q22" i="15"/>
  <c r="V22" i="15"/>
  <c r="G23" i="15"/>
  <c r="M23" i="15" s="1"/>
  <c r="I23" i="15"/>
  <c r="K23" i="15"/>
  <c r="O23" i="15"/>
  <c r="Q23" i="15"/>
  <c r="V23" i="15"/>
  <c r="G24" i="15"/>
  <c r="I24" i="15"/>
  <c r="K24" i="15"/>
  <c r="M24" i="15"/>
  <c r="O24" i="15"/>
  <c r="Q24" i="15"/>
  <c r="V24" i="15"/>
  <c r="G25" i="15"/>
  <c r="I25" i="15"/>
  <c r="K25" i="15"/>
  <c r="M25" i="15"/>
  <c r="O25" i="15"/>
  <c r="Q25" i="15"/>
  <c r="V25" i="15"/>
  <c r="G26" i="15"/>
  <c r="I26" i="15"/>
  <c r="K26" i="15"/>
  <c r="M26" i="15"/>
  <c r="O26" i="15"/>
  <c r="Q26" i="15"/>
  <c r="V26" i="15"/>
  <c r="G27" i="15"/>
  <c r="I27" i="15"/>
  <c r="K27" i="15"/>
  <c r="M27" i="15"/>
  <c r="O27" i="15"/>
  <c r="Q27" i="15"/>
  <c r="V27" i="15"/>
  <c r="G29" i="15"/>
  <c r="I29" i="15"/>
  <c r="K29" i="15"/>
  <c r="M29" i="15"/>
  <c r="O29" i="15"/>
  <c r="Q29" i="15"/>
  <c r="V29" i="15"/>
  <c r="G31" i="15"/>
  <c r="M31" i="15" s="1"/>
  <c r="I31" i="15"/>
  <c r="K31" i="15"/>
  <c r="O31" i="15"/>
  <c r="Q31" i="15"/>
  <c r="V31" i="15"/>
  <c r="G33" i="15"/>
  <c r="M33" i="15" s="1"/>
  <c r="I33" i="15"/>
  <c r="K33" i="15"/>
  <c r="O33" i="15"/>
  <c r="Q33" i="15"/>
  <c r="V33" i="15"/>
  <c r="G35" i="15"/>
  <c r="M35" i="15" s="1"/>
  <c r="I35" i="15"/>
  <c r="K35" i="15"/>
  <c r="O35" i="15"/>
  <c r="Q35" i="15"/>
  <c r="V35" i="15"/>
  <c r="G37" i="15"/>
  <c r="I37" i="15"/>
  <c r="K37" i="15"/>
  <c r="M37" i="15"/>
  <c r="O37" i="15"/>
  <c r="Q37" i="15"/>
  <c r="V37" i="15"/>
  <c r="G39" i="15"/>
  <c r="I39" i="15"/>
  <c r="K39" i="15"/>
  <c r="M39" i="15"/>
  <c r="O39" i="15"/>
  <c r="Q39" i="15"/>
  <c r="V39" i="15"/>
  <c r="G40" i="15"/>
  <c r="I40" i="15"/>
  <c r="K40" i="15"/>
  <c r="M40" i="15"/>
  <c r="O40" i="15"/>
  <c r="Q40" i="15"/>
  <c r="V40" i="15"/>
  <c r="G41" i="15"/>
  <c r="I41" i="15"/>
  <c r="K41" i="15"/>
  <c r="M41" i="15"/>
  <c r="O41" i="15"/>
  <c r="Q41" i="15"/>
  <c r="V41" i="15"/>
  <c r="G42" i="15"/>
  <c r="I42" i="15"/>
  <c r="K42" i="15"/>
  <c r="M42" i="15"/>
  <c r="O42" i="15"/>
  <c r="Q42" i="15"/>
  <c r="V42" i="15"/>
  <c r="G43" i="15"/>
  <c r="M43" i="15" s="1"/>
  <c r="I43" i="15"/>
  <c r="K43" i="15"/>
  <c r="O43" i="15"/>
  <c r="Q43" i="15"/>
  <c r="V43" i="15"/>
  <c r="G44" i="15"/>
  <c r="M44" i="15" s="1"/>
  <c r="I44" i="15"/>
  <c r="K44" i="15"/>
  <c r="O44" i="15"/>
  <c r="Q44" i="15"/>
  <c r="V44" i="15"/>
  <c r="G45" i="15"/>
  <c r="M45" i="15" s="1"/>
  <c r="I45" i="15"/>
  <c r="K45" i="15"/>
  <c r="O45" i="15"/>
  <c r="Q45" i="15"/>
  <c r="V45" i="15"/>
  <c r="G46" i="15"/>
  <c r="I46" i="15"/>
  <c r="K46" i="15"/>
  <c r="M46" i="15"/>
  <c r="O46" i="15"/>
  <c r="Q46" i="15"/>
  <c r="V46" i="15"/>
  <c r="G47" i="15"/>
  <c r="I47" i="15"/>
  <c r="K47" i="15"/>
  <c r="M47" i="15"/>
  <c r="O47" i="15"/>
  <c r="Q47" i="15"/>
  <c r="V47" i="15"/>
  <c r="G48" i="15"/>
  <c r="I48" i="15"/>
  <c r="K48" i="15"/>
  <c r="M48" i="15"/>
  <c r="O48" i="15"/>
  <c r="Q48" i="15"/>
  <c r="V48" i="15"/>
  <c r="G49" i="15"/>
  <c r="I49" i="15"/>
  <c r="K49" i="15"/>
  <c r="M49" i="15"/>
  <c r="O49" i="15"/>
  <c r="Q49" i="15"/>
  <c r="V49" i="15"/>
  <c r="G50" i="15"/>
  <c r="I50" i="15"/>
  <c r="K50" i="15"/>
  <c r="M50" i="15"/>
  <c r="O50" i="15"/>
  <c r="Q50" i="15"/>
  <c r="V50" i="15"/>
  <c r="G51" i="15"/>
  <c r="M51" i="15" s="1"/>
  <c r="I51" i="15"/>
  <c r="K51" i="15"/>
  <c r="O51" i="15"/>
  <c r="Q51" i="15"/>
  <c r="V51" i="15"/>
  <c r="G52" i="15"/>
  <c r="M52" i="15" s="1"/>
  <c r="I52" i="15"/>
  <c r="K52" i="15"/>
  <c r="O52" i="15"/>
  <c r="Q52" i="15"/>
  <c r="V52" i="15"/>
  <c r="G53" i="15"/>
  <c r="M53" i="15" s="1"/>
  <c r="I53" i="15"/>
  <c r="K53" i="15"/>
  <c r="O53" i="15"/>
  <c r="Q53" i="15"/>
  <c r="V53" i="15"/>
  <c r="G54" i="15"/>
  <c r="I54" i="15"/>
  <c r="K54" i="15"/>
  <c r="M54" i="15"/>
  <c r="O54" i="15"/>
  <c r="Q54" i="15"/>
  <c r="V54" i="15"/>
  <c r="I55" i="15"/>
  <c r="G56" i="15"/>
  <c r="I56" i="15"/>
  <c r="K56" i="15"/>
  <c r="K55" i="15" s="1"/>
  <c r="M56" i="15"/>
  <c r="O56" i="15"/>
  <c r="O55" i="15" s="1"/>
  <c r="Q56" i="15"/>
  <c r="Q55" i="15" s="1"/>
  <c r="V56" i="15"/>
  <c r="V55" i="15" s="1"/>
  <c r="G57" i="15"/>
  <c r="I57" i="15"/>
  <c r="K57" i="15"/>
  <c r="M57" i="15"/>
  <c r="O57" i="15"/>
  <c r="Q57" i="15"/>
  <c r="V57" i="15"/>
  <c r="G58" i="15"/>
  <c r="I58" i="15"/>
  <c r="K58" i="15"/>
  <c r="M58" i="15"/>
  <c r="O58" i="15"/>
  <c r="Q58" i="15"/>
  <c r="V58" i="15"/>
  <c r="G59" i="15"/>
  <c r="M59" i="15" s="1"/>
  <c r="M55" i="15" s="1"/>
  <c r="I59" i="15"/>
  <c r="K59" i="15"/>
  <c r="O59" i="15"/>
  <c r="Q59" i="15"/>
  <c r="V59" i="15"/>
  <c r="G60" i="15"/>
  <c r="Q60" i="15"/>
  <c r="V60" i="15"/>
  <c r="G61" i="15"/>
  <c r="M61" i="15" s="1"/>
  <c r="M60" i="15" s="1"/>
  <c r="I61" i="15"/>
  <c r="I60" i="15" s="1"/>
  <c r="K61" i="15"/>
  <c r="K60" i="15" s="1"/>
  <c r="O61" i="15"/>
  <c r="O60" i="15" s="1"/>
  <c r="Q61" i="15"/>
  <c r="V61" i="15"/>
  <c r="G62" i="15"/>
  <c r="I62" i="15"/>
  <c r="K62" i="15"/>
  <c r="M62" i="15"/>
  <c r="O62" i="15"/>
  <c r="Q62" i="15"/>
  <c r="V62" i="15"/>
  <c r="G63" i="15"/>
  <c r="I63" i="15"/>
  <c r="K63" i="15"/>
  <c r="M63" i="15"/>
  <c r="O63" i="15"/>
  <c r="Q63" i="15"/>
  <c r="V63" i="15"/>
  <c r="G65" i="15"/>
  <c r="I65" i="15"/>
  <c r="K65" i="15"/>
  <c r="M65" i="15"/>
  <c r="O65" i="15"/>
  <c r="Q65" i="15"/>
  <c r="Q64" i="15" s="1"/>
  <c r="V65" i="15"/>
  <c r="V64" i="15" s="1"/>
  <c r="G66" i="15"/>
  <c r="I66" i="15"/>
  <c r="K66" i="15"/>
  <c r="M66" i="15"/>
  <c r="O66" i="15"/>
  <c r="Q66" i="15"/>
  <c r="V66" i="15"/>
  <c r="G68" i="15"/>
  <c r="G64" i="15" s="1"/>
  <c r="I68" i="15"/>
  <c r="K68" i="15"/>
  <c r="O68" i="15"/>
  <c r="Q68" i="15"/>
  <c r="V68" i="15"/>
  <c r="G70" i="15"/>
  <c r="M70" i="15" s="1"/>
  <c r="I70" i="15"/>
  <c r="I64" i="15" s="1"/>
  <c r="K70" i="15"/>
  <c r="O70" i="15"/>
  <c r="Q70" i="15"/>
  <c r="V70" i="15"/>
  <c r="G71" i="15"/>
  <c r="M71" i="15" s="1"/>
  <c r="I71" i="15"/>
  <c r="K71" i="15"/>
  <c r="K64" i="15" s="1"/>
  <c r="O71" i="15"/>
  <c r="Q71" i="15"/>
  <c r="V71" i="15"/>
  <c r="G72" i="15"/>
  <c r="I72" i="15"/>
  <c r="K72" i="15"/>
  <c r="M72" i="15"/>
  <c r="O72" i="15"/>
  <c r="Q72" i="15"/>
  <c r="V72" i="15"/>
  <c r="G73" i="15"/>
  <c r="I73" i="15"/>
  <c r="K73" i="15"/>
  <c r="M73" i="15"/>
  <c r="O73" i="15"/>
  <c r="Q73" i="15"/>
  <c r="V73" i="15"/>
  <c r="G74" i="15"/>
  <c r="I74" i="15"/>
  <c r="K74" i="15"/>
  <c r="M74" i="15"/>
  <c r="O74" i="15"/>
  <c r="O64" i="15" s="1"/>
  <c r="Q74" i="15"/>
  <c r="V74" i="15"/>
  <c r="G75" i="15"/>
  <c r="I75" i="15"/>
  <c r="K75" i="15"/>
  <c r="M75" i="15"/>
  <c r="O75" i="15"/>
  <c r="Q75" i="15"/>
  <c r="V75" i="15"/>
  <c r="G76" i="15"/>
  <c r="I76" i="15"/>
  <c r="K76" i="15"/>
  <c r="M76" i="15"/>
  <c r="O76" i="15"/>
  <c r="Q76" i="15"/>
  <c r="V76" i="15"/>
  <c r="G77" i="15"/>
  <c r="M77" i="15" s="1"/>
  <c r="I77" i="15"/>
  <c r="K77" i="15"/>
  <c r="O77" i="15"/>
  <c r="Q77" i="15"/>
  <c r="V77" i="15"/>
  <c r="G78" i="15"/>
  <c r="M78" i="15" s="1"/>
  <c r="I78" i="15"/>
  <c r="K78" i="15"/>
  <c r="O78" i="15"/>
  <c r="Q78" i="15"/>
  <c r="V78" i="15"/>
  <c r="G79" i="15"/>
  <c r="M79" i="15" s="1"/>
  <c r="I79" i="15"/>
  <c r="K79" i="15"/>
  <c r="O79" i="15"/>
  <c r="Q79" i="15"/>
  <c r="V79" i="15"/>
  <c r="G80" i="15"/>
  <c r="I80" i="15"/>
  <c r="K80" i="15"/>
  <c r="M80" i="15"/>
  <c r="O80" i="15"/>
  <c r="Q80" i="15"/>
  <c r="V80" i="15"/>
  <c r="G83" i="15"/>
  <c r="I83" i="15"/>
  <c r="K83" i="15"/>
  <c r="M83" i="15"/>
  <c r="O83" i="15"/>
  <c r="Q83" i="15"/>
  <c r="V83" i="15"/>
  <c r="G84" i="15"/>
  <c r="I84" i="15"/>
  <c r="K84" i="15"/>
  <c r="M84" i="15"/>
  <c r="O84" i="15"/>
  <c r="Q84" i="15"/>
  <c r="V84" i="15"/>
  <c r="G86" i="15"/>
  <c r="I86" i="15"/>
  <c r="K86" i="15"/>
  <c r="M86" i="15"/>
  <c r="O86" i="15"/>
  <c r="Q86" i="15"/>
  <c r="V86" i="15"/>
  <c r="G88" i="15"/>
  <c r="I88" i="15"/>
  <c r="K88" i="15"/>
  <c r="M88" i="15"/>
  <c r="O88" i="15"/>
  <c r="Q88" i="15"/>
  <c r="V88" i="15"/>
  <c r="G90" i="15"/>
  <c r="M90" i="15" s="1"/>
  <c r="I90" i="15"/>
  <c r="K90" i="15"/>
  <c r="O90" i="15"/>
  <c r="Q90" i="15"/>
  <c r="V90" i="15"/>
  <c r="G91" i="15"/>
  <c r="M91" i="15" s="1"/>
  <c r="I91" i="15"/>
  <c r="K91" i="15"/>
  <c r="O91" i="15"/>
  <c r="Q91" i="15"/>
  <c r="V91" i="15"/>
  <c r="G92" i="15"/>
  <c r="M92" i="15" s="1"/>
  <c r="I92" i="15"/>
  <c r="K92" i="15"/>
  <c r="O92" i="15"/>
  <c r="Q92" i="15"/>
  <c r="V92" i="15"/>
  <c r="G93" i="15"/>
  <c r="I93" i="15"/>
  <c r="K93" i="15"/>
  <c r="M93" i="15"/>
  <c r="O93" i="15"/>
  <c r="Q93" i="15"/>
  <c r="V93" i="15"/>
  <c r="G94" i="15"/>
  <c r="I94" i="15"/>
  <c r="K94" i="15"/>
  <c r="M94" i="15"/>
  <c r="O94" i="15"/>
  <c r="Q94" i="15"/>
  <c r="V94" i="15"/>
  <c r="G95" i="15"/>
  <c r="I95" i="15"/>
  <c r="K95" i="15"/>
  <c r="M95" i="15"/>
  <c r="O95" i="15"/>
  <c r="Q95" i="15"/>
  <c r="V95" i="15"/>
  <c r="G96" i="15"/>
  <c r="I96" i="15"/>
  <c r="K96" i="15"/>
  <c r="M96" i="15"/>
  <c r="O96" i="15"/>
  <c r="Q96" i="15"/>
  <c r="V96" i="15"/>
  <c r="G97" i="15"/>
  <c r="I97" i="15"/>
  <c r="K97" i="15"/>
  <c r="M97" i="15"/>
  <c r="O97" i="15"/>
  <c r="Q97" i="15"/>
  <c r="V97" i="15"/>
  <c r="G98" i="15"/>
  <c r="M98" i="15" s="1"/>
  <c r="I98" i="15"/>
  <c r="K98" i="15"/>
  <c r="O98" i="15"/>
  <c r="Q98" i="15"/>
  <c r="V98" i="15"/>
  <c r="G99" i="15"/>
  <c r="M99" i="15" s="1"/>
  <c r="I99" i="15"/>
  <c r="K99" i="15"/>
  <c r="O99" i="15"/>
  <c r="Q99" i="15"/>
  <c r="V99" i="15"/>
  <c r="G100" i="15"/>
  <c r="M100" i="15" s="1"/>
  <c r="I100" i="15"/>
  <c r="K100" i="15"/>
  <c r="O100" i="15"/>
  <c r="Q100" i="15"/>
  <c r="V100" i="15"/>
  <c r="G101" i="15"/>
  <c r="I101" i="15"/>
  <c r="K101" i="15"/>
  <c r="M101" i="15"/>
  <c r="O101" i="15"/>
  <c r="Q101" i="15"/>
  <c r="V101" i="15"/>
  <c r="G104" i="15"/>
  <c r="I104" i="15"/>
  <c r="K104" i="15"/>
  <c r="M104" i="15"/>
  <c r="O104" i="15"/>
  <c r="Q104" i="15"/>
  <c r="V104" i="15"/>
  <c r="G105" i="15"/>
  <c r="I105" i="15"/>
  <c r="K105" i="15"/>
  <c r="M105" i="15"/>
  <c r="O105" i="15"/>
  <c r="Q105" i="15"/>
  <c r="V105" i="15"/>
  <c r="AE108" i="15"/>
  <c r="G32" i="14"/>
  <c r="G9" i="14"/>
  <c r="M9" i="14" s="1"/>
  <c r="I9" i="14"/>
  <c r="I8" i="14" s="1"/>
  <c r="K9" i="14"/>
  <c r="K8" i="14" s="1"/>
  <c r="O9" i="14"/>
  <c r="Q9" i="14"/>
  <c r="Q8" i="14" s="1"/>
  <c r="V9" i="14"/>
  <c r="V8" i="14" s="1"/>
  <c r="G10" i="14"/>
  <c r="M10" i="14" s="1"/>
  <c r="I10" i="14"/>
  <c r="K10" i="14"/>
  <c r="O10" i="14"/>
  <c r="Q10" i="14"/>
  <c r="V10" i="14"/>
  <c r="G11" i="14"/>
  <c r="I11" i="14"/>
  <c r="K11" i="14"/>
  <c r="M11" i="14"/>
  <c r="O11" i="14"/>
  <c r="Q11" i="14"/>
  <c r="V11" i="14"/>
  <c r="G12" i="14"/>
  <c r="M12" i="14" s="1"/>
  <c r="I12" i="14"/>
  <c r="K12" i="14"/>
  <c r="O12" i="14"/>
  <c r="O8" i="14" s="1"/>
  <c r="Q12" i="14"/>
  <c r="V12" i="14"/>
  <c r="G13" i="14"/>
  <c r="I13" i="14"/>
  <c r="K13" i="14"/>
  <c r="M13" i="14"/>
  <c r="O13" i="14"/>
  <c r="Q13" i="14"/>
  <c r="V13" i="14"/>
  <c r="G14" i="14"/>
  <c r="I14" i="14"/>
  <c r="K14" i="14"/>
  <c r="M14" i="14"/>
  <c r="O14" i="14"/>
  <c r="Q14" i="14"/>
  <c r="V14" i="14"/>
  <c r="G15" i="14"/>
  <c r="I15" i="14"/>
  <c r="K15" i="14"/>
  <c r="M15" i="14"/>
  <c r="O15" i="14"/>
  <c r="Q15" i="14"/>
  <c r="V15" i="14"/>
  <c r="G16" i="14"/>
  <c r="G8" i="14" s="1"/>
  <c r="I16" i="14"/>
  <c r="K16" i="14"/>
  <c r="O16" i="14"/>
  <c r="Q16" i="14"/>
  <c r="V16" i="14"/>
  <c r="G17" i="14"/>
  <c r="M17" i="14" s="1"/>
  <c r="I17" i="14"/>
  <c r="K17" i="14"/>
  <c r="O17" i="14"/>
  <c r="Q17" i="14"/>
  <c r="V17" i="14"/>
  <c r="G18" i="14"/>
  <c r="M18" i="14" s="1"/>
  <c r="I18" i="14"/>
  <c r="K18" i="14"/>
  <c r="O18" i="14"/>
  <c r="Q18" i="14"/>
  <c r="V18" i="14"/>
  <c r="G19" i="14"/>
  <c r="I19" i="14"/>
  <c r="K19" i="14"/>
  <c r="M19" i="14"/>
  <c r="O19" i="14"/>
  <c r="Q19" i="14"/>
  <c r="V19" i="14"/>
  <c r="G20" i="14"/>
  <c r="M20" i="14" s="1"/>
  <c r="I20" i="14"/>
  <c r="K20" i="14"/>
  <c r="O20" i="14"/>
  <c r="Q20" i="14"/>
  <c r="V20" i="14"/>
  <c r="G21" i="14"/>
  <c r="I21" i="14"/>
  <c r="K21" i="14"/>
  <c r="M21" i="14"/>
  <c r="O21" i="14"/>
  <c r="Q21" i="14"/>
  <c r="V21" i="14"/>
  <c r="G22" i="14"/>
  <c r="I22" i="14"/>
  <c r="K22" i="14"/>
  <c r="M22" i="14"/>
  <c r="O22" i="14"/>
  <c r="Q22" i="14"/>
  <c r="V22" i="14"/>
  <c r="G23" i="14"/>
  <c r="I23" i="14"/>
  <c r="K23" i="14"/>
  <c r="M23" i="14"/>
  <c r="O23" i="14"/>
  <c r="Q23" i="14"/>
  <c r="V23" i="14"/>
  <c r="G24" i="14"/>
  <c r="M24" i="14" s="1"/>
  <c r="I24" i="14"/>
  <c r="K24" i="14"/>
  <c r="O24" i="14"/>
  <c r="Q24" i="14"/>
  <c r="V24" i="14"/>
  <c r="G25" i="14"/>
  <c r="M25" i="14" s="1"/>
  <c r="I25" i="14"/>
  <c r="K25" i="14"/>
  <c r="O25" i="14"/>
  <c r="Q25" i="14"/>
  <c r="V25" i="14"/>
  <c r="G26" i="14"/>
  <c r="M26" i="14" s="1"/>
  <c r="I26" i="14"/>
  <c r="K26" i="14"/>
  <c r="O26" i="14"/>
  <c r="Q26" i="14"/>
  <c r="V26" i="14"/>
  <c r="G27" i="14"/>
  <c r="I27" i="14"/>
  <c r="K27" i="14"/>
  <c r="M27" i="14"/>
  <c r="O27" i="14"/>
  <c r="Q27" i="14"/>
  <c r="V27" i="14"/>
  <c r="G28" i="14"/>
  <c r="M28" i="14" s="1"/>
  <c r="I28" i="14"/>
  <c r="K28" i="14"/>
  <c r="O28" i="14"/>
  <c r="Q28" i="14"/>
  <c r="V28" i="14"/>
  <c r="G29" i="14"/>
  <c r="I29" i="14"/>
  <c r="K29" i="14"/>
  <c r="M29" i="14"/>
  <c r="O29" i="14"/>
  <c r="Q29" i="14"/>
  <c r="V29" i="14"/>
  <c r="G30" i="14"/>
  <c r="I30" i="14"/>
  <c r="K30" i="14"/>
  <c r="M30" i="14"/>
  <c r="O30" i="14"/>
  <c r="Q30" i="14"/>
  <c r="V30" i="14"/>
  <c r="AE32" i="14"/>
  <c r="BA284" i="13"/>
  <c r="BA281" i="13"/>
  <c r="BA278" i="13"/>
  <c r="BA272" i="13"/>
  <c r="BA201" i="13"/>
  <c r="BA171" i="13"/>
  <c r="BA168" i="13"/>
  <c r="BA100" i="13"/>
  <c r="BA88" i="13"/>
  <c r="BA73" i="13"/>
  <c r="BA61" i="13"/>
  <c r="BA58" i="13"/>
  <c r="BA55" i="13"/>
  <c r="BA52" i="13"/>
  <c r="BA48" i="13"/>
  <c r="BA45" i="13"/>
  <c r="BA41" i="13"/>
  <c r="BA37" i="13"/>
  <c r="G9" i="13"/>
  <c r="M9" i="13" s="1"/>
  <c r="I9" i="13"/>
  <c r="K9" i="13"/>
  <c r="O9" i="13"/>
  <c r="Q9" i="13"/>
  <c r="V9" i="13"/>
  <c r="G12" i="13"/>
  <c r="M12" i="13" s="1"/>
  <c r="I12" i="13"/>
  <c r="K12" i="13"/>
  <c r="O12" i="13"/>
  <c r="Q12" i="13"/>
  <c r="V12" i="13"/>
  <c r="G15" i="13"/>
  <c r="M15" i="13" s="1"/>
  <c r="I15" i="13"/>
  <c r="K15" i="13"/>
  <c r="O15" i="13"/>
  <c r="Q15" i="13"/>
  <c r="V15" i="13"/>
  <c r="G18" i="13"/>
  <c r="M18" i="13" s="1"/>
  <c r="I18" i="13"/>
  <c r="K18" i="13"/>
  <c r="O18" i="13"/>
  <c r="Q18" i="13"/>
  <c r="V18" i="13"/>
  <c r="G20" i="13"/>
  <c r="M20" i="13" s="1"/>
  <c r="I20" i="13"/>
  <c r="K20" i="13"/>
  <c r="O20" i="13"/>
  <c r="Q20" i="13"/>
  <c r="V20" i="13"/>
  <c r="G22" i="13"/>
  <c r="M22" i="13" s="1"/>
  <c r="I22" i="13"/>
  <c r="K22" i="13"/>
  <c r="O22" i="13"/>
  <c r="Q22" i="13"/>
  <c r="V22" i="13"/>
  <c r="G24" i="13"/>
  <c r="M24" i="13" s="1"/>
  <c r="I24" i="13"/>
  <c r="K24" i="13"/>
  <c r="O24" i="13"/>
  <c r="Q24" i="13"/>
  <c r="V24" i="13"/>
  <c r="G26" i="13"/>
  <c r="M26" i="13" s="1"/>
  <c r="I26" i="13"/>
  <c r="K26" i="13"/>
  <c r="O26" i="13"/>
  <c r="Q26" i="13"/>
  <c r="V26" i="13"/>
  <c r="G28" i="13"/>
  <c r="M28" i="13" s="1"/>
  <c r="I28" i="13"/>
  <c r="K28" i="13"/>
  <c r="O28" i="13"/>
  <c r="Q28" i="13"/>
  <c r="V28" i="13"/>
  <c r="G30" i="13"/>
  <c r="M30" i="13" s="1"/>
  <c r="I30" i="13"/>
  <c r="K30" i="13"/>
  <c r="O30" i="13"/>
  <c r="Q30" i="13"/>
  <c r="V30" i="13"/>
  <c r="G32" i="13"/>
  <c r="M32" i="13" s="1"/>
  <c r="I32" i="13"/>
  <c r="K32" i="13"/>
  <c r="O32" i="13"/>
  <c r="Q32" i="13"/>
  <c r="V32" i="13"/>
  <c r="G34" i="13"/>
  <c r="M34" i="13" s="1"/>
  <c r="I34" i="13"/>
  <c r="K34" i="13"/>
  <c r="O34" i="13"/>
  <c r="Q34" i="13"/>
  <c r="V34" i="13"/>
  <c r="G36" i="13"/>
  <c r="M36" i="13" s="1"/>
  <c r="I36" i="13"/>
  <c r="K36" i="13"/>
  <c r="O36" i="13"/>
  <c r="Q36" i="13"/>
  <c r="V36" i="13"/>
  <c r="G40" i="13"/>
  <c r="M40" i="13" s="1"/>
  <c r="I40" i="13"/>
  <c r="K40" i="13"/>
  <c r="O40" i="13"/>
  <c r="Q40" i="13"/>
  <c r="V40" i="13"/>
  <c r="G44" i="13"/>
  <c r="M44" i="13" s="1"/>
  <c r="I44" i="13"/>
  <c r="K44" i="13"/>
  <c r="O44" i="13"/>
  <c r="Q44" i="13"/>
  <c r="V44" i="13"/>
  <c r="G47" i="13"/>
  <c r="M47" i="13" s="1"/>
  <c r="I47" i="13"/>
  <c r="K47" i="13"/>
  <c r="O47" i="13"/>
  <c r="Q47" i="13"/>
  <c r="V47" i="13"/>
  <c r="G51" i="13"/>
  <c r="M51" i="13" s="1"/>
  <c r="I51" i="13"/>
  <c r="K51" i="13"/>
  <c r="O51" i="13"/>
  <c r="Q51" i="13"/>
  <c r="V51" i="13"/>
  <c r="G54" i="13"/>
  <c r="M54" i="13" s="1"/>
  <c r="I54" i="13"/>
  <c r="K54" i="13"/>
  <c r="O54" i="13"/>
  <c r="Q54" i="13"/>
  <c r="V54" i="13"/>
  <c r="G57" i="13"/>
  <c r="M57" i="13" s="1"/>
  <c r="I57" i="13"/>
  <c r="K57" i="13"/>
  <c r="O57" i="13"/>
  <c r="Q57" i="13"/>
  <c r="V57" i="13"/>
  <c r="G60" i="13"/>
  <c r="M60" i="13" s="1"/>
  <c r="I60" i="13"/>
  <c r="K60" i="13"/>
  <c r="O60" i="13"/>
  <c r="Q60" i="13"/>
  <c r="V60" i="13"/>
  <c r="G63" i="13"/>
  <c r="M63" i="13" s="1"/>
  <c r="I63" i="13"/>
  <c r="K63" i="13"/>
  <c r="O63" i="13"/>
  <c r="Q63" i="13"/>
  <c r="V63" i="13"/>
  <c r="G66" i="13"/>
  <c r="M66" i="13" s="1"/>
  <c r="I66" i="13"/>
  <c r="K66" i="13"/>
  <c r="O66" i="13"/>
  <c r="Q66" i="13"/>
  <c r="V66" i="13"/>
  <c r="G69" i="13"/>
  <c r="M69" i="13" s="1"/>
  <c r="I69" i="13"/>
  <c r="K69" i="13"/>
  <c r="O69" i="13"/>
  <c r="Q69" i="13"/>
  <c r="V69" i="13"/>
  <c r="G72" i="13"/>
  <c r="M72" i="13" s="1"/>
  <c r="I72" i="13"/>
  <c r="K72" i="13"/>
  <c r="O72" i="13"/>
  <c r="Q72" i="13"/>
  <c r="V72" i="13"/>
  <c r="G75" i="13"/>
  <c r="M75" i="13" s="1"/>
  <c r="I75" i="13"/>
  <c r="K75" i="13"/>
  <c r="O75" i="13"/>
  <c r="Q75" i="13"/>
  <c r="V75" i="13"/>
  <c r="G78" i="13"/>
  <c r="M78" i="13" s="1"/>
  <c r="I78" i="13"/>
  <c r="K78" i="13"/>
  <c r="O78" i="13"/>
  <c r="Q78" i="13"/>
  <c r="V78" i="13"/>
  <c r="G81" i="13"/>
  <c r="M81" i="13" s="1"/>
  <c r="I81" i="13"/>
  <c r="K81" i="13"/>
  <c r="O81" i="13"/>
  <c r="Q81" i="13"/>
  <c r="V81" i="13"/>
  <c r="G84" i="13"/>
  <c r="M84" i="13" s="1"/>
  <c r="I84" i="13"/>
  <c r="K84" i="13"/>
  <c r="O84" i="13"/>
  <c r="Q84" i="13"/>
  <c r="V84" i="13"/>
  <c r="G87" i="13"/>
  <c r="M87" i="13" s="1"/>
  <c r="I87" i="13"/>
  <c r="K87" i="13"/>
  <c r="O87" i="13"/>
  <c r="Q87" i="13"/>
  <c r="V87" i="13"/>
  <c r="G90" i="13"/>
  <c r="M90" i="13" s="1"/>
  <c r="I90" i="13"/>
  <c r="K90" i="13"/>
  <c r="O90" i="13"/>
  <c r="Q90" i="13"/>
  <c r="V90" i="13"/>
  <c r="G93" i="13"/>
  <c r="M93" i="13" s="1"/>
  <c r="I93" i="13"/>
  <c r="K93" i="13"/>
  <c r="O93" i="13"/>
  <c r="Q93" i="13"/>
  <c r="V93" i="13"/>
  <c r="G96" i="13"/>
  <c r="M96" i="13" s="1"/>
  <c r="I96" i="13"/>
  <c r="K96" i="13"/>
  <c r="O96" i="13"/>
  <c r="Q96" i="13"/>
  <c r="V96" i="13"/>
  <c r="G99" i="13"/>
  <c r="M99" i="13" s="1"/>
  <c r="I99" i="13"/>
  <c r="K99" i="13"/>
  <c r="O99" i="13"/>
  <c r="Q99" i="13"/>
  <c r="V99" i="13"/>
  <c r="G102" i="13"/>
  <c r="M102" i="13" s="1"/>
  <c r="I102" i="13"/>
  <c r="K102" i="13"/>
  <c r="O102" i="13"/>
  <c r="Q102" i="13"/>
  <c r="V102" i="13"/>
  <c r="G106" i="13"/>
  <c r="M106" i="13" s="1"/>
  <c r="I106" i="13"/>
  <c r="K106" i="13"/>
  <c r="O106" i="13"/>
  <c r="Q106" i="13"/>
  <c r="V106" i="13"/>
  <c r="G108" i="13"/>
  <c r="M108" i="13" s="1"/>
  <c r="I108" i="13"/>
  <c r="K108" i="13"/>
  <c r="O108" i="13"/>
  <c r="Q108" i="13"/>
  <c r="V108" i="13"/>
  <c r="G110" i="13"/>
  <c r="M110" i="13" s="1"/>
  <c r="I110" i="13"/>
  <c r="K110" i="13"/>
  <c r="O110" i="13"/>
  <c r="Q110" i="13"/>
  <c r="V110" i="13"/>
  <c r="G112" i="13"/>
  <c r="M112" i="13" s="1"/>
  <c r="I112" i="13"/>
  <c r="K112" i="13"/>
  <c r="O112" i="13"/>
  <c r="Q112" i="13"/>
  <c r="V112" i="13"/>
  <c r="G114" i="13"/>
  <c r="M114" i="13" s="1"/>
  <c r="I114" i="13"/>
  <c r="K114" i="13"/>
  <c r="O114" i="13"/>
  <c r="Q114" i="13"/>
  <c r="V114" i="13"/>
  <c r="G118" i="13"/>
  <c r="M118" i="13" s="1"/>
  <c r="I118" i="13"/>
  <c r="K118" i="13"/>
  <c r="O118" i="13"/>
  <c r="Q118" i="13"/>
  <c r="V118" i="13"/>
  <c r="G121" i="13"/>
  <c r="M121" i="13" s="1"/>
  <c r="I121" i="13"/>
  <c r="K121" i="13"/>
  <c r="O121" i="13"/>
  <c r="Q121" i="13"/>
  <c r="V121" i="13"/>
  <c r="G123" i="13"/>
  <c r="M123" i="13" s="1"/>
  <c r="I123" i="13"/>
  <c r="K123" i="13"/>
  <c r="O123" i="13"/>
  <c r="Q123" i="13"/>
  <c r="V123" i="13"/>
  <c r="G125" i="13"/>
  <c r="M125" i="13" s="1"/>
  <c r="I125" i="13"/>
  <c r="K125" i="13"/>
  <c r="O125" i="13"/>
  <c r="Q125" i="13"/>
  <c r="V125" i="13"/>
  <c r="G128" i="13"/>
  <c r="I128" i="13"/>
  <c r="K128" i="13"/>
  <c r="O128" i="13"/>
  <c r="Q128" i="13"/>
  <c r="V128" i="13"/>
  <c r="G130" i="13"/>
  <c r="M130" i="13" s="1"/>
  <c r="I130" i="13"/>
  <c r="K130" i="13"/>
  <c r="O130" i="13"/>
  <c r="Q130" i="13"/>
  <c r="V130" i="13"/>
  <c r="G133" i="13"/>
  <c r="M133" i="13" s="1"/>
  <c r="I133" i="13"/>
  <c r="K133" i="13"/>
  <c r="O133" i="13"/>
  <c r="Q133" i="13"/>
  <c r="V133" i="13"/>
  <c r="G136" i="13"/>
  <c r="M136" i="13" s="1"/>
  <c r="I136" i="13"/>
  <c r="K136" i="13"/>
  <c r="O136" i="13"/>
  <c r="Q136" i="13"/>
  <c r="V136" i="13"/>
  <c r="G138" i="13"/>
  <c r="M138" i="13" s="1"/>
  <c r="I138" i="13"/>
  <c r="K138" i="13"/>
  <c r="O138" i="13"/>
  <c r="Q138" i="13"/>
  <c r="V138" i="13"/>
  <c r="G140" i="13"/>
  <c r="M140" i="13" s="1"/>
  <c r="I140" i="13"/>
  <c r="K140" i="13"/>
  <c r="O140" i="13"/>
  <c r="Q140" i="13"/>
  <c r="V140" i="13"/>
  <c r="G142" i="13"/>
  <c r="M142" i="13" s="1"/>
  <c r="I142" i="13"/>
  <c r="K142" i="13"/>
  <c r="O142" i="13"/>
  <c r="Q142" i="13"/>
  <c r="V142" i="13"/>
  <c r="G145" i="13"/>
  <c r="M145" i="13" s="1"/>
  <c r="I145" i="13"/>
  <c r="K145" i="13"/>
  <c r="O145" i="13"/>
  <c r="Q145" i="13"/>
  <c r="V145" i="13"/>
  <c r="G147" i="13"/>
  <c r="M147" i="13" s="1"/>
  <c r="I147" i="13"/>
  <c r="K147" i="13"/>
  <c r="O147" i="13"/>
  <c r="Q147" i="13"/>
  <c r="V147" i="13"/>
  <c r="G149" i="13"/>
  <c r="M149" i="13" s="1"/>
  <c r="I149" i="13"/>
  <c r="K149" i="13"/>
  <c r="O149" i="13"/>
  <c r="Q149" i="13"/>
  <c r="V149" i="13"/>
  <c r="G151" i="13"/>
  <c r="M151" i="13" s="1"/>
  <c r="I151" i="13"/>
  <c r="K151" i="13"/>
  <c r="O151" i="13"/>
  <c r="Q151" i="13"/>
  <c r="V151" i="13"/>
  <c r="G155" i="13"/>
  <c r="M155" i="13" s="1"/>
  <c r="I155" i="13"/>
  <c r="K155" i="13"/>
  <c r="O155" i="13"/>
  <c r="Q155" i="13"/>
  <c r="V155" i="13"/>
  <c r="G157" i="13"/>
  <c r="M157" i="13" s="1"/>
  <c r="I157" i="13"/>
  <c r="K157" i="13"/>
  <c r="O157" i="13"/>
  <c r="Q157" i="13"/>
  <c r="V157" i="13"/>
  <c r="G160" i="13"/>
  <c r="M160" i="13" s="1"/>
  <c r="I160" i="13"/>
  <c r="K160" i="13"/>
  <c r="O160" i="13"/>
  <c r="Q160" i="13"/>
  <c r="V160" i="13"/>
  <c r="G164" i="13"/>
  <c r="I164" i="13"/>
  <c r="K164" i="13"/>
  <c r="O164" i="13"/>
  <c r="Q164" i="13"/>
  <c r="V164" i="13"/>
  <c r="G167" i="13"/>
  <c r="M167" i="13" s="1"/>
  <c r="I167" i="13"/>
  <c r="K167" i="13"/>
  <c r="O167" i="13"/>
  <c r="Q167" i="13"/>
  <c r="V167" i="13"/>
  <c r="G170" i="13"/>
  <c r="M170" i="13" s="1"/>
  <c r="I170" i="13"/>
  <c r="K170" i="13"/>
  <c r="O170" i="13"/>
  <c r="Q170" i="13"/>
  <c r="V170" i="13"/>
  <c r="G173" i="13"/>
  <c r="M173" i="13" s="1"/>
  <c r="I173" i="13"/>
  <c r="K173" i="13"/>
  <c r="O173" i="13"/>
  <c r="Q173" i="13"/>
  <c r="V173" i="13"/>
  <c r="G176" i="13"/>
  <c r="M176" i="13" s="1"/>
  <c r="I176" i="13"/>
  <c r="K176" i="13"/>
  <c r="O176" i="13"/>
  <c r="Q176" i="13"/>
  <c r="V176" i="13"/>
  <c r="G178" i="13"/>
  <c r="M178" i="13" s="1"/>
  <c r="I178" i="13"/>
  <c r="K178" i="13"/>
  <c r="O178" i="13"/>
  <c r="Q178" i="13"/>
  <c r="V178" i="13"/>
  <c r="G180" i="13"/>
  <c r="M180" i="13" s="1"/>
  <c r="I180" i="13"/>
  <c r="K180" i="13"/>
  <c r="O180" i="13"/>
  <c r="Q180" i="13"/>
  <c r="V180" i="13"/>
  <c r="G182" i="13"/>
  <c r="M182" i="13" s="1"/>
  <c r="I182" i="13"/>
  <c r="K182" i="13"/>
  <c r="O182" i="13"/>
  <c r="Q182" i="13"/>
  <c r="V182" i="13"/>
  <c r="G184" i="13"/>
  <c r="M184" i="13" s="1"/>
  <c r="I184" i="13"/>
  <c r="K184" i="13"/>
  <c r="O184" i="13"/>
  <c r="Q184" i="13"/>
  <c r="V184" i="13"/>
  <c r="G186" i="13"/>
  <c r="M186" i="13" s="1"/>
  <c r="I186" i="13"/>
  <c r="K186" i="13"/>
  <c r="O186" i="13"/>
  <c r="Q186" i="13"/>
  <c r="V186" i="13"/>
  <c r="G189" i="13"/>
  <c r="M189" i="13" s="1"/>
  <c r="I189" i="13"/>
  <c r="K189" i="13"/>
  <c r="O189" i="13"/>
  <c r="Q189" i="13"/>
  <c r="V189" i="13"/>
  <c r="G192" i="13"/>
  <c r="M192" i="13" s="1"/>
  <c r="I192" i="13"/>
  <c r="K192" i="13"/>
  <c r="O192" i="13"/>
  <c r="Q192" i="13"/>
  <c r="V192" i="13"/>
  <c r="G195" i="13"/>
  <c r="M195" i="13" s="1"/>
  <c r="I195" i="13"/>
  <c r="K195" i="13"/>
  <c r="O195" i="13"/>
  <c r="Q195" i="13"/>
  <c r="V195" i="13"/>
  <c r="G198" i="13"/>
  <c r="M198" i="13" s="1"/>
  <c r="I198" i="13"/>
  <c r="K198" i="13"/>
  <c r="O198" i="13"/>
  <c r="Q198" i="13"/>
  <c r="V198" i="13"/>
  <c r="G200" i="13"/>
  <c r="M200" i="13" s="1"/>
  <c r="I200" i="13"/>
  <c r="K200" i="13"/>
  <c r="O200" i="13"/>
  <c r="Q200" i="13"/>
  <c r="V200" i="13"/>
  <c r="G203" i="13"/>
  <c r="I203" i="13"/>
  <c r="K203" i="13"/>
  <c r="O203" i="13"/>
  <c r="Q203" i="13"/>
  <c r="V203" i="13"/>
  <c r="G206" i="13"/>
  <c r="M206" i="13" s="1"/>
  <c r="I206" i="13"/>
  <c r="K206" i="13"/>
  <c r="O206" i="13"/>
  <c r="Q206" i="13"/>
  <c r="V206" i="13"/>
  <c r="G209" i="13"/>
  <c r="M209" i="13" s="1"/>
  <c r="I209" i="13"/>
  <c r="K209" i="13"/>
  <c r="O209" i="13"/>
  <c r="Q209" i="13"/>
  <c r="V209" i="13"/>
  <c r="G212" i="13"/>
  <c r="M212" i="13" s="1"/>
  <c r="I212" i="13"/>
  <c r="K212" i="13"/>
  <c r="O212" i="13"/>
  <c r="Q212" i="13"/>
  <c r="V212" i="13"/>
  <c r="G215" i="13"/>
  <c r="M215" i="13" s="1"/>
  <c r="I215" i="13"/>
  <c r="K215" i="13"/>
  <c r="O215" i="13"/>
  <c r="Q215" i="13"/>
  <c r="V215" i="13"/>
  <c r="G218" i="13"/>
  <c r="M218" i="13" s="1"/>
  <c r="I218" i="13"/>
  <c r="K218" i="13"/>
  <c r="O218" i="13"/>
  <c r="Q218" i="13"/>
  <c r="V218" i="13"/>
  <c r="G220" i="13"/>
  <c r="M220" i="13" s="1"/>
  <c r="I220" i="13"/>
  <c r="K220" i="13"/>
  <c r="O220" i="13"/>
  <c r="Q220" i="13"/>
  <c r="V220" i="13"/>
  <c r="G222" i="13"/>
  <c r="M222" i="13" s="1"/>
  <c r="I222" i="13"/>
  <c r="K222" i="13"/>
  <c r="O222" i="13"/>
  <c r="Q222" i="13"/>
  <c r="V222" i="13"/>
  <c r="G224" i="13"/>
  <c r="I224" i="13"/>
  <c r="K224" i="13"/>
  <c r="O224" i="13"/>
  <c r="Q224" i="13"/>
  <c r="V224" i="13"/>
  <c r="G226" i="13"/>
  <c r="M226" i="13" s="1"/>
  <c r="I226" i="13"/>
  <c r="K226" i="13"/>
  <c r="O226" i="13"/>
  <c r="Q226" i="13"/>
  <c r="V226" i="13"/>
  <c r="G229" i="13"/>
  <c r="I229" i="13"/>
  <c r="K229" i="13"/>
  <c r="O229" i="13"/>
  <c r="Q229" i="13"/>
  <c r="V229" i="13"/>
  <c r="G231" i="13"/>
  <c r="M231" i="13" s="1"/>
  <c r="I231" i="13"/>
  <c r="K231" i="13"/>
  <c r="O231" i="13"/>
  <c r="Q231" i="13"/>
  <c r="V231" i="13"/>
  <c r="G233" i="13"/>
  <c r="M233" i="13" s="1"/>
  <c r="I233" i="13"/>
  <c r="K233" i="13"/>
  <c r="O233" i="13"/>
  <c r="Q233" i="13"/>
  <c r="V233" i="13"/>
  <c r="G236" i="13"/>
  <c r="M236" i="13" s="1"/>
  <c r="I236" i="13"/>
  <c r="K236" i="13"/>
  <c r="O236" i="13"/>
  <c r="Q236" i="13"/>
  <c r="V236" i="13"/>
  <c r="G242" i="13"/>
  <c r="M242" i="13" s="1"/>
  <c r="I242" i="13"/>
  <c r="K242" i="13"/>
  <c r="O242" i="13"/>
  <c r="Q242" i="13"/>
  <c r="V242" i="13"/>
  <c r="G245" i="13"/>
  <c r="M245" i="13" s="1"/>
  <c r="I245" i="13"/>
  <c r="K245" i="13"/>
  <c r="O245" i="13"/>
  <c r="Q245" i="13"/>
  <c r="V245" i="13"/>
  <c r="G248" i="13"/>
  <c r="M248" i="13" s="1"/>
  <c r="I248" i="13"/>
  <c r="K248" i="13"/>
  <c r="O248" i="13"/>
  <c r="Q248" i="13"/>
  <c r="V248" i="13"/>
  <c r="G250" i="13"/>
  <c r="M250" i="13" s="1"/>
  <c r="I250" i="13"/>
  <c r="K250" i="13"/>
  <c r="O250" i="13"/>
  <c r="Q250" i="13"/>
  <c r="V250" i="13"/>
  <c r="G254" i="13"/>
  <c r="M254" i="13" s="1"/>
  <c r="I254" i="13"/>
  <c r="K254" i="13"/>
  <c r="O254" i="13"/>
  <c r="Q254" i="13"/>
  <c r="V254" i="13"/>
  <c r="G258" i="13"/>
  <c r="M258" i="13" s="1"/>
  <c r="I258" i="13"/>
  <c r="K258" i="13"/>
  <c r="O258" i="13"/>
  <c r="Q258" i="13"/>
  <c r="V258" i="13"/>
  <c r="G260" i="13"/>
  <c r="M260" i="13" s="1"/>
  <c r="I260" i="13"/>
  <c r="K260" i="13"/>
  <c r="O260" i="13"/>
  <c r="Q260" i="13"/>
  <c r="V260" i="13"/>
  <c r="G262" i="13"/>
  <c r="M262" i="13" s="1"/>
  <c r="I262" i="13"/>
  <c r="K262" i="13"/>
  <c r="O262" i="13"/>
  <c r="Q262" i="13"/>
  <c r="V262" i="13"/>
  <c r="G264" i="13"/>
  <c r="M264" i="13" s="1"/>
  <c r="I264" i="13"/>
  <c r="K264" i="13"/>
  <c r="O264" i="13"/>
  <c r="Q264" i="13"/>
  <c r="V264" i="13"/>
  <c r="G266" i="13"/>
  <c r="M266" i="13" s="1"/>
  <c r="I266" i="13"/>
  <c r="K266" i="13"/>
  <c r="O266" i="13"/>
  <c r="Q266" i="13"/>
  <c r="V266" i="13"/>
  <c r="G268" i="13"/>
  <c r="M268" i="13" s="1"/>
  <c r="I268" i="13"/>
  <c r="K268" i="13"/>
  <c r="O268" i="13"/>
  <c r="Q268" i="13"/>
  <c r="V268" i="13"/>
  <c r="G271" i="13"/>
  <c r="M271" i="13" s="1"/>
  <c r="M270" i="13" s="1"/>
  <c r="I271" i="13"/>
  <c r="I270" i="13" s="1"/>
  <c r="K271" i="13"/>
  <c r="K270" i="13" s="1"/>
  <c r="O271" i="13"/>
  <c r="O270" i="13" s="1"/>
  <c r="Q271" i="13"/>
  <c r="Q270" i="13" s="1"/>
  <c r="V271" i="13"/>
  <c r="V270" i="13" s="1"/>
  <c r="G275" i="13"/>
  <c r="M275" i="13" s="1"/>
  <c r="I275" i="13"/>
  <c r="K275" i="13"/>
  <c r="O275" i="13"/>
  <c r="Q275" i="13"/>
  <c r="V275" i="13"/>
  <c r="G277" i="13"/>
  <c r="I277" i="13"/>
  <c r="K277" i="13"/>
  <c r="O277" i="13"/>
  <c r="Q277" i="13"/>
  <c r="V277" i="13"/>
  <c r="G280" i="13"/>
  <c r="M280" i="13" s="1"/>
  <c r="I280" i="13"/>
  <c r="K280" i="13"/>
  <c r="O280" i="13"/>
  <c r="Q280" i="13"/>
  <c r="V280" i="13"/>
  <c r="G283" i="13"/>
  <c r="M283" i="13" s="1"/>
  <c r="I283" i="13"/>
  <c r="K283" i="13"/>
  <c r="O283" i="13"/>
  <c r="Q283" i="13"/>
  <c r="V283" i="13"/>
  <c r="G286" i="13"/>
  <c r="M286" i="13" s="1"/>
  <c r="I286" i="13"/>
  <c r="K286" i="13"/>
  <c r="O286" i="13"/>
  <c r="Q286" i="13"/>
  <c r="V286" i="13"/>
  <c r="G288" i="13"/>
  <c r="M288" i="13" s="1"/>
  <c r="I288" i="13"/>
  <c r="K288" i="13"/>
  <c r="O288" i="13"/>
  <c r="Q288" i="13"/>
  <c r="V288" i="13"/>
  <c r="G290" i="13"/>
  <c r="M290" i="13" s="1"/>
  <c r="I290" i="13"/>
  <c r="K290" i="13"/>
  <c r="O290" i="13"/>
  <c r="Q290" i="13"/>
  <c r="V290" i="13"/>
  <c r="G293" i="13"/>
  <c r="M293" i="13" s="1"/>
  <c r="I293" i="13"/>
  <c r="K293" i="13"/>
  <c r="O293" i="13"/>
  <c r="Q293" i="13"/>
  <c r="V293" i="13"/>
  <c r="G296" i="13"/>
  <c r="M296" i="13" s="1"/>
  <c r="I296" i="13"/>
  <c r="K296" i="13"/>
  <c r="O296" i="13"/>
  <c r="Q296" i="13"/>
  <c r="V296" i="13"/>
  <c r="G299" i="13"/>
  <c r="M299" i="13" s="1"/>
  <c r="I299" i="13"/>
  <c r="K299" i="13"/>
  <c r="O299" i="13"/>
  <c r="Q299" i="13"/>
  <c r="V299" i="13"/>
  <c r="G302" i="13"/>
  <c r="M302" i="13" s="1"/>
  <c r="I302" i="13"/>
  <c r="K302" i="13"/>
  <c r="O302" i="13"/>
  <c r="Q302" i="13"/>
  <c r="V302" i="13"/>
  <c r="G305" i="13"/>
  <c r="M305" i="13" s="1"/>
  <c r="I305" i="13"/>
  <c r="K305" i="13"/>
  <c r="O305" i="13"/>
  <c r="Q305" i="13"/>
  <c r="V305" i="13"/>
  <c r="G307" i="13"/>
  <c r="M307" i="13" s="1"/>
  <c r="I307" i="13"/>
  <c r="K307" i="13"/>
  <c r="O307" i="13"/>
  <c r="Q307" i="13"/>
  <c r="V307" i="13"/>
  <c r="G309" i="13"/>
  <c r="M309" i="13" s="1"/>
  <c r="I309" i="13"/>
  <c r="K309" i="13"/>
  <c r="O309" i="13"/>
  <c r="Q309" i="13"/>
  <c r="V309" i="13"/>
  <c r="G311" i="13"/>
  <c r="M311" i="13" s="1"/>
  <c r="I311" i="13"/>
  <c r="K311" i="13"/>
  <c r="O311" i="13"/>
  <c r="Q311" i="13"/>
  <c r="V311" i="13"/>
  <c r="G314" i="13"/>
  <c r="M314" i="13" s="1"/>
  <c r="M313" i="13" s="1"/>
  <c r="I314" i="13"/>
  <c r="I313" i="13" s="1"/>
  <c r="K314" i="13"/>
  <c r="K313" i="13" s="1"/>
  <c r="O314" i="13"/>
  <c r="O313" i="13" s="1"/>
  <c r="Q314" i="13"/>
  <c r="Q313" i="13" s="1"/>
  <c r="V314" i="13"/>
  <c r="V313" i="13" s="1"/>
  <c r="G317" i="13"/>
  <c r="M317" i="13" s="1"/>
  <c r="M316" i="13" s="1"/>
  <c r="I317" i="13"/>
  <c r="I316" i="13" s="1"/>
  <c r="K317" i="13"/>
  <c r="K316" i="13" s="1"/>
  <c r="O317" i="13"/>
  <c r="O316" i="13" s="1"/>
  <c r="Q317" i="13"/>
  <c r="Q316" i="13" s="1"/>
  <c r="V317" i="13"/>
  <c r="V316" i="13" s="1"/>
  <c r="AE324" i="13"/>
  <c r="F43" i="1" s="1"/>
  <c r="G38" i="12"/>
  <c r="G9" i="12"/>
  <c r="I9" i="12"/>
  <c r="I8" i="12" s="1"/>
  <c r="K9" i="12"/>
  <c r="M9" i="12"/>
  <c r="O9" i="12"/>
  <c r="O8" i="12" s="1"/>
  <c r="Q9" i="12"/>
  <c r="V9" i="12"/>
  <c r="V8" i="12" s="1"/>
  <c r="G11" i="12"/>
  <c r="I11" i="12"/>
  <c r="K11" i="12"/>
  <c r="M11" i="12"/>
  <c r="O11" i="12"/>
  <c r="Q11" i="12"/>
  <c r="V11" i="12"/>
  <c r="G13" i="12"/>
  <c r="M13" i="12" s="1"/>
  <c r="I13" i="12"/>
  <c r="K13" i="12"/>
  <c r="O13" i="12"/>
  <c r="Q13" i="12"/>
  <c r="Q8" i="12" s="1"/>
  <c r="V13" i="12"/>
  <c r="G15" i="12"/>
  <c r="M15" i="12" s="1"/>
  <c r="I15" i="12"/>
  <c r="K15" i="12"/>
  <c r="O15" i="12"/>
  <c r="Q15" i="12"/>
  <c r="V15" i="12"/>
  <c r="G17" i="12"/>
  <c r="M17" i="12" s="1"/>
  <c r="I17" i="12"/>
  <c r="K17" i="12"/>
  <c r="O17" i="12"/>
  <c r="Q17" i="12"/>
  <c r="V17" i="12"/>
  <c r="G19" i="12"/>
  <c r="G8" i="12" s="1"/>
  <c r="I19" i="12"/>
  <c r="K19" i="12"/>
  <c r="O19" i="12"/>
  <c r="Q19" i="12"/>
  <c r="V19" i="12"/>
  <c r="G21" i="12"/>
  <c r="M21" i="12" s="1"/>
  <c r="I21" i="12"/>
  <c r="K21" i="12"/>
  <c r="O21" i="12"/>
  <c r="Q21" i="12"/>
  <c r="V21" i="12"/>
  <c r="G23" i="12"/>
  <c r="M23" i="12" s="1"/>
  <c r="I23" i="12"/>
  <c r="K23" i="12"/>
  <c r="K8" i="12" s="1"/>
  <c r="O23" i="12"/>
  <c r="Q23" i="12"/>
  <c r="V23" i="12"/>
  <c r="G25" i="12"/>
  <c r="I25" i="12"/>
  <c r="K25" i="12"/>
  <c r="M25" i="12"/>
  <c r="O25" i="12"/>
  <c r="Q25" i="12"/>
  <c r="V25" i="12"/>
  <c r="G27" i="12"/>
  <c r="I27" i="12"/>
  <c r="K27" i="12"/>
  <c r="M27" i="12"/>
  <c r="O27" i="12"/>
  <c r="Q27" i="12"/>
  <c r="V27" i="12"/>
  <c r="G29" i="12"/>
  <c r="M29" i="12" s="1"/>
  <c r="I29" i="12"/>
  <c r="K29" i="12"/>
  <c r="O29" i="12"/>
  <c r="Q29" i="12"/>
  <c r="V29" i="12"/>
  <c r="G31" i="12"/>
  <c r="I31" i="12"/>
  <c r="K31" i="12"/>
  <c r="M31" i="12"/>
  <c r="O31" i="12"/>
  <c r="Q31" i="12"/>
  <c r="V31" i="12"/>
  <c r="G33" i="12"/>
  <c r="I33" i="12"/>
  <c r="K33" i="12"/>
  <c r="M33" i="12"/>
  <c r="O33" i="12"/>
  <c r="Q33" i="12"/>
  <c r="V33" i="12"/>
  <c r="G35" i="12"/>
  <c r="M35" i="12" s="1"/>
  <c r="I35" i="12"/>
  <c r="K35" i="12"/>
  <c r="O35" i="12"/>
  <c r="Q35" i="12"/>
  <c r="V35" i="12"/>
  <c r="AE38" i="12"/>
  <c r="AF38" i="12"/>
  <c r="I20" i="1"/>
  <c r="I19" i="1"/>
  <c r="I17" i="1"/>
  <c r="H48" i="1"/>
  <c r="I46" i="1"/>
  <c r="I41" i="1"/>
  <c r="J28" i="1"/>
  <c r="J26" i="1"/>
  <c r="G38" i="1"/>
  <c r="F38" i="1"/>
  <c r="J23" i="1"/>
  <c r="J24" i="1"/>
  <c r="J25" i="1"/>
  <c r="J27" i="1"/>
  <c r="E24" i="1"/>
  <c r="G24" i="1"/>
  <c r="E26" i="1"/>
  <c r="G26" i="1"/>
  <c r="Q127" i="13" l="1"/>
  <c r="O127" i="13"/>
  <c r="G270" i="13"/>
  <c r="I71" i="1" s="1"/>
  <c r="V127" i="13"/>
  <c r="G313" i="13"/>
  <c r="I77" i="1" s="1"/>
  <c r="I18" i="1" s="1"/>
  <c r="G188" i="13"/>
  <c r="I69" i="1" s="1"/>
  <c r="K132" i="13"/>
  <c r="G228" i="13"/>
  <c r="I70" i="1" s="1"/>
  <c r="G144" i="13"/>
  <c r="I68" i="1" s="1"/>
  <c r="I127" i="13"/>
  <c r="O117" i="13"/>
  <c r="K117" i="13"/>
  <c r="I117" i="13"/>
  <c r="V228" i="13"/>
  <c r="I188" i="13"/>
  <c r="F39" i="1"/>
  <c r="F48" i="1" s="1"/>
  <c r="G23" i="1" s="1"/>
  <c r="F44" i="1"/>
  <c r="O274" i="13"/>
  <c r="I274" i="13"/>
  <c r="Q228" i="13"/>
  <c r="K188" i="13"/>
  <c r="V132" i="13"/>
  <c r="V8" i="13"/>
  <c r="G274" i="13"/>
  <c r="I72" i="1" s="1"/>
  <c r="O228" i="13"/>
  <c r="M229" i="13"/>
  <c r="M228" i="13" s="1"/>
  <c r="V188" i="13"/>
  <c r="Q132" i="13"/>
  <c r="Q8" i="13"/>
  <c r="AF324" i="13"/>
  <c r="Q188" i="13"/>
  <c r="O144" i="13"/>
  <c r="K127" i="13"/>
  <c r="V117" i="13"/>
  <c r="G316" i="13"/>
  <c r="I73" i="1" s="1"/>
  <c r="Q274" i="13"/>
  <c r="I228" i="13"/>
  <c r="Q117" i="13"/>
  <c r="K8" i="13"/>
  <c r="O8" i="13"/>
  <c r="O188" i="13"/>
  <c r="V144" i="13"/>
  <c r="Q144" i="13"/>
  <c r="O132" i="13"/>
  <c r="G127" i="13"/>
  <c r="I66" i="1" s="1"/>
  <c r="V274" i="13"/>
  <c r="K228" i="13"/>
  <c r="K274" i="13"/>
  <c r="K144" i="13"/>
  <c r="I144" i="13"/>
  <c r="I132" i="13"/>
  <c r="I8" i="13"/>
  <c r="G55" i="15"/>
  <c r="AF108" i="15"/>
  <c r="M68" i="15"/>
  <c r="M64" i="15" s="1"/>
  <c r="M9" i="15"/>
  <c r="M8" i="15" s="1"/>
  <c r="M16" i="14"/>
  <c r="M8" i="14" s="1"/>
  <c r="AF32" i="14"/>
  <c r="M132" i="13"/>
  <c r="M8" i="13"/>
  <c r="M117" i="13"/>
  <c r="M224" i="13"/>
  <c r="M203" i="13"/>
  <c r="M164" i="13"/>
  <c r="M144" i="13" s="1"/>
  <c r="M128" i="13"/>
  <c r="M127" i="13" s="1"/>
  <c r="G132" i="13"/>
  <c r="I67" i="1" s="1"/>
  <c r="G117" i="13"/>
  <c r="I65" i="1" s="1"/>
  <c r="G8" i="13"/>
  <c r="M277" i="13"/>
  <c r="M274" i="13" s="1"/>
  <c r="M19" i="12"/>
  <c r="M8" i="12" s="1"/>
  <c r="M188" i="13" l="1"/>
  <c r="G43" i="1"/>
  <c r="I43" i="1" s="1"/>
  <c r="G44" i="1"/>
  <c r="I44" i="1" s="1"/>
  <c r="G39" i="1"/>
  <c r="G324" i="13"/>
  <c r="I64" i="1"/>
  <c r="I16" i="1" l="1"/>
  <c r="I21" i="1" s="1"/>
  <c r="I79" i="1"/>
  <c r="I39" i="1"/>
  <c r="I48" i="1" s="1"/>
  <c r="G48" i="1"/>
  <c r="G25" i="1" s="1"/>
  <c r="A27" i="1" s="1"/>
  <c r="J78" i="1" l="1"/>
  <c r="J64" i="1"/>
  <c r="J68" i="1"/>
  <c r="J66" i="1"/>
  <c r="J75" i="1"/>
  <c r="J71" i="1"/>
  <c r="J69" i="1"/>
  <c r="J70" i="1"/>
  <c r="J73" i="1"/>
  <c r="J77" i="1"/>
  <c r="J72" i="1"/>
  <c r="J63" i="1"/>
  <c r="J67" i="1"/>
  <c r="J74" i="1"/>
  <c r="J65" i="1"/>
  <c r="J76" i="1"/>
  <c r="A28" i="1"/>
  <c r="G28" i="1"/>
  <c r="G27" i="1" s="1"/>
  <c r="G29" i="1" s="1"/>
  <c r="J41" i="1"/>
  <c r="J46" i="1"/>
  <c r="J40" i="1"/>
  <c r="J44" i="1"/>
  <c r="J47" i="1"/>
  <c r="J39" i="1"/>
  <c r="J48" i="1" s="1"/>
  <c r="J43" i="1"/>
  <c r="J45" i="1"/>
  <c r="J79" i="1" l="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Heřmanská Iveta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Heřmanská Iveta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Heřmanská Iveta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Heřmanská Iveta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<sst xmlns="http://schemas.openxmlformats.org/spreadsheetml/2006/main" count="2626" uniqueCount="905">
  <si>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</si>
  <si>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</si>
  <si>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</si>
  <si>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</si>
  <si>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</si>
  <si>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</si>
  <si>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</si>
  <si>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</si>
  <si>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</si>
  <si>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</si>
  <si>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</si>
  <si>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</si>
  <si>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</si>
  <si>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</si>
  <si>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</si>
  <si>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</si>
  <si>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</si>
  <si>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</si>
  <si>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</si>
  <si>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</si>
  <si>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</si>
  <si>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</si>
  <si>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</si>
  <si>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</si>
  <si>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</si>
  <si>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</si>
  <si>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</si>
  <si>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</si>
  <si>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</si>
  <si>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</si>
  <si>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</si>
  <si>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</si>
  <si>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</si>
  <si>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</si>
  <si>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</si>
  <si>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</si>
  <si>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</si>
  <si>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</si>
  <si>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</si>
  <si>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</si>
  <si>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</si>
  <si>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</si>
  <si>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</si>
  <si>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5365_1_Město</t>
  </si>
  <si>
    <t>REKONSTRUKCE ul.NERUDOVA, TŘEBÍČ : Město Třebíč (11/2022)</t>
  </si>
  <si>
    <t>Město Třebíč</t>
  </si>
  <si>
    <t>Karlovo nám. 104/55</t>
  </si>
  <si>
    <t>Třebíč-Vnitřní Město</t>
  </si>
  <si>
    <t>67401</t>
  </si>
  <si>
    <t>00290629</t>
  </si>
  <si>
    <t>CZ00290629</t>
  </si>
  <si>
    <t>AQUA PROCON s.r.o.</t>
  </si>
  <si>
    <t>Palackého třída 768/12</t>
  </si>
  <si>
    <t>Brno-Královo Pole</t>
  </si>
  <si>
    <t>61200</t>
  </si>
  <si>
    <t>46964371</t>
  </si>
  <si>
    <t>CZ46964371</t>
  </si>
  <si>
    <t>Stavba</t>
  </si>
  <si>
    <t>Ostatní a vedlejší náklady</t>
  </si>
  <si>
    <t>99.1</t>
  </si>
  <si>
    <t>Inženýrský objekt</t>
  </si>
  <si>
    <t>SO-01</t>
  </si>
  <si>
    <t>Komunikace, chodníky a zpevněné plochy, mobiliář, sadové úpravy : město Třebíč</t>
  </si>
  <si>
    <t>DSO-01.1</t>
  </si>
  <si>
    <t>Komunikace, chodníky a zpevněné plochy</t>
  </si>
  <si>
    <t>DSO-01.2</t>
  </si>
  <si>
    <t>Sadové úpravy</t>
  </si>
  <si>
    <t>SO-04</t>
  </si>
  <si>
    <t>Veřejné osvětlení a MAN : Město Třebíč</t>
  </si>
  <si>
    <t>DSO-04.1</t>
  </si>
  <si>
    <t>Veřejné osvětlení a MAN</t>
  </si>
  <si>
    <t>Celkem za stavbu</t>
  </si>
  <si>
    <t>CZK</t>
  </si>
  <si>
    <t>#POPS</t>
  </si>
  <si>
    <t>Popis stavby: 5365_1_Město - REKONSTRUKCE ul.NERUDOVA, TŘEBÍČ : Město Třebíč (11/2022)</t>
  </si>
  <si>
    <t>#POPO</t>
  </si>
  <si>
    <t>Popis objektu: SO-01 - Komunikace, chodníky a zpevněné plochy, mobiliář, sadové úpravy : město Třebíč</t>
  </si>
  <si>
    <t>#POPR</t>
  </si>
  <si>
    <t>Popis rozpočtu: DSO-01.1 - Komunikace, chodníky a zpevněné plochy</t>
  </si>
  <si>
    <t>Popis rozpočtu: DSO-01.2 - Sadové úpravy</t>
  </si>
  <si>
    <t>Popis objektu: SO-04 - Veřejné osvětlení a MAN : Město Třebíč</t>
  </si>
  <si>
    <t>Popis rozpočtu: DSO-04.1 - Veřejné osvětlení a MAN</t>
  </si>
  <si>
    <t>Popis objektu: SO-99 - Ostatní a vedlejší náklady : Město Třebíč</t>
  </si>
  <si>
    <t>Popis rozpočtu: 99.1 - Ostatní a vedlejší náklady</t>
  </si>
  <si>
    <t>Rekapitulace dílů</t>
  </si>
  <si>
    <t>Typ dílu</t>
  </si>
  <si>
    <t>0</t>
  </si>
  <si>
    <t>Nepřiřazený díl</t>
  </si>
  <si>
    <t>1</t>
  </si>
  <si>
    <t>Zemní práce</t>
  </si>
  <si>
    <t>2</t>
  </si>
  <si>
    <t>Základy,zvláštní zakládání</t>
  </si>
  <si>
    <t>3</t>
  </si>
  <si>
    <t>Svislé a kompletní konstrukce</t>
  </si>
  <si>
    <t>4</t>
  </si>
  <si>
    <t>Vodorovné konstrukce</t>
  </si>
  <si>
    <t>5</t>
  </si>
  <si>
    <t>Komunikace</t>
  </si>
  <si>
    <t>8</t>
  </si>
  <si>
    <t>Trubní vedení</t>
  </si>
  <si>
    <t>91</t>
  </si>
  <si>
    <t>Doplňující práce na komunikaci</t>
  </si>
  <si>
    <t>96</t>
  </si>
  <si>
    <t>Bourání konstrukcí</t>
  </si>
  <si>
    <t>97</t>
  </si>
  <si>
    <t>Prorážení otvorů</t>
  </si>
  <si>
    <t>99</t>
  </si>
  <si>
    <t>Staveništní přesun hmot</t>
  </si>
  <si>
    <t>M02</t>
  </si>
  <si>
    <t>Montážní materiál</t>
  </si>
  <si>
    <t>M16</t>
  </si>
  <si>
    <t>Demontáže</t>
  </si>
  <si>
    <t>M30</t>
  </si>
  <si>
    <t>Přidružené práce</t>
  </si>
  <si>
    <t>M46</t>
  </si>
  <si>
    <t>Zemní práce při montážích</t>
  </si>
  <si>
    <t>OVN</t>
  </si>
  <si>
    <t>VN</t>
  </si>
  <si>
    <t>ON</t>
  </si>
  <si>
    <t>Soupis vedlejších a ostatních nákladů</t>
  </si>
  <si>
    <t>#TypZaznamu#</t>
  </si>
  <si>
    <t>STA</t>
  </si>
  <si>
    <t>SO-99</t>
  </si>
  <si>
    <t>Ostatní a vedlejší náklady : Město Třebíč</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</si>
  <si>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</si>
  <si>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</si>
  <si>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</si>
  <si>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</si>
  <si>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</si>
  <si>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</si>
  <si>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</si>
  <si>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</si>
  <si>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</si>
  <si>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</si>
  <si>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</si>
  <si>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</si>
  <si>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</si>
  <si>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</si>
  <si>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</si>
  <si>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</si>
  <si>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</si>
  <si>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</si>
  <si>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</si>
  <si>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</si>
  <si>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</si>
  <si>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</si>
  <si>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</si>
  <si>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</si>
  <si>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</si>
  <si>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</si>
  <si>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2.01</t>
  </si>
  <si>
    <t>Zařízení staveniště, vybudování, provoz, odstranění</t>
  </si>
  <si>
    <t>soubor</t>
  </si>
  <si>
    <t>Vlastní</t>
  </si>
  <si>
    <t>Indiv</t>
  </si>
  <si>
    <t>VRN</t>
  </si>
  <si>
    <t>POL99_8</t>
  </si>
  <si>
    <t>příloha B.2</t>
  </si>
  <si>
    <t>POP</t>
  </si>
  <si>
    <t>2.02</t>
  </si>
  <si>
    <t>Bezpečnostní, hygienická a ekologická opatření na staveništi</t>
  </si>
  <si>
    <t>2.03</t>
  </si>
  <si>
    <t>Upřesněná dokumentace pro provedení stavby</t>
  </si>
  <si>
    <t>2.04</t>
  </si>
  <si>
    <t>Vytýčení stavby</t>
  </si>
  <si>
    <t>2.05</t>
  </si>
  <si>
    <t>Pasportizace objektů a statické zajištění</t>
  </si>
  <si>
    <t>2.06</t>
  </si>
  <si>
    <t>Dočasná dopravní opatření</t>
  </si>
  <si>
    <t>2.07</t>
  </si>
  <si>
    <t>Zajištění kontrol, zkoušek a revizí</t>
  </si>
  <si>
    <t>2.08</t>
  </si>
  <si>
    <t>Zajištění koordinační činnosti</t>
  </si>
  <si>
    <t>2.09</t>
  </si>
  <si>
    <t>Pojištění zhotovitele a pojištění díla</t>
  </si>
  <si>
    <t>2.10</t>
  </si>
  <si>
    <t>Bankovní záruky</t>
  </si>
  <si>
    <t>2.13</t>
  </si>
  <si>
    <t>Geodetické zaměření skutečného provedení</t>
  </si>
  <si>
    <t>2.15</t>
  </si>
  <si>
    <t>Dokumentace skutečného provedení</t>
  </si>
  <si>
    <t>2.16</t>
  </si>
  <si>
    <t>Předání díla objednateli</t>
  </si>
  <si>
    <t>2.17</t>
  </si>
  <si>
    <t>Provizorní veřejné osvětlení</t>
  </si>
  <si>
    <t>SUM</t>
  </si>
  <si>
    <t>END</t>
  </si>
  <si>
    <t>Položkový soupis prací a dodávek</t>
  </si>
  <si>
    <t>ING</t>
  </si>
  <si>
    <t>113106111R00</t>
  </si>
  <si>
    <t>Rozebrání komunikací pro pěší s jakýmkoliv ložem a výplní spár  z mozaiky</t>
  </si>
  <si>
    <t>m2</t>
  </si>
  <si>
    <t>822-1</t>
  </si>
  <si>
    <t>RTS 22/ II</t>
  </si>
  <si>
    <t>Práce</t>
  </si>
  <si>
    <t>POL1_0</t>
  </si>
  <si>
    <t>s přemístěním hmot na skládku na vzdálenost do 3 m nebo s naložením na dopravní prostředek</t>
  </si>
  <si>
    <t>SPI</t>
  </si>
  <si>
    <t>B25: : 245,86</t>
  </si>
  <si>
    <t>VV</t>
  </si>
  <si>
    <t>113106121R00</t>
  </si>
  <si>
    <t>Rozebrání komunikací pro pěší s jakýmkoliv ložem a výplní spár  z betonových nebo kameninových dlaždic nebo tvarovek</t>
  </si>
  <si>
    <t>B21: : 1979,92</t>
  </si>
  <si>
    <t>113106221R00</t>
  </si>
  <si>
    <t>Rozebrání vozovek a ploch s jakoukoliv výplní spár   v ploše jednotlivě do 200 m2, z drobných kostek nebo odseků, kladených do lože z kameniva těženého, škváry nebo strusky</t>
  </si>
  <si>
    <t>B23: : 1246,29</t>
  </si>
  <si>
    <t>113107615R00</t>
  </si>
  <si>
    <t>Odstranění podkladů nebo krytů z kameniva hrubého drceného, v ploše jednotlivě nad 50 m2, tloušťka vrstvy 150 mm</t>
  </si>
  <si>
    <t>B27: : 2887,92</t>
  </si>
  <si>
    <t>113107623R00</t>
  </si>
  <si>
    <t>Odstranění podkladů nebo krytů z kameniva hrubého drceného, v ploše jednotlivě nad 50 m2, tloušťka vrstvy 230 mm</t>
  </si>
  <si>
    <t>B29: : 769,95</t>
  </si>
  <si>
    <t>113107624R00</t>
  </si>
  <si>
    <t>Odstranění podkladů nebo krytů z kameniva hrubého drceného, v ploše jednotlivě nad 50 m2, tloušťka vrstvy 240 mm</t>
  </si>
  <si>
    <t>B31: : 1426,63</t>
  </si>
  <si>
    <t>113107625R00</t>
  </si>
  <si>
    <t>Odstranění podkladů nebo krytů z kameniva hrubého drceného, v ploše jednotlivě nad 50 m2, tloušťka vrstvy 250 mm</t>
  </si>
  <si>
    <t>B33: : 1915,5</t>
  </si>
  <si>
    <t>113107630R00</t>
  </si>
  <si>
    <t>Odstranění podkladů nebo krytů z kameniva hrubého drceného, v ploše jednotlivě nad 50 m2, tloušťka vrstvy 300 mm</t>
  </si>
  <si>
    <t>B35: : 1064,68</t>
  </si>
  <si>
    <t>113108405R00</t>
  </si>
  <si>
    <t>Odstranění podkladů nebo krytů živičných, v ploše jednotlivě nad 50 m2, tloušťka vrstvy 50 mm</t>
  </si>
  <si>
    <t>B13: : 727,17</t>
  </si>
  <si>
    <t>113108410R00</t>
  </si>
  <si>
    <t>Odstranění podkladů nebo krytů živičných, v ploše jednotlivě nad 50 m2, tloušťka vrstvy 100 mm</t>
  </si>
  <si>
    <t>B15: : 1331,35</t>
  </si>
  <si>
    <t>113108416R00</t>
  </si>
  <si>
    <t>Odstranění podkladů nebo krytů živičných, v ploše jednotlivě nad 50 m2, tloušťka vrstvy 160 mm</t>
  </si>
  <si>
    <t>B17: : 656,68</t>
  </si>
  <si>
    <t>113108430R00</t>
  </si>
  <si>
    <t>Odstranění podkladů nebo krytů živičných, v ploše jednotlivě nad 50 m2, tloušťka vrstvy 300 mm</t>
  </si>
  <si>
    <t>B19: : 1064,68</t>
  </si>
  <si>
    <t>113202111R00</t>
  </si>
  <si>
    <t>Vytrhání obrub z krajníků nebo obrubníků stojatých</t>
  </si>
  <si>
    <t>m</t>
  </si>
  <si>
    <t>s vybouráním lože, s přemístěním hmot na skládku na vzdálenost do 3 m nebo naložením na dopravní prostředek</t>
  </si>
  <si>
    <t>betonových</t>
  </si>
  <si>
    <t>B39: : 350</t>
  </si>
  <si>
    <t>kamenných</t>
  </si>
  <si>
    <t>B37: : 1250</t>
  </si>
  <si>
    <t>113204111R00</t>
  </si>
  <si>
    <t>Vytrhání obrub záhonových</t>
  </si>
  <si>
    <t>B41: : 470</t>
  </si>
  <si>
    <t>120901121R00</t>
  </si>
  <si>
    <t>Bourání konstrukcí v odkopávkách a prokopávkách z betonu, prostého, pneumatickým kladivem</t>
  </si>
  <si>
    <t>m3</t>
  </si>
  <si>
    <t>800-1</t>
  </si>
  <si>
    <t>korytech vodotečí, melioračních kanálech s přemístěním suti na hromady na vzdálenost do 20 m nebo s naložením na dopravní prostředek,</t>
  </si>
  <si>
    <t>bourání uličních vpustí</t>
  </si>
  <si>
    <t>B45: : 11,6</t>
  </si>
  <si>
    <t>122202203R00</t>
  </si>
  <si>
    <t>Odkopávky a prokopávky pro silnice v hornině 3 přes 1 000 do 10 000 m3</t>
  </si>
  <si>
    <t>s přemístěním výkopku v příčných profilech na vzdálenost do 15 m nebo s naložením na dopravní prostředek.</t>
  </si>
  <si>
    <t>L1: : 2608,65</t>
  </si>
  <si>
    <t>132201111R00</t>
  </si>
  <si>
    <t>Hloubení rýh šířky do 60 cm do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</si>
  <si>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</si>
  <si>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L4: : 94,32</t>
  </si>
  <si>
    <t>132201212R00</t>
  </si>
  <si>
    <t xml:space="preserve">Hloubení rýh šířky přes 60 do 200 cm do 1000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</si>
  <si>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</si>
  <si>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l5: : 129,6</t>
  </si>
  <si>
    <t>133101102R00</t>
  </si>
  <si>
    <t>Hloubení šachet v horninách 1 a 2  přes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</si>
  <si>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</si>
  <si>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L6: : 129,6</t>
  </si>
  <si>
    <t>139601102R00</t>
  </si>
  <si>
    <t>Ruční výkop jam, rýh a šachet v hornině 3</t>
  </si>
  <si>
    <t>s přehozením na vzdálenost do 5 m nebo s naložením na ruční dopravní prostředek</t>
  </si>
  <si>
    <t>l7: : 241,2</t>
  </si>
  <si>
    <t>151101101R00</t>
  </si>
  <si>
    <t>Zřízení pažení a rozepření stěn rýh příložné  pro jakoukoliv mezerovitost, hloubky do 2 m</t>
  </si>
  <si>
    <t>pro podzemní vedení pro všechny šířky rýhy,</t>
  </si>
  <si>
    <t>L12: : 1128</t>
  </si>
  <si>
    <t>151101111R00</t>
  </si>
  <si>
    <t>Odstranění pažení a rozepření rýh příložné , hloubky do 2 m</t>
  </si>
  <si>
    <t>pro podzemní vedení s uložením materiálu na vzdálenost do 3 m od kraje výkopu,</t>
  </si>
  <si>
    <t>161101101R00</t>
  </si>
  <si>
    <t>Svislé přemístění výkopku z horniny 1 až 4, při hloubce výkopu přes 1 do 2,5 m</t>
  </si>
  <si>
    <t>bez naložení do dopravní nádoby, ale s vyprázdněním dopravní nádoby na hromadu nebo na dopravní prostředek,</t>
  </si>
  <si>
    <t>L8: : 306</t>
  </si>
  <si>
    <t>162701105R00</t>
  </si>
  <si>
    <t>Vodorovné přemístění výkopku z horniny 1 až 4, na vzdálenost přes 9 000  do 10 000 m</t>
  </si>
  <si>
    <t>po suchu, bez naložení výkopku, avšak se složením bez rozhrnutí, zpáteční cesta vozidla.</t>
  </si>
  <si>
    <t>L9: : 3203,37</t>
  </si>
  <si>
    <t>162701109R00</t>
  </si>
  <si>
    <t>Vodorovné přemístění výkopku příplatek k ceně za každých dalších i započatých 1 000 m přes 10 000 m  z horniny 1 až 4</t>
  </si>
  <si>
    <t>L10: : 64067,4</t>
  </si>
  <si>
    <t>171101141R00</t>
  </si>
  <si>
    <t>Uložení sypaniny do násypů zhutněných z jakýchkoliv hornin pro jakýkoliv způsob uložení při průměrném množství násypu  do 0,75 m3/m silnice nobo železnice</t>
  </si>
  <si>
    <t>s rozprostřením sypaniny ve vrstvách a s hrubým urovnáním,</t>
  </si>
  <si>
    <t>L2: : 1703,13</t>
  </si>
  <si>
    <t>174101101R00</t>
  </si>
  <si>
    <t>Zásyp sypaninou se zhutněním jam, šachet, rýh nebo kolem objektů v těchto vykopávkách</t>
  </si>
  <si>
    <t>z jakékoliv horniny s uložením výkopku po vrstvách,</t>
  </si>
  <si>
    <t>L15: : 217,74</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</si>
  <si>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</si>
  <si>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</si>
  <si>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</si>
  <si>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L14: : 247,99</t>
  </si>
  <si>
    <t>180401211R00</t>
  </si>
  <si>
    <t>Založení trávníku luční trávník, výsevem, v rovině nebo na svahu do 1:5</t>
  </si>
  <si>
    <t>823-1</t>
  </si>
  <si>
    <t>na půdě předem připravené s pokosením, naložením, odvozem odpadu do 20 km a se složením,</t>
  </si>
  <si>
    <t>J1: : 1382,6</t>
  </si>
  <si>
    <t>181101101R00</t>
  </si>
  <si>
    <t>Úprava pláně v zářezech v hornině 1 až 4, bez zhutnění</t>
  </si>
  <si>
    <t>vyrovnáním výškových rozdílů, ploch vodorovných a ploch do sklonu 1 : 5.</t>
  </si>
  <si>
    <t>J4: : 1382,6</t>
  </si>
  <si>
    <t>181101102R00</t>
  </si>
  <si>
    <t>Úprava pláně v zářezech v hornině 1 až 4, se zhutněním</t>
  </si>
  <si>
    <t>A36: : 8240,48</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</si>
  <si>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</si>
  <si>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</si>
  <si>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</si>
  <si>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182313101R00</t>
  </si>
  <si>
    <t>Vyplnění otvorů v tvárnicích ornicí</t>
  </si>
  <si>
    <t>nebo panelech ornicí, pro jakýkoliv tvar a velikost otvorů tvárnic,</t>
  </si>
  <si>
    <t>drtí</t>
  </si>
  <si>
    <t>E11: : 577,33</t>
  </si>
  <si>
    <t>199000002R00</t>
  </si>
  <si>
    <t>Poplatky za skládku horniny 1- 4, skupina 17 05 04 z Katalogu odpadů</t>
  </si>
  <si>
    <t>L11: : 3203,37</t>
  </si>
  <si>
    <t>00572460R</t>
  </si>
  <si>
    <t>směs travní technická</t>
  </si>
  <si>
    <t>kg</t>
  </si>
  <si>
    <t>SPCM</t>
  </si>
  <si>
    <t>Specifikace</t>
  </si>
  <si>
    <t>POL3_0</t>
  </si>
  <si>
    <t>J2: : 71,2</t>
  </si>
  <si>
    <t>10364200R</t>
  </si>
  <si>
    <t>ornice pro pozemkové úpravy</t>
  </si>
  <si>
    <t>J3: : 165,91</t>
  </si>
  <si>
    <t>58337345R</t>
  </si>
  <si>
    <t>štěrkopísek frakce 0,0 až 32,0 mm; třída C</t>
  </si>
  <si>
    <t>t</t>
  </si>
  <si>
    <t>RTS 22/ I</t>
  </si>
  <si>
    <t>L16: : 1064,95</t>
  </si>
  <si>
    <t>58337213R</t>
  </si>
  <si>
    <t>štěrkopísek frakce 0,0 až 32,0 mm; třída MN</t>
  </si>
  <si>
    <t>nákup násypového materiálu</t>
  </si>
  <si>
    <t>L3: : 210,39</t>
  </si>
  <si>
    <t>211571111R00</t>
  </si>
  <si>
    <t>Výplň odvodňovacích žeber štěrkopískem tříděným</t>
  </si>
  <si>
    <t>800-2</t>
  </si>
  <si>
    <t>do rýh bez zhutnění s úpravou povrchu výplně, s vytvořením průduchů z lomového kamene</t>
  </si>
  <si>
    <t>I4: : 78,6</t>
  </si>
  <si>
    <t>212572111R00</t>
  </si>
  <si>
    <t>Lože pro trativody ze štěrkopísku tříděného</t>
  </si>
  <si>
    <t>I3: : 11,79</t>
  </si>
  <si>
    <t>212755114RX1</t>
  </si>
  <si>
    <t>Trativody z drenážních trubek bez lože vnitřního průměru 10 cm</t>
  </si>
  <si>
    <t>RTS 18/ I</t>
  </si>
  <si>
    <t>I1: : 786</t>
  </si>
  <si>
    <t>28611223.AR</t>
  </si>
  <si>
    <t>trubka plastová drenážní PVC; ohebná; perforovaná po celém obvodu; DN 100,0 mm</t>
  </si>
  <si>
    <t>I5: : 793,86</t>
  </si>
  <si>
    <t>388996141R00</t>
  </si>
  <si>
    <t>Trubky tělesa trubkového kabelovodu chránička kabelu z HDPE, DN do 110 mm, v otevřeném výkopu</t>
  </si>
  <si>
    <t>828-1</t>
  </si>
  <si>
    <t>L17: : 580</t>
  </si>
  <si>
    <t>460510311R01</t>
  </si>
  <si>
    <t>Chránička kabelová dělená DN 110 mm</t>
  </si>
  <si>
    <t>L18: : 597,4</t>
  </si>
  <si>
    <t>451573111R00</t>
  </si>
  <si>
    <t>Lože pod potrubí, stoky a drobné objekty z písku a štěrkopísku  do 65 mm</t>
  </si>
  <si>
    <t>827-1</t>
  </si>
  <si>
    <t>v otevřeném výkopu,</t>
  </si>
  <si>
    <t>L13: : 25,28</t>
  </si>
  <si>
    <t>452111111R00</t>
  </si>
  <si>
    <t>Osazení betonových dílců pod potrubí pražců v otevřeném výkopu průřezové plochy do 25 000 mm2</t>
  </si>
  <si>
    <t>kus</t>
  </si>
  <si>
    <t>D7: : 108</t>
  </si>
  <si>
    <t>452112121R00</t>
  </si>
  <si>
    <t>Osazení betonových dílců pod potrubí prstenců nebo rámůpod poklopy a mříže výšky přes 100 do 200 mm</t>
  </si>
  <si>
    <t>D9: : 36</t>
  </si>
  <si>
    <t>59218562R</t>
  </si>
  <si>
    <t>krajník silniční; betonový; l = 500 mm; š = 250,0 mm; h = 80,0 mm; přírodní</t>
  </si>
  <si>
    <t>D8: : 54,54</t>
  </si>
  <si>
    <t>59223821R</t>
  </si>
  <si>
    <t>prstenec betonový; DN = 660,0 mm; h = 180,0 mm; s = 100,00 mm; beton C 35/45</t>
  </si>
  <si>
    <t>D10: : 36,36</t>
  </si>
  <si>
    <t>564851111R00</t>
  </si>
  <si>
    <t>Podklad ze štěrkodrti s rozprostřením a zhutněním frakce 0-63 mm, tloušťka po zhutnění 150 mm</t>
  </si>
  <si>
    <t>A38: : 4930,81</t>
  </si>
  <si>
    <t>564861111R00</t>
  </si>
  <si>
    <t>Podklad ze štěrkodrti s rozprostřením a zhutněním frakce 0-63 mm, tloušťka po zhutnění 200 mm</t>
  </si>
  <si>
    <t>A37: : 2445,03</t>
  </si>
  <si>
    <t>564871111R00</t>
  </si>
  <si>
    <t>Podklad ze štěrkodrti s rozprostřením a zhutněním frakce 0-63 mm, tloušťka po zhutnění 250 mm</t>
  </si>
  <si>
    <t>A39: : 2367,67</t>
  </si>
  <si>
    <t>565151211R00</t>
  </si>
  <si>
    <t>Podklad z kameniva obaleného asfaltem ACP 16+ až ACP 22+, v pruhu šířky přes 3 m, třídy 1, tloušťka po zhutnění 70 mm</t>
  </si>
  <si>
    <t>s rozprostřením a zhutněním</t>
  </si>
  <si>
    <t>ACP 16+</t>
  </si>
  <si>
    <t>A40: : 1660,13</t>
  </si>
  <si>
    <t>569903311R00</t>
  </si>
  <si>
    <t>Zřízení zemních krajnic z hornin jakékoliv třídy se zhutněním</t>
  </si>
  <si>
    <t>F7: : 88,4</t>
  </si>
  <si>
    <t>573111112R00</t>
  </si>
  <si>
    <t>Postřik živičný infiltrační s posypem kamenivem v množství 1 kg/m2</t>
  </si>
  <si>
    <t>PI-E 0,6-1,3 kg/m2</t>
  </si>
  <si>
    <t>A43: : 1660,13</t>
  </si>
  <si>
    <t>573211111R00</t>
  </si>
  <si>
    <t>Postřik živičný spojovací bez posypu kamenivem z asfaltu silničního, v množství od 0,5 do 0,7 kg/m2</t>
  </si>
  <si>
    <t>bez posypu kamenivem</t>
  </si>
  <si>
    <t>PS-E 0,15-0,25 kg/m2</t>
  </si>
  <si>
    <t>A42: : 1660,13</t>
  </si>
  <si>
    <t>577142112R00</t>
  </si>
  <si>
    <t>Beton asfaltový s rozprostřením a zhutněním v pruhu šířky přes 3 m, ACO 11+ nebo ACO 16+, tloušťky 50 mm, plochy přes 1000 m2</t>
  </si>
  <si>
    <t>ACO 11+</t>
  </si>
  <si>
    <t>A41: : 1660,13</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</si>
  <si>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</si>
  <si>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</si>
  <si>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</si>
  <si>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E1: : 3427,78</t>
  </si>
  <si>
    <t>596215040R00</t>
  </si>
  <si>
    <t>Kladení zámkové dlažby do drtě tloušťka dlažby 80 mm, tloušťka lože 40 mm</t>
  </si>
  <si>
    <t>E5: : 1790,34</t>
  </si>
  <si>
    <t>596921114R00</t>
  </si>
  <si>
    <t>Kladení vegetačních tvárnic betonových, plocha přes 500 m2</t>
  </si>
  <si>
    <t>zřízení podkladního lože, položení tvárnic.</t>
  </si>
  <si>
    <t>E9: : 577,33</t>
  </si>
  <si>
    <t>R</t>
  </si>
  <si>
    <t>Oprava styčné spáry asfaltové</t>
  </si>
  <si>
    <t>A56: : 174,8</t>
  </si>
  <si>
    <t>592451150R</t>
  </si>
  <si>
    <t>dlažba betonová dvouvrstvá, skladebná; obdélník; dlaždice pro nevidomé; šedá; l = 200 mm; š = 100 mm; tl. 60,0 mm</t>
  </si>
  <si>
    <t>E4: : 47,36</t>
  </si>
  <si>
    <t>592451157R</t>
  </si>
  <si>
    <t>dlažba betonová dvouvrstvá, skladebná; obdélník; dlaždice pro nevidomé; šedá; l = 200 mm; š = 100 mm; tl. 80,0 mm</t>
  </si>
  <si>
    <t>E8: : 99,92</t>
  </si>
  <si>
    <t>5924511908R</t>
  </si>
  <si>
    <t>dlažba betonová dvouvrstvá; čtverec; šedá; l = 200 mm; š = 200 mm; tl. 60,0 mm</t>
  </si>
  <si>
    <t>E3: : 3414,7</t>
  </si>
  <si>
    <t>5924511910R</t>
  </si>
  <si>
    <t>dlažba betonová dvouvrstvá; čtverec; šedá; l = 200 mm; š = 200 mm; tl. 80,0 mm</t>
  </si>
  <si>
    <t>E7: : 1709,32</t>
  </si>
  <si>
    <t>59248130R</t>
  </si>
  <si>
    <t>dlažba betonová čtverec; dlaždice zatravňovací; šedá; l = 213 mm; skladebná délka 235 mm; š = 213 mm; tl. 80,0 mm; podíl otevřené plochy 10,0 %</t>
  </si>
  <si>
    <t>E10: : 10123,32</t>
  </si>
  <si>
    <t>871313121R00</t>
  </si>
  <si>
    <t>Montáž potrubí z trub z plastů těsněných gumovým kroužkem  DN 150 mm</t>
  </si>
  <si>
    <t>v otevřeném výkopu ve sklonu do 20 %,</t>
  </si>
  <si>
    <t>D11: : 108</t>
  </si>
  <si>
    <t>877313123R00</t>
  </si>
  <si>
    <t>Montáž tvarovek na potrubí z trub z plastů těsněných gumovým kroužkem jednoosých DN 150 mm</t>
  </si>
  <si>
    <t>D13: : 144</t>
  </si>
  <si>
    <t>895941311R00</t>
  </si>
  <si>
    <t>Zřízení vpusti kanalizační uliční z betonových dílců  typ UVB - 50</t>
  </si>
  <si>
    <t>včetně zřízení lože ze štěrkopísku,</t>
  </si>
  <si>
    <t>D17: : 36</t>
  </si>
  <si>
    <t>899211113R00</t>
  </si>
  <si>
    <t>Osazení mříží litinových s rámem do 150 kg</t>
  </si>
  <si>
    <t>D22: : 36</t>
  </si>
  <si>
    <t>899331111R00</t>
  </si>
  <si>
    <t>Výšková úprava uličního vstupu nebo vpustě do 20 cm zvýšením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</si>
  <si>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</si>
  <si>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D28: : 100</t>
  </si>
  <si>
    <t>899623141R00</t>
  </si>
  <si>
    <t>Obetonování potrubí nebo zdiva stok betonem prostým třídy C 12/15, Beton čerstvý obyčejný;  C 12/15;  prostředí: X0;  cement: CEM I;  Dmax = 22 mm;  S 3</t>
  </si>
  <si>
    <t>z cementu portlandského nebo struskoportlandského, v otevřeném výkopu,</t>
  </si>
  <si>
    <t>D24: : 32,4</t>
  </si>
  <si>
    <t>28611263.AR</t>
  </si>
  <si>
    <t>trubka plastová kanalizační PVC; hladká, s hrdlem; Sn 8 kN/m2; D = 200,0 mm; s = 5,90 mm; l = 1000,0 mm</t>
  </si>
  <si>
    <t>SN 12</t>
  </si>
  <si>
    <t>D12: : 109,62</t>
  </si>
  <si>
    <t>28650660R</t>
  </si>
  <si>
    <t>koleno PVC-U; 30,0 °; D = 160,0 mm; hladké, s 1 hrdlem</t>
  </si>
  <si>
    <t>RTS 20/ II</t>
  </si>
  <si>
    <t>D14: : 73,08</t>
  </si>
  <si>
    <t>28650661R</t>
  </si>
  <si>
    <t>koleno PVC-U; 45,0 °; D = 160,0 mm; hladké, s 1 hrdlem</t>
  </si>
  <si>
    <t>D16: : 36,54</t>
  </si>
  <si>
    <t>28650662R</t>
  </si>
  <si>
    <t>koleno PVC-U; 60,0 °; D = 160,0 mm; hladké, s 1 hrdlem</t>
  </si>
  <si>
    <t>90°, SN 12</t>
  </si>
  <si>
    <t>D15: : 36,54</t>
  </si>
  <si>
    <t>55243096R</t>
  </si>
  <si>
    <t>mříž vtoková; litina; rozměr 500x500 mm; únosnost D 400 kN</t>
  </si>
  <si>
    <t>D23: : 36</t>
  </si>
  <si>
    <t>59223823R</t>
  </si>
  <si>
    <t>dno uliční vpusti beton; TBV; Di = 495,0 mm; h = 626 mm; t = 50 mm; beton C 35/45; Pu 30 kN/m</t>
  </si>
  <si>
    <t>D20: : 36,36</t>
  </si>
  <si>
    <t>59223824R</t>
  </si>
  <si>
    <t>skruž železobetonová s výtokem; TBV; DN = 500,0 mm; h = 590,0 mm; s = 50,00 mm; Pu 30 kN/m; beton C 35/45</t>
  </si>
  <si>
    <t>D21: : 36,36</t>
  </si>
  <si>
    <t>59223825R</t>
  </si>
  <si>
    <t>skruž železobetonová TBV; DN = 500,0 mm; h = 290,0 mm; s = 50,00 mm; Pu 30 kN/m; beton C 35/45</t>
  </si>
  <si>
    <t>D18: : 36,36</t>
  </si>
  <si>
    <t>59223826R</t>
  </si>
  <si>
    <t>skruž železobetonová TBV; DN = 500,0 mm; h = 590,0 mm; s = 50,00 mm; Pu 30 kN/m; beton C 35/45</t>
  </si>
  <si>
    <t>D19: : 36,36</t>
  </si>
  <si>
    <t>914001111R00</t>
  </si>
  <si>
    <t xml:space="preserve">Osazení a montáž svislých dopravních značek sloupek, do betonového základu,  </t>
  </si>
  <si>
    <t>K5: : 21</t>
  </si>
  <si>
    <t>915721111R00</t>
  </si>
  <si>
    <t>Vodorovné značení krytů stříkané barvou, bílou, stopčar, zeber, stínů, šipek, nápisů, přechodů apod.</t>
  </si>
  <si>
    <t>K1: : 29</t>
  </si>
  <si>
    <t>915791112R00</t>
  </si>
  <si>
    <t xml:space="preserve">Předznačení pro vodorovné značení pro stopčáry, zebry,stíny, šipky, nápisy, přechody </t>
  </si>
  <si>
    <t>stříkané barvou nebo prováděné z nátěrových hmot</t>
  </si>
  <si>
    <t>K2: : 29</t>
  </si>
  <si>
    <t>917862111R00</t>
  </si>
  <si>
    <t>Osazení silničního nebo chodníkového betonového obrubníku stojatého, s boční opěrou z betonu prostého, do lože z betonu prostého C 12/15</t>
  </si>
  <si>
    <t>S dodáním hmot pro lože tl. 80-100 mm.</t>
  </si>
  <si>
    <t>F1: : 1768</t>
  </si>
  <si>
    <t>F5: : 1574</t>
  </si>
  <si>
    <t>919731122R00</t>
  </si>
  <si>
    <t>Zarovnání styčné plochy podkladu nebo krytu živičné, tloušťky přes 50 do 100 mm</t>
  </si>
  <si>
    <t>podél vybourané části komunikace nebo zpevněné plochy</t>
  </si>
  <si>
    <t>B43: : 74,9</t>
  </si>
  <si>
    <t>919731123R00</t>
  </si>
  <si>
    <t>Zarovnání styčné plochy podkladu nebo krytu živičné, tloušťky přes 100 do 200 mm</t>
  </si>
  <si>
    <t>B44: : 99,9</t>
  </si>
  <si>
    <t>40444972.AR</t>
  </si>
  <si>
    <t>značka dopravní silniční svislá; upravující přednost P2-P3; tvar čtverec; 500 mm; štít z pozink.plechu s dvoj.ohybem,retroref.folie I.tř.; záruka 7 let</t>
  </si>
  <si>
    <t>K13: : 1</t>
  </si>
  <si>
    <t>40445020.AR</t>
  </si>
  <si>
    <t>značka dopravní silniční svislá; zákazová B1-B34; tvar kruh; 500 mm; štít z pozink.plechu s dvoj.ohybem,retroref.folie I.tř.; záruka 7 let</t>
  </si>
  <si>
    <t>K6: : 6</t>
  </si>
  <si>
    <t>K7: : 1</t>
  </si>
  <si>
    <t>K8: : 1</t>
  </si>
  <si>
    <t>40445029.AR</t>
  </si>
  <si>
    <t>značka dopravní silniční svislá; příkazová C1-C14; tvar kruh; 500 mm; štít z pozink.plechu s dvoj.ohybem,retroref.folie I.tř.; záruka 7 let</t>
  </si>
  <si>
    <t>K9: : 3</t>
  </si>
  <si>
    <t>K10: : 2</t>
  </si>
  <si>
    <t>K11: : 1</t>
  </si>
  <si>
    <t>40445045.AR</t>
  </si>
  <si>
    <t>značka dopravní silniční svislá; informativní provozní IP4-IP7,IP10; tvar čtverec; 500 mm; štít z pozink.plechu s dvoj.ohybem,retroref.folie II.tř.; záruka 10 let</t>
  </si>
  <si>
    <t>K12: : 5</t>
  </si>
  <si>
    <t>404459503R</t>
  </si>
  <si>
    <t>příslušenství k dopr.značení sloupek Fe 60 pozinkovaný, délka 3000 mm</t>
  </si>
  <si>
    <t>K15: : 21</t>
  </si>
  <si>
    <t>404459516R</t>
  </si>
  <si>
    <t>příslušenství k dopr.značení kotevní patka pr.60 kompletní, čtyřkotevní včetně šroubů a krytek</t>
  </si>
  <si>
    <t>404459540R</t>
  </si>
  <si>
    <t>příslušenství k dopr.značení plastové víčko na sloupek pr. 60 mm</t>
  </si>
  <si>
    <t>59217410R</t>
  </si>
  <si>
    <t>obrubník chodníkový materiál beton; l = 1000,0 mm; š = 100,0 mm; h = 250,0 mm; barva šedá</t>
  </si>
  <si>
    <t>F6: : 1589,74</t>
  </si>
  <si>
    <t>Řezání kamenných obrub</t>
  </si>
  <si>
    <t>R-položka</t>
  </si>
  <si>
    <t>POL12_1</t>
  </si>
  <si>
    <t>F4: : 1000</t>
  </si>
  <si>
    <t>966006132R00</t>
  </si>
  <si>
    <t>Odstranění značek pro staničení nebo dopravních značek dopravních nebo orientačních   s betonovými patkami</t>
  </si>
  <si>
    <t>s uložením hmot na skládku na vzdálenost do 3 m nebo s naložením na dopravní prostředek, se zásypem jam a jeho zhutněním</t>
  </si>
  <si>
    <t>K3: : 3</t>
  </si>
  <si>
    <t>976085211R00</t>
  </si>
  <si>
    <t>Vybourání madel, objímek, rámů, mříží apod. kanalizačních rámů litinových, z rýhovaného plechu nebo betonových včetně poklopů nebo mříží  plochy do 0,3 m2</t>
  </si>
  <si>
    <t>801-3</t>
  </si>
  <si>
    <t>B49: : 29</t>
  </si>
  <si>
    <t>979024441R00</t>
  </si>
  <si>
    <t>Očištění vybouraných obrubníků, dlaždic obrubníků, krajníků vybouraných z jakéhokoliv lože a s jakoukoliv výplní spár</t>
  </si>
  <si>
    <t>krajníků, desek nebo panelů od spojovacího materiálu s odklizením a uložením očištěných hmot a spojovacího materiálu na skládku na vzdálenost do 10 m</t>
  </si>
  <si>
    <t>B54: : 1250</t>
  </si>
  <si>
    <t>979071121R00</t>
  </si>
  <si>
    <t xml:space="preserve">Očištění vybouraných dlažebních kostek drobných,  s původním vyplněním spár kamenivem těženým  </t>
  </si>
  <si>
    <t>od spojovacího materiálu, s uložením očištěných kostek na skládku, s odklizením odpadových hmot na hromady a s odklizením vybouraných kostek na vzdálenost do 3 m</t>
  </si>
  <si>
    <t>B52: : 1246,29</t>
  </si>
  <si>
    <t>979071131R00</t>
  </si>
  <si>
    <t xml:space="preserve">Očištění vybouraných dlažebních kostek mozaikových,  s původním vyplněním spár kamenivem těženým nebo vápennou maltou  </t>
  </si>
  <si>
    <t>B53: : 245,86</t>
  </si>
  <si>
    <t>979082213R00</t>
  </si>
  <si>
    <t>Vodorovná doprava suti po suchu bez naložení, ale se složením a hrubým urovnáním na vzdálenost do 1 km</t>
  </si>
  <si>
    <t>L21: : 8064,75</t>
  </si>
  <si>
    <t>979082219R00</t>
  </si>
  <si>
    <t>Vodorovná doprava suti po suchu příplatek k ceně za každý další i započatý 1 km přes 1 km</t>
  </si>
  <si>
    <t>L22: : 16129,49</t>
  </si>
  <si>
    <t>979084215R00</t>
  </si>
  <si>
    <t>Vodorovná doprava vybouraných hmot po suchu bez naložení, ale se složením na vzdálenost do 3 km</t>
  </si>
  <si>
    <t>na meziskládku</t>
  </si>
  <si>
    <t>L23: : 616,26</t>
  </si>
  <si>
    <t>979084216R00</t>
  </si>
  <si>
    <t>Vodorovná doprava vybouraných hmot po suchu bez naložení, ale se složením na vzdálenost do 5 km</t>
  </si>
  <si>
    <t>na skládku</t>
  </si>
  <si>
    <t>L24: : 459,78</t>
  </si>
  <si>
    <t>979084219R00</t>
  </si>
  <si>
    <t>Vodorovná doprava vybouraných hmot po suchu příplatek k ceně za každých dalších i započatých 5 km přes 5 km</t>
  </si>
  <si>
    <t>L25: : 459,78</t>
  </si>
  <si>
    <t>979087212R00</t>
  </si>
  <si>
    <t>Nakládání na dopravní prostředky suti</t>
  </si>
  <si>
    <t>pro vodorovnou dopravu</t>
  </si>
  <si>
    <t>C6: : 3858,01</t>
  </si>
  <si>
    <t>979087213R00</t>
  </si>
  <si>
    <t>Nakládání na dopravní prostředky vybouraných hmot</t>
  </si>
  <si>
    <t>B51: : 643,09</t>
  </si>
  <si>
    <t>979081R01</t>
  </si>
  <si>
    <t>Odvoz a likvidace suti z asfaltových směsí , s možností recyklace</t>
  </si>
  <si>
    <t>L26: : 1305,42</t>
  </si>
  <si>
    <t>979990103R00</t>
  </si>
  <si>
    <t>Poplatek za skládku za uložení, betonu,  , skupina 17 01 01 z Katalogu odpadů</t>
  </si>
  <si>
    <t>L27: : 458,31</t>
  </si>
  <si>
    <t>979990108R00</t>
  </si>
  <si>
    <t>Poplatek za skládku za uložení, železobeton,  , skupina 17 01 01 z Katalogu odpadů</t>
  </si>
  <si>
    <t>L28: : 1,47</t>
  </si>
  <si>
    <t>Dovoz kamenných obrub</t>
  </si>
  <si>
    <t>F3: : 803,36</t>
  </si>
  <si>
    <t>460490012RT1</t>
  </si>
  <si>
    <t>Fólie výstražná z PVC, šířka 33 cm, fólie PVC šířka 33 cm</t>
  </si>
  <si>
    <t>L19: : 290</t>
  </si>
  <si>
    <t>998225111R00</t>
  </si>
  <si>
    <t>Přesun hmot komunikací a letišť, kryt živičný jakékoliv délky objektu</t>
  </si>
  <si>
    <t>POL1_</t>
  </si>
  <si>
    <t>vodorovně do 200 m</t>
  </si>
  <si>
    <t xml:space="preserve">Hmotnosti z položek s pořadovými čísly: : </t>
  </si>
  <si>
    <t xml:space="preserve">22,36,37,38,39,40,41,42,43,44,45,46,47,48,49,50,51,52,53,54,56,57,58,59,60,61,62,63,64,65,66,67,69, : </t>
  </si>
  <si>
    <t xml:space="preserve">70,71,72,73,74,75,76,77,78,79,80,81,82,83,84,86,89,90,91,92,96,97, : </t>
  </si>
  <si>
    <t>Součet: : 8365,80720</t>
  </si>
  <si>
    <t>JKSO:</t>
  </si>
  <si>
    <t>822.25</t>
  </si>
  <si>
    <t>komunikace místní I. třídy</t>
  </si>
  <si>
    <t>JKSO</t>
  </si>
  <si>
    <t xml:space="preserve"> m2</t>
  </si>
  <si>
    <t>kryt (materiál konstrukce krytu) z kameniva obalovaného živicí</t>
  </si>
  <si>
    <t>JKSOChar</t>
  </si>
  <si>
    <t/>
  </si>
  <si>
    <t>JKSOAkce</t>
  </si>
  <si>
    <t>112151111</t>
  </si>
  <si>
    <t>Směrové kácení stromů s rozřezáním a odvětvením D kmene do 200 mm</t>
  </si>
  <si>
    <t>POL1_1</t>
  </si>
  <si>
    <t>112151112</t>
  </si>
  <si>
    <t>Směrové kácení stromů s rozřezáním a odvětvením D kmene do 300 mm</t>
  </si>
  <si>
    <t>112151113</t>
  </si>
  <si>
    <t>Směrové kácení stromů s rozřezáním a odvětvením D kmene do 400 mm</t>
  </si>
  <si>
    <t>112151114</t>
  </si>
  <si>
    <t>Směrové kácení stromů s rozřezáním a odvětvením D kmene do 500 mm</t>
  </si>
  <si>
    <t>111251111</t>
  </si>
  <si>
    <t>Drcení ořezaných větví D do 100 mm s odvozem do 20 km</t>
  </si>
  <si>
    <t>183101215</t>
  </si>
  <si>
    <t>Jamky pro výsadbu s výměnou 50 % půdy zeminy tř 1 až 4 objem do 0,4 m3 v rovině a svahu do 1:5</t>
  </si>
  <si>
    <t>10321100</t>
  </si>
  <si>
    <t>zahradní substrát pro výsadbu VL</t>
  </si>
  <si>
    <t>184102117</t>
  </si>
  <si>
    <t>Výsadba dřeviny s balem D do 1 m do jamky se zalitím v rovině a svahu do 1:5</t>
  </si>
  <si>
    <t>Fraxinus excelsior ‘Nana’ - jasan ztepilý OK 14 - 16</t>
  </si>
  <si>
    <t>Catalpa bignonioides - katalpa trubačovitá OK 14 - 16</t>
  </si>
  <si>
    <t>Acer platanoides ‘Columnare’ - javor mléč OK 14 - 16</t>
  </si>
  <si>
    <t>184801121</t>
  </si>
  <si>
    <t>Ošetřování vysazených dřevin soliterních v rovině a svahu do 1:5</t>
  </si>
  <si>
    <t>60591255</t>
  </si>
  <si>
    <t>Kůl vyvazovací dřevěný impregnovaný D 8cm dl 2,5m</t>
  </si>
  <si>
    <t>184215133</t>
  </si>
  <si>
    <t>Ukotvení kmene dřevin třemi kůly D do 0,1 m délky do 3 m</t>
  </si>
  <si>
    <t>184501141</t>
  </si>
  <si>
    <t>Zhotovení obalu z rákosové nebo kokosové rohože v rovině a svahu do 1:5</t>
  </si>
  <si>
    <t>184215412</t>
  </si>
  <si>
    <t>Zhotovení závlahové mísy dřevin D do 1,0 m v rovině nebo na svahu do 1:5</t>
  </si>
  <si>
    <t>184816111</t>
  </si>
  <si>
    <t>Hnojení sazenic průmyslovými hnojivy do 0,25 kg k jedné sazenici</t>
  </si>
  <si>
    <t>185804311</t>
  </si>
  <si>
    <t>Zalití rostlin vodou plocha do 20 m2</t>
  </si>
  <si>
    <t>10391100</t>
  </si>
  <si>
    <t>Kůra mulčovací VL</t>
  </si>
  <si>
    <t>183111213</t>
  </si>
  <si>
    <t>Jamky pro výsadbu s výměnou 50 % půdy zeminy tř 1 až 4 objem do 0,01 m3 v rovině a svahu do 1:5</t>
  </si>
  <si>
    <t>184102211</t>
  </si>
  <si>
    <t>Výsadba keře bez balu v do 1 m do jamky se zalitím v rovině a svahu do 1:5</t>
  </si>
  <si>
    <t>Spiraea x vanhouttei - tavolník van Houtteův 20 - 30 cm</t>
  </si>
  <si>
    <t>02EM01</t>
  </si>
  <si>
    <t>D+M Pojistková přípojková skříň SS3</t>
  </si>
  <si>
    <t>kpl</t>
  </si>
  <si>
    <t>POL1_9</t>
  </si>
  <si>
    <t>Pojistková typová plastová přípojková skříň v plastovém pilíři 9x160A, celk.rozměry: š.400, v.1930, hl.240mm, IP44/20, přívod CYKY-J 4x16mm2 a 2x vývod CYKY-J 4x16mm2, včetně pojistek do 40A/gG</t>
  </si>
  <si>
    <t>02EM02</t>
  </si>
  <si>
    <t>D+M Pojistková přípojková skříň SS4</t>
  </si>
  <si>
    <t>Pojistková typová plastová přípojková skříň v plastovém pilíři 12x160A, celk.rozměry: š.400, v.1930, hl.240mm, IP44/20, přívod CYKY-J 4x16mm2 a 3x vývod CYKY-J 4x16mm2, včetně pojistek do 40A/gG</t>
  </si>
  <si>
    <t>02EM04</t>
  </si>
  <si>
    <t>D+M Kabelová typová šachta pro MAN - nepojížděná</t>
  </si>
  <si>
    <t>Typová celoplastová zemní nepojížděná šachta 870x450x450mm bez dna a s plastovým víkem A15, šachta bude uložena štěrkové hutněné lože</t>
  </si>
  <si>
    <t>02EM05</t>
  </si>
  <si>
    <t>D+M  Kabel s měděným jádrem CYKY-J 5x1,5</t>
  </si>
  <si>
    <t>02EM06</t>
  </si>
  <si>
    <t>D+M  Kabel s měděným jádrem CYKY-J 3x4</t>
  </si>
  <si>
    <t>02EM07</t>
  </si>
  <si>
    <t>D+M  Kabel s měděným jádrem CYKY-J 4x16</t>
  </si>
  <si>
    <t>02EM08</t>
  </si>
  <si>
    <t>D+M  Vodič s měděným jádrem H05V-6U</t>
  </si>
  <si>
    <t>Identifikační vodič směděným jádrem H05V-6U pro MAN včetně upevnění k rezervním chráničkám DN110 pod komunikacemi</t>
  </si>
  <si>
    <t>02EM09</t>
  </si>
  <si>
    <t>D+M  Svazek 7-mi silnostěnných mikrotrubiček 12/8mm</t>
  </si>
  <si>
    <t>Svazek 7-mi silnostěnných mikrotrubiček 12/8mm pro přímé uložení do země</t>
  </si>
  <si>
    <t>02EM10</t>
  </si>
  <si>
    <t>D+M  Kabelová zemní spojka pro kabel s měděným jádrem CYKY-J 4x16</t>
  </si>
  <si>
    <t>ks</t>
  </si>
  <si>
    <t>02EM11</t>
  </si>
  <si>
    <t>D+M  Korugovaná chránička DN75</t>
  </si>
  <si>
    <t>02EM12</t>
  </si>
  <si>
    <t>D+M  Korugovaná chránička DN110</t>
  </si>
  <si>
    <t>02EM13</t>
  </si>
  <si>
    <t>D+M  Trubka HDPE 40/34</t>
  </si>
  <si>
    <t>02EM14</t>
  </si>
  <si>
    <t>D+M  Spojka pro trubku HDPE 40/34</t>
  </si>
  <si>
    <t>02EM15</t>
  </si>
  <si>
    <t>D+M  Svítidlo LED 35W, 230V, IP66, montáž na výložník, kovové provedení</t>
  </si>
  <si>
    <t>Svítidlo LED 35W, 230V, IP66, montáž na výložník, hliníkové tělo lité pod vysokým tlakem, nerez šrouby a držáky, krytí optiky UV stabilizovaný polykarbonát,  požadovaná teplota chromatičnosti 3000K nebo nižší, LED svítidla by měla splňovat min. třídu oslnění D4 nebo D5-6, třídu svítivosti min. G4 nebo G5-6.</t>
  </si>
  <si>
    <t>02EM16</t>
  </si>
  <si>
    <t>D+M  Stožár ocelový silniční celková výška l=6,9 m</t>
  </si>
  <si>
    <t>Stožár ocelový silniční třístupňový pro obloukový výložník, celková délka stožáru 6,9m, vetknutí 1m, výška svítidla nad terénem l=8m, průměr dříku 89mm, oboustranně žárově zinkovaný, včetně ochranné manžety do výšky dvířek</t>
  </si>
  <si>
    <t>02EM17</t>
  </si>
  <si>
    <t>D+M  Výložník ocelový obloukový vyložení l=1,5 m</t>
  </si>
  <si>
    <t>Výložník ocelový žárově zinkovaný, obloukový výška 2,1m, vyložení 1,5 m, 8°, na silniční stožár</t>
  </si>
  <si>
    <t>02EM18</t>
  </si>
  <si>
    <t>D+M  Výložník ocelový atypický vyložení l=1,3 m</t>
  </si>
  <si>
    <t>Výložník ocelový žárově zinkovaný, atypický pro přechod, vyložení 1,3 m, na silniční stožár</t>
  </si>
  <si>
    <t>02EM19</t>
  </si>
  <si>
    <t>D+M  Výložník ocelový atypický vyložení l=2,3 m</t>
  </si>
  <si>
    <t>Výložník ocelový žárově zinkovaný, atypický pro přechod, vyložení 2,3 m, na silniční stožár</t>
  </si>
  <si>
    <t>02EM20</t>
  </si>
  <si>
    <t>D+M  Elektrovýzbroj stožáru pro 1 okruh</t>
  </si>
  <si>
    <t>Elektrovýzbroj stožáru pro 1 okruh, pro styk kabelů 2x CYKY-J 4x16mm2, včetně krytu, pro pojistku 1xE27, IP54</t>
  </si>
  <si>
    <t>02EM21</t>
  </si>
  <si>
    <t>D+M  Pojistka E27, 6A</t>
  </si>
  <si>
    <t>02EM22</t>
  </si>
  <si>
    <t>D+M  Očíslování nového stožáru VO</t>
  </si>
  <si>
    <t>02EM23</t>
  </si>
  <si>
    <t>D+M  Drát FeZn d10</t>
  </si>
  <si>
    <t>02EM24</t>
  </si>
  <si>
    <t>D+M  Svorka spojovací DRÁT - DRÁT, ochrana proti korozi</t>
  </si>
  <si>
    <t>02EM25</t>
  </si>
  <si>
    <t>D+M  Svorka spojovací DRÁT - PÁSEK, ochrana proti korozi</t>
  </si>
  <si>
    <t>02EM26</t>
  </si>
  <si>
    <t>D+M  Zelenožlutý izolační návlek</t>
  </si>
  <si>
    <t>02EM27</t>
  </si>
  <si>
    <t>D+M  Výstražná fólie š.220mm červená - VO</t>
  </si>
  <si>
    <t>02EM28</t>
  </si>
  <si>
    <t>D+M  Výstražná fólie š.220mm oranžová - MAN</t>
  </si>
  <si>
    <t>02EM29</t>
  </si>
  <si>
    <t>M  Montáž stožáru pomocí jeřábu</t>
  </si>
  <si>
    <t>02EM30</t>
  </si>
  <si>
    <t>M  Montáž svítidla pomocí vysokozdvižné plošiny, vč. připojení</t>
  </si>
  <si>
    <t>02EM31</t>
  </si>
  <si>
    <t>M  Ukončení kabelů do 5x1,5mm2</t>
  </si>
  <si>
    <t>02EM32</t>
  </si>
  <si>
    <t>M  Ukončení kabelů do 4x25mm2</t>
  </si>
  <si>
    <t>02EM33</t>
  </si>
  <si>
    <t>M  Ukončení svazků 7-mi trubiček v šachtě</t>
  </si>
  <si>
    <t>02EM34</t>
  </si>
  <si>
    <t>M  Sváry uzemnění v zemi, vč. antikorozní ochrany</t>
  </si>
  <si>
    <t>02EM35</t>
  </si>
  <si>
    <t>M  Utěsnění kabelu v chráničce proti vodě</t>
  </si>
  <si>
    <t>02EM36</t>
  </si>
  <si>
    <t>M  Drobný montážní materiál</t>
  </si>
  <si>
    <t>16EM01</t>
  </si>
  <si>
    <t>D  Demontáž stožáru včetně svítidla, pomocí jeřábu, ekologická likvidace</t>
  </si>
  <si>
    <t>16EM02</t>
  </si>
  <si>
    <t>D  Demontáž stávajícího svítidla včrtně výložníku na přechodu</t>
  </si>
  <si>
    <t>16EM03</t>
  </si>
  <si>
    <t>D  Demontáž pojistkové skříně v plastovém pilíři</t>
  </si>
  <si>
    <t>16EM04</t>
  </si>
  <si>
    <t>D  Demontáž betonového základu silničního stožáru</t>
  </si>
  <si>
    <t>30EM01</t>
  </si>
  <si>
    <t>M  Digitální zaměření</t>
  </si>
  <si>
    <t>30EM02</t>
  </si>
  <si>
    <t>M  Měření intenzity osvětlení</t>
  </si>
  <si>
    <t>30EM03</t>
  </si>
  <si>
    <t>M  Výchozí revize el.zařízení včetně vyhotovení revizní zprávy</t>
  </si>
  <si>
    <t>460010024RT3</t>
  </si>
  <si>
    <t>Vytýčení kabelové trasy v zastavěném prostoru, délka trasy do 1000 m</t>
  </si>
  <si>
    <t>km</t>
  </si>
  <si>
    <t>460030036RT3</t>
  </si>
  <si>
    <t>Vytrhání beton. dlaždic, lože písek, zalité spáry, z plochy nad 10 m2</t>
  </si>
  <si>
    <t>betonové dlaždice na meziskládku</t>
  </si>
  <si>
    <t>460030052RT3</t>
  </si>
  <si>
    <t>Vytrhání kostek velkých, lože MC, zalité spáry, z plochy nad 10 m2</t>
  </si>
  <si>
    <t>žulové kostky na meziskládku</t>
  </si>
  <si>
    <t>460030072RT3</t>
  </si>
  <si>
    <t>Bourání živičných povrchů tl. vrstvy 5 - 10 cm, v ploše nad 10 m2</t>
  </si>
  <si>
    <t>460030073RT3</t>
  </si>
  <si>
    <t>Bourání živičných povrchů tl. vrstvy 10 - 15 cm, v ploše nad 10 m2</t>
  </si>
  <si>
    <t>460030081RT3</t>
  </si>
  <si>
    <t>Řezání spáry v asfaltu nebo betonu, v tloušťce vrstvy do 8-10 cm</t>
  </si>
  <si>
    <t>460570123R00</t>
  </si>
  <si>
    <t>Zához rýhy 35/40 cm, hornina třídy 3, se zhutněním</t>
  </si>
  <si>
    <t>460570143R00</t>
  </si>
  <si>
    <t>Zához rýhy 35/60 cm, hornina třídy 3, se zhutněním</t>
  </si>
  <si>
    <t>460570223R00</t>
  </si>
  <si>
    <t>Zához rýhy 50/40 cm, hornina třídy 3, se zhutněním</t>
  </si>
  <si>
    <t>460570233R00</t>
  </si>
  <si>
    <t>Zához rýhy 50/50 cm, hornina třídy 3, se zhutněním</t>
  </si>
  <si>
    <t>460570243R00</t>
  </si>
  <si>
    <t>Zához rýhy 50/60 cm, hornina třídy 3, se zhutněním</t>
  </si>
  <si>
    <t>460650011RT2</t>
  </si>
  <si>
    <t>Podkladová vrstva ze štěrku tl.25 cm, ze štěrkodrti tl. 25 cm</t>
  </si>
  <si>
    <t>460600001RT8</t>
  </si>
  <si>
    <t>Naložení a odvoz zeminy, odvoz na vzdálenost 10000 m</t>
  </si>
  <si>
    <t>460600002R00</t>
  </si>
  <si>
    <t>Příplatek za odvoz za každých dalších 1000 m</t>
  </si>
  <si>
    <t xml:space="preserve">skládka přebytečné zeminy 30km : </t>
  </si>
  <si>
    <t>Odkaz na mn. položky pořadí 55 : 180,00000*20</t>
  </si>
  <si>
    <t>460620006RT1</t>
  </si>
  <si>
    <t>Osetí povrchu trávou, včetně dodávky osiva</t>
  </si>
  <si>
    <t>46M01</t>
  </si>
  <si>
    <t>Jáma pro kabelovou šachtu, hornina třídy 3-4, ručně</t>
  </si>
  <si>
    <t>Jáma pro kabelovou šachtu, hornina třídy 3-4, ručně, ruční výkop jámy, rozměr d.1,0 x š.0,6 x hl.0,6m, počet 4ks</t>
  </si>
  <si>
    <t>46M02</t>
  </si>
  <si>
    <t>Podkladová vrstva ze štěrkopísku pro kabelovou šachtu</t>
  </si>
  <si>
    <t>Podkladová vrstva ze štěrkopísku pro kabelovou šachtu d.1,0 x š.0,6 x hl.0,1m, 4ks, rozprostření a zhutnění</t>
  </si>
  <si>
    <t>46M03</t>
  </si>
  <si>
    <t>Jáma pro pilíř pojistkové skříně, hornina třídy 3-4, ručně</t>
  </si>
  <si>
    <t>Jáma pro pilíř pojistkové skříně, hornina třídy 3-4, ručně, ruční výkop jámy, rozměr d.0,6 x š.0,4 x hl.0,7m, počet 6ks</t>
  </si>
  <si>
    <t>460420041RT2</t>
  </si>
  <si>
    <t>Zřízení kab.lože v rýze 100 cm z pís./cem. 12 cm, lože tloušťky 10 cm</t>
  </si>
  <si>
    <t>460420041RT3</t>
  </si>
  <si>
    <t>Zřízení kab.lože v rýze 100 cm z pís./cem. 12 cm, lože tloušťky 15 cm</t>
  </si>
  <si>
    <t>460050003RT1</t>
  </si>
  <si>
    <t>Jáma pro stožár J nepatk. do 8 m, v rovině, hor. 3, ruční výkop jámy</t>
  </si>
  <si>
    <t>460100036R01</t>
  </si>
  <si>
    <t>Pouzdrový základ 800x800, v.1000</t>
  </si>
  <si>
    <t>460200143RT2</t>
  </si>
  <si>
    <t>Výkop kabelové rýhy 35/60 cm  hor.3, ruční výkop rýhy</t>
  </si>
  <si>
    <t>460200163RT2</t>
  </si>
  <si>
    <t>Výkop kabelové rýhy 35/80 cm  hor.3, ruční výkop rýhy</t>
  </si>
  <si>
    <t>460200243RT2</t>
  </si>
  <si>
    <t>Výkop kabelové rýhy 50/60 cm  hor.3, ruční výkop rýhy</t>
  </si>
  <si>
    <t>460200263RT1</t>
  </si>
  <si>
    <t>Výkop kabelové rýhy 50/80 cm  hor.3, strojní výkop rýhy</t>
  </si>
  <si>
    <t>460200304RT1</t>
  </si>
  <si>
    <t>Výkop kabelové rýhy 50/120 cm hor.4, strojní výkop rýhy</t>
  </si>
  <si>
    <t>460420018RT3</t>
  </si>
  <si>
    <t>Zřízení kabelového lože v rýze š.do 35 cm z písku, tloušťka vrstvy 20 cm</t>
  </si>
  <si>
    <t>460420022RT3</t>
  </si>
  <si>
    <t>Zřízení kabelového lože v rýze š. do 65 cm z písku, lože tloušťky 20 cm</t>
  </si>
  <si>
    <t>46M06</t>
  </si>
  <si>
    <t>Poplatek za uložení na skládce</t>
  </si>
  <si>
    <t xml:space="preserve">t     </t>
  </si>
  <si>
    <t>polatek zemina+asfalt : 180,00*1,67*1,1*1,01</t>
  </si>
  <si>
    <t>odpočet asfalt : -28,00</t>
  </si>
  <si>
    <t>46M05</t>
  </si>
  <si>
    <t>Naložení a odvoz betonové dlažby, žulových kostek, odvoz na vzdálenost 3000m, meziskládka a zpět</t>
  </si>
  <si>
    <t>979-081R01</t>
  </si>
  <si>
    <t>Odvoz a likvidace suti z asfaltových směsí s možností recyklace</t>
  </si>
  <si>
    <t>v režii zhotovitele podle jeho možností a zvyklostí, odvoz včetně naložení na dopravní prostředek a složení na skládku, včetně případného poplatku za skládku nebo recyklace</t>
  </si>
  <si>
    <t>828.79</t>
  </si>
  <si>
    <t>vedení podzemní kabelová silnoproudá ostatní</t>
  </si>
  <si>
    <t xml:space="preserve"> m</t>
  </si>
  <si>
    <t>umístění vedení v zemní rýze na upravený podklad</t>
  </si>
  <si>
    <t>1. PODMÍNKY PRO ZPRACOVÁNÍ NABÍDKOVÉ CENY</t>
  </si>
  <si>
    <t>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</si>
  <si>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</si>
  <si>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</si>
  <si>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Vymezení některých pojmů</t>
  </si>
  <si>
    <t>Pro účely zpracování nabídkové ceny jsou použity některé pojmy, pod kterými se rozumí:</t>
  </si>
  <si>
    <t>Soupisem stavebních prací dodávek a služeb</t>
  </si>
  <si>
    <t>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</si>
  <si>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t>
  </si>
  <si>
    <t>uspořádaný soubor informací o stavebních a montážních pracích, materiálech a výrobcích obsahující zatřídění položek, podrobný popis a měrnou jednotku, způsob měření a další technické a cenové podmínky pro možnost stanovení jednotkové ceny.</t>
  </si>
  <si>
    <t>Ostatními náklady</t>
  </si>
  <si>
    <t>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</si>
  <si>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Položkovým rozpočtem</t>
  </si>
  <si>
    <t>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</si>
  <si>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Vedlejšími náklady</t>
  </si>
  <si>
    <t>náklady na činnosti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</si>
  <si>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Cenová soustava</t>
  </si>
  <si>
    <t>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</si>
  <si>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</si>
  <si>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</si>
  <si>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</si>
  <si>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</si>
  <si>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</si>
  <si>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Je-li popsaná individuální položka stavebních prací v textu označena popisem D+M, rozumí se tím vždy dodávka a montáž materiálů, prvků či zařízení definovaných popisem položky.</t>
  </si>
  <si>
    <t>Pokud podle ocenění některých specializovaných řemesel je obvyklé dopočítávat do nabídkové ceny podíly na přidružené výkony, doplňkové náklady nebo zednické výpomoci či podružný materiál, pak je dodavatel povinen kalkulovat tyto „doplňkové“ náklady přímo do položek soupisu stavebních prací. Soupisy neobsahují pro tyto „doplňkové" náklady žádný samostatný popis.</t>
  </si>
  <si>
    <t>Položky v provozních souborech zahrnují i náklady na montáž daných položek a testy až do úrovně komplexního vyzkoušení (pokud montážní práce nejsou zvlášť uváděny).</t>
  </si>
  <si>
    <t>Závaznost a změna soupisu</t>
  </si>
  <si>
    <t>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</si>
  <si>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</si>
  <si>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Kontrola soupisu</t>
  </si>
  <si>
    <t>Zadavatel si je vědom své zákonné odpovědnosti za správnost a úplnost zadávací dokumentace. Přesto, s ohledem na reálný stav a složitost zpracování soupisu doporučuje dodavatelům, aby při zpracování nabídkové ceny prováděli přiměřenou kontrolu soupisu, zda odpovídá ostatním částem zadávací dokumentace. Jakékoliv zjištěné nejasnosti, chyby či doplnění si vyjasnili ještě před podáním nabídky.</t>
  </si>
  <si>
    <t>Požadavky na způsob zpracování nabídkové ceny</t>
  </si>
  <si>
    <t>Nabídková cena za splnění veřejné zakázky</t>
  </si>
  <si>
    <t>Nabídkovou cenou za splnění veřejné zakázky se rozumí celková cena za každou dílčí část veřejné zakázky samostatně. Nabídková cena musí obsahovat veškeré nutné náklady dodavatele k řádnému provedení stavby včetně ostatních a vedlejších nákladů.</t>
  </si>
  <si>
    <t>Položkový rozpočet</t>
  </si>
  <si>
    <t>Za soulad položkového rozpočtu s předaným soupisem stavebních prací, dodávek a služeb je odpovědný dodavatel (má se na mysli soulad jak v množství, tak v definované kvalitě). Povinností dodavatele související s položkovými rozpočty předkládanými v nabídce je, že musí být obsahově, textově a formátem shodné jako předané soupisy stavebních prací, dodávek a služeb.</t>
  </si>
  <si>
    <t xml:space="preserve">Zvláštní podmínky pro stanovení nabídkové ceny </t>
  </si>
  <si>
    <t xml:space="preserve">Přeprava vybouraných hmot, suti a vytěžené zeminy   </t>
  </si>
  <si>
    <t>Pokud soupis obsahuje i některé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</si>
  <si>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Poplatky za uskladnění</t>
  </si>
  <si>
    <t>Pokud soupis definuje i položky pro uložení vytěžené zeminy nebo vybouraných hmot a za toto uložení musí dodavatel hradit příslušné poplatky, je povinností dodavatele zakalkulovat do své nabídkové ceny i tyto poplatky, a to bez ohledu na to, zda soupis obsahuje nebo neobsahuje samostatnou položku „poplatek za skládku“.  Pokud je v soupisu obsažena samostatně položka „poplatek za skládku“ nebo jí textem odpovídající položka, pak cena poplatku za uložení bude definována v této položce. Pouze v případě, pokud by samostatná položka „poplatek za skládku“ soupisem definována nebyla, pak cena za poplatek za skládku musí být obsažena v ceně za vodorovné přemístění takového ukládaného materiálu. Zadavatel v době sestavení soupisu nezná a znát nemůže, jaký technologický postup zhotovitel pro ukládání zeminy nebo vybourané suti či materiálu zvolí a jaké místo pro uložení zeminy nebo vybouraných hmot zajistí a z tohoto důvodu nemůže přesně určit ani nutnost poplatku za uložení těchto hmot. Proto v případě, kdy soupis položku takového poplatku neobsahuje a podle zjištění dodavatele je nutno poplatek uhradit, započte dodavatel jeho hodnotu do položky vodorovného přesunu.</t>
  </si>
  <si>
    <t>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</si>
  <si>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</si>
  <si>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</si>
  <si>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Příplatky za ztížené podmínky prací</t>
  </si>
  <si>
    <t>Pokud soupis položku příplatku za ztížené podmínky obsahuje, je dodavatel povinen ji ocenit bez ohledu na to, že tento příplatek dodavatel standardně neuplatňuje.</t>
  </si>
  <si>
    <t>Vedlejší a ostatní náklady</t>
  </si>
  <si>
    <t>V souvislosti s provedením stavby je povinností dodavatele provést nebo zabezpečit další související činnosti vyplývající z druhu a charakteru prováděné stavby, jejího umístění, specifických podmínek provádění, zejména s nutnou koordinací provedení všech částí stavby a rovněž z obchodních podmínek stanovených zadavatelem. 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</si>
  <si>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</si>
  <si>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Obnova vodorovného značení při opravách komunikací</t>
  </si>
  <si>
    <t>Obnova vodorovného značení při opravách komunikací není samostatně vykazována. Náklady na tuto obnovu budou dodavatelem započteny do ostatních položek oprav komunikací.</t>
  </si>
  <si>
    <t>V cenových soustavách využívaných pro sestavení soupisu stavebních prací, dodávek a služeb jsou obsaženy podle zásad tvorby cen i položky vyjadřující příplatky k cenám stavebních prací vyjadřující jejich ztížené provádění či jiné specifické podmínky. Jde např. o příplatky za lepivost, příplatky za malé plochy, příplatky za požadavky na odlišný způsob provedení, příplatky za používání lešení apod. Pokud soupis takovouto položku definuje, je dodavatel povinen ji ocenit i bez ohledu na to, že tento příplatek standardně neuplatňuje. V takovém případě musí nabídková cena položky stavebních prací a s ní souvisejícího příplatku v součtu definovat nabídkovou cenu za provedení popsané stavební práce.</t>
  </si>
  <si>
    <t>Obchodní názvy obsažené v soupisech stavebních prací a dodávek a služeb</t>
  </si>
  <si>
    <t>Příslušná dokumentace a soupisy stavebních prací, dodávek a služeb jsou zpracovány s maximální snahou na vymezení technických standardů prací, dodávek a služeb, jejichž splnění zadavatel požaduje.  Protože však běžně používané cenové soustavy mají ve svých databázích definovány i položky, u nichž je v textu použit i popis a označení reprezentativního materiálu, umožňuje zadavatel v takovém případě použít pro plnění veřejné zakázky i jiných, kvalitativně a technicky obdobných řešení, pokud zadávací podmínky výslovně nestanoví z objektivních důvodů jinak.</t>
  </si>
  <si>
    <t>3. ELEKTRONICKÁ PODOBA SOUPISU</t>
  </si>
  <si>
    <t>Elektronická podoba soupisu</t>
  </si>
  <si>
    <t>V souladu se zákonem jsou předložené soupisy zpracovány i v elektronické podobě.  Elektronickou podobou soupisu stavebních prací, dodávek a služeb je formát MS EXCEL.</t>
  </si>
  <si>
    <t>Zpracování soupisu odpovídá svou strukturou vyhlášce č.169/2016 Sb.</t>
  </si>
  <si>
    <t>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</si>
  <si>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</si>
  <si>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</si>
  <si>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</si>
  <si>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Závěrečné ustanovení</t>
  </si>
  <si>
    <t>Ostatní podmínky vztahující se ke zpracování nabídkové ceny jsou uvedeny v zadávací dokumentaci.</t>
  </si>
  <si>
    <t>917161111R00</t>
  </si>
  <si>
    <t>Osazení silničního nebo chodníkového kamenného obrubníku ležatého, s boční opěrou z betonu prostého, do lože z betonu prostého C 12/15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</si>
</sst>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6"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11"/>
      <name val="Calibri"/>
      <family val="2"/>
      <charset val="238"/>
    </font>
    <font>
      <b/>
      <u/>
      <sz val="14"/>
      <name val="Calibri"/>
      <family val="2"/>
      <charset val="238"/>
    </font>
    <font>
      <b/>
      <i/>
      <u/>
      <sz val="11"/>
      <name val="Calibri"/>
      <family val="2"/>
      <charset val="238"/>
    </font>
    <font>
      <b/>
      <sz val="11"/>
      <name val="Calibri"/>
      <family val="2"/>
      <charset val="238"/>
    </font>
    <font>
      <u/>
      <sz val="10"/>
      <color theme="1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3">
    <xf numFmtId="0" fontId="0" fillId="0" borderId="0"/>
    <xf numFmtId="0" fontId="1" fillId="0" borderId="0"/>
    <xf numFmtId="0" fontId="25" fillId="0" borderId="0" applyNumberFormat="0" applyFill="0" applyBorder="0" applyAlignment="0" applyProtection="0"/>
  </cellStyleXfs>
  <cellXfs count="27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shrinkToFit="1"/>
    </xf>
    <xf numFmtId="4" fontId="5" fillId="0" borderId="32" xfId="0" applyNumberFormat="1" applyFont="1" applyBorder="1" applyAlignment="1">
      <alignment vertical="center"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6"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6" xfId="0" applyNumberFormat="1" applyFont="1" applyFill="1" applyBorder="1" applyAlignment="1">
      <alignment horizontal="center" vertical="center"/>
    </xf>
    <xf numFmtId="4" fontId="3" fillId="3" borderId="36"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4" fontId="17" fillId="0" borderId="0" xfId="0" applyNumberFormat="1" applyFont="1" applyAlignment="1">
      <alignment vertical="top" shrinkToFit="1"/>
    </xf>
    <xf numFmtId="4" fontId="17" fillId="0" borderId="0" xfId="0" applyNumberFormat="1" applyFont="1" applyAlignment="1">
      <alignment vertical="top"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7"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4"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Alignment="1">
      <alignment horizontal="center" vertical="top" wrapText="1" shrinkToFit="1"/>
    </xf>
    <xf numFmtId="164" fontId="19" fillId="0" borderId="0" xfId="0" applyNumberFormat="1" applyFont="1" applyAlignment="1">
      <alignment vertical="top" wrapText="1" shrinkToFit="1"/>
    </xf>
    <xf numFmtId="0" fontId="20" fillId="0" borderId="0" xfId="0" applyFont="1" applyAlignment="1">
      <alignment wrapText="1"/>
    </xf>
    <xf numFmtId="164" fontId="19" fillId="0" borderId="0" xfId="0" quotePrefix="1" applyNumberFormat="1" applyFont="1" applyAlignment="1">
      <alignment horizontal="left" vertical="top"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49" fontId="17" fillId="0" borderId="42" xfId="0" applyNumberFormat="1" applyFont="1" applyBorder="1" applyAlignment="1">
      <alignment horizontal="left" vertical="top" wrapText="1"/>
    </xf>
    <xf numFmtId="0" fontId="21"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2" applyAlignment="1">
      <alignment horizontal="justify" vertical="center"/>
    </xf>
    <xf numFmtId="0" fontId="17" fillId="0" borderId="38" xfId="0" applyFont="1" applyFill="1" applyBorder="1" applyAlignment="1">
      <alignment vertical="top"/>
    </xf>
    <xf numFmtId="49" fontId="17" fillId="0" borderId="39" xfId="0" applyNumberFormat="1" applyFont="1" applyFill="1" applyBorder="1" applyAlignment="1">
      <alignment vertical="top"/>
    </xf>
    <xf numFmtId="49" fontId="17" fillId="0" borderId="39" xfId="0" applyNumberFormat="1" applyFont="1" applyFill="1" applyBorder="1" applyAlignment="1">
      <alignment horizontal="left" vertical="top" wrapText="1"/>
    </xf>
    <xf numFmtId="0" fontId="17" fillId="0" borderId="39" xfId="0" applyFont="1" applyFill="1" applyBorder="1" applyAlignment="1">
      <alignment horizontal="center" vertical="top" shrinkToFit="1"/>
    </xf>
    <xf numFmtId="164" fontId="17" fillId="0" borderId="39" xfId="0" applyNumberFormat="1" applyFont="1" applyFill="1" applyBorder="1" applyAlignment="1">
      <alignment vertical="top" shrinkToFit="1"/>
    </xf>
    <xf numFmtId="4" fontId="17" fillId="0" borderId="39" xfId="0" applyNumberFormat="1" applyFont="1" applyFill="1" applyBorder="1" applyAlignment="1">
      <alignment vertical="top" shrinkToFi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3" fillId="2" borderId="0" xfId="0" applyFont="1" applyFill="1" applyAlignment="1">
      <alignment horizontal="left"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18" xfId="0" applyBorder="1" applyAlignment="1">
      <alignment vertical="top"/>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cellXfs>
  <cellStyles count="3">
    <cellStyle name="Hypertextový odkaz" xfId="2" builtinId="8"/>
    <cellStyle name="Normální" xfId="0" builtinId="0"/>
    <cellStyle name="normální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app.aqp.local\redirect$\hermanskai\Rozpo&#269;ty\T&#345;eb&#237;&#269;%20Nerudova\3_Soupis%20prac&#237;%20a%20rozpo&#269;et%20112022\Soupis%20prac&#237;%20a%20rozpo&#269;et%20VAK%202022\T&#345;eb&#237;&#269;%20Nerudova_soupis%20prac&#237;_VAK_2211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VzorPolozky"/>
      <sheetName val="Preambule"/>
      <sheetName val="Pokyny pro vyplnění"/>
      <sheetName val="SO-99 99.1 Naklady"/>
      <sheetName val="SO-01 DSO-01.1 Pol"/>
      <sheetName val="SO-02 DSO-02.1 Pol"/>
      <sheetName val="SO-02 DSO-02.2 Pol"/>
      <sheetName val="SO-02 DSO-02.3 Pol"/>
      <sheetName val="SO-03 DSO-03.1 Pol"/>
      <sheetName val="SO-03 DSO-03.2 Pol"/>
      <sheetName val="SO-03 DSO-03.3 Pol"/>
    </sheetNames>
    <sheetDataSet>
      <sheetData sheetId="0">
        <row r="23">
          <cell r="G23">
            <v>0</v>
          </cell>
        </row>
        <row r="24">
          <cell r="G24">
            <v>0</v>
          </cell>
        </row>
        <row r="25">
          <cell r="G25">
            <v>0</v>
          </cell>
        </row>
        <row r="26">
          <cell r="G26">
            <v>0</v>
          </cell>
        </row>
        <row r="27">
          <cell r="G27">
            <v>0</v>
          </cell>
        </row>
        <row r="28">
          <cell r="G28">
            <v>0</v>
          </cell>
        </row>
        <row r="29">
          <cell r="J29" t="str">
            <v>CZK</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82"/>
  <sheetViews>
    <sheetView showGridLines="0" topLeftCell="B14" zoomScaleNormal="100" zoomScaleSheetLayoutView="75" workbookViewId="0">
      <selection activeCell="A29" sqref="A29"/>
    </sheetView>
  </sheetViews>
  <sheetFormatPr defaultColWidth="9" defaultRowHeight="12.5" x14ac:dyDescent="0.25"/>
  <cols>
    <col min="1" max="1" width="8.453125" hidden="1" customWidth="1"/>
    <col min="2" max="2" width="13.453125" customWidth="1"/>
    <col min="3" max="3" width="7.453125" style="50" customWidth="1"/>
    <col min="4" max="4" width="13" style="50" customWidth="1"/>
    <col min="5" max="5" width="9.7265625" style="50" customWidth="1"/>
    <col min="6" max="6" width="11.7265625" customWidth="1"/>
    <col min="7" max="9" width="13" customWidth="1"/>
    <col min="10" max="10" width="5.54296875" customWidth="1"/>
    <col min="11" max="11" width="4.26953125" customWidth="1"/>
    <col min="12" max="15" width="10.7265625" customWidth="1"/>
  </cols>
  <sheetData>
    <row r="1" spans="1:15" ht="33.75" customHeight="1" x14ac:dyDescent="0.25">
      <c r="A1" s="46" t="s">
        <v>36</v>
      </c>
      <c r="B1" s="205" t="s">
        <v>41</v>
      </c>
      <c r="C1" s="206"/>
      <c r="D1" s="206"/>
      <c r="E1" s="206"/>
      <c r="F1" s="206"/>
      <c r="G1" s="206"/>
      <c r="H1" s="206"/>
      <c r="I1" s="206"/>
      <c r="J1" s="207"/>
    </row>
    <row r="2" spans="1:15" ht="36" customHeight="1" x14ac:dyDescent="0.25">
      <c r="A2" s="2"/>
      <c r="B2" s="72" t="s">
        <v>22</v>
      </c>
      <c r="C2" s="73"/>
      <c r="D2" s="74" t="s">
        <v>43</v>
      </c>
      <c r="E2" s="214" t="s">
        <v>44</v>
      </c>
      <c r="F2" s="215"/>
      <c r="G2" s="215"/>
      <c r="H2" s="215"/>
      <c r="I2" s="215"/>
      <c r="J2" s="216"/>
      <c r="O2" s="1"/>
    </row>
    <row r="3" spans="1:15" ht="27" hidden="1" customHeight="1" x14ac:dyDescent="0.25">
      <c r="A3" s="2"/>
      <c r="B3" s="75"/>
      <c r="C3" s="73"/>
      <c r="D3" s="76"/>
      <c r="E3" s="217"/>
      <c r="F3" s="218"/>
      <c r="G3" s="218"/>
      <c r="H3" s="218"/>
      <c r="I3" s="218"/>
      <c r="J3" s="219"/>
    </row>
    <row r="4" spans="1:15" ht="23.25" customHeight="1" x14ac:dyDescent="0.25">
      <c r="A4" s="2"/>
      <c r="B4" s="77"/>
      <c r="C4" s="78"/>
      <c r="D4" s="79"/>
      <c r="E4" s="227"/>
      <c r="F4" s="227"/>
      <c r="G4" s="227"/>
      <c r="H4" s="227"/>
      <c r="I4" s="227"/>
      <c r="J4" s="228"/>
    </row>
    <row r="5" spans="1:15" ht="24" customHeight="1" x14ac:dyDescent="0.25">
      <c r="A5" s="2"/>
      <c r="B5" s="30" t="s">
        <v>42</v>
      </c>
      <c r="D5" s="231" t="s">
        <v>45</v>
      </c>
      <c r="E5" s="232"/>
      <c r="F5" s="232"/>
      <c r="G5" s="232"/>
      <c r="H5" s="18" t="s">
        <v>40</v>
      </c>
      <c r="I5" s="82" t="s">
        <v>49</v>
      </c>
      <c r="J5" s="8"/>
    </row>
    <row r="6" spans="1:15" ht="15.75" customHeight="1" x14ac:dyDescent="0.25">
      <c r="A6" s="2"/>
      <c r="B6" s="27"/>
      <c r="C6" s="52"/>
      <c r="D6" s="233" t="s">
        <v>46</v>
      </c>
      <c r="E6" s="234"/>
      <c r="F6" s="234"/>
      <c r="G6" s="234"/>
      <c r="H6" s="18" t="s">
        <v>34</v>
      </c>
      <c r="I6" s="82" t="s">
        <v>50</v>
      </c>
      <c r="J6" s="8"/>
    </row>
    <row r="7" spans="1:15" ht="15.75" customHeight="1" x14ac:dyDescent="0.25">
      <c r="A7" s="2"/>
      <c r="B7" s="28"/>
      <c r="C7" s="53"/>
      <c r="D7" s="81" t="s">
        <v>48</v>
      </c>
      <c r="E7" s="235" t="s">
        <v>47</v>
      </c>
      <c r="F7" s="236"/>
      <c r="G7" s="236"/>
      <c r="H7" s="23"/>
      <c r="I7" s="22"/>
      <c r="J7" s="33"/>
    </row>
    <row r="8" spans="1:15" ht="24" hidden="1" customHeight="1" x14ac:dyDescent="0.25">
      <c r="A8" s="2"/>
      <c r="B8" s="30" t="s">
        <v>20</v>
      </c>
      <c r="D8" s="80" t="s">
        <v>51</v>
      </c>
      <c r="H8" s="18" t="s">
        <v>40</v>
      </c>
      <c r="I8" s="82" t="s">
        <v>55</v>
      </c>
      <c r="J8" s="8"/>
    </row>
    <row r="9" spans="1:15" ht="15.75" hidden="1" customHeight="1" x14ac:dyDescent="0.25">
      <c r="A9" s="2"/>
      <c r="B9" s="2"/>
      <c r="D9" s="80" t="s">
        <v>52</v>
      </c>
      <c r="H9" s="18" t="s">
        <v>34</v>
      </c>
      <c r="I9" s="82" t="s">
        <v>56</v>
      </c>
      <c r="J9" s="8"/>
    </row>
    <row r="10" spans="1:15" ht="15.75" hidden="1" customHeight="1" x14ac:dyDescent="0.25">
      <c r="A10" s="2"/>
      <c r="B10" s="34"/>
      <c r="C10" s="53"/>
      <c r="D10" s="81" t="s">
        <v>54</v>
      </c>
      <c r="E10" s="83" t="s">
        <v>53</v>
      </c>
      <c r="F10" s="23"/>
      <c r="G10" s="14"/>
      <c r="H10" s="14"/>
      <c r="I10" s="35"/>
      <c r="J10" s="33"/>
    </row>
    <row r="11" spans="1:15" ht="24" customHeight="1" x14ac:dyDescent="0.25">
      <c r="A11" s="2"/>
      <c r="B11" s="30" t="s">
        <v>19</v>
      </c>
      <c r="D11" s="221"/>
      <c r="E11" s="221"/>
      <c r="F11" s="221"/>
      <c r="G11" s="221"/>
      <c r="H11" s="18" t="s">
        <v>40</v>
      </c>
      <c r="I11" s="84"/>
      <c r="J11" s="8"/>
    </row>
    <row r="12" spans="1:15" ht="15.75" customHeight="1" x14ac:dyDescent="0.25">
      <c r="A12" s="2"/>
      <c r="B12" s="27"/>
      <c r="C12" s="52"/>
      <c r="D12" s="226"/>
      <c r="E12" s="226"/>
      <c r="F12" s="226"/>
      <c r="G12" s="226"/>
      <c r="H12" s="18" t="s">
        <v>34</v>
      </c>
      <c r="I12" s="84"/>
      <c r="J12" s="8"/>
    </row>
    <row r="13" spans="1:15" ht="15.75" customHeight="1" x14ac:dyDescent="0.25">
      <c r="A13" s="2"/>
      <c r="B13" s="28"/>
      <c r="C13" s="53"/>
      <c r="D13" s="85"/>
      <c r="E13" s="229"/>
      <c r="F13" s="230"/>
      <c r="G13" s="230"/>
      <c r="H13" s="19"/>
      <c r="I13" s="22"/>
      <c r="J13" s="33"/>
    </row>
    <row r="14" spans="1:15" ht="24" customHeight="1" x14ac:dyDescent="0.25">
      <c r="A14" s="2"/>
      <c r="B14" s="42" t="s">
        <v>21</v>
      </c>
      <c r="C14" s="54"/>
      <c r="D14" s="55"/>
      <c r="E14" s="56"/>
      <c r="F14" s="43"/>
      <c r="G14" s="43"/>
      <c r="H14" s="44"/>
      <c r="I14" s="43"/>
      <c r="J14" s="45"/>
    </row>
    <row r="15" spans="1:15" ht="32.25" customHeight="1" x14ac:dyDescent="0.25">
      <c r="A15" s="2"/>
      <c r="B15" s="34" t="s">
        <v>32</v>
      </c>
      <c r="C15" s="57"/>
      <c r="D15" s="51"/>
      <c r="E15" s="220"/>
      <c r="F15" s="220"/>
      <c r="G15" s="222"/>
      <c r="H15" s="222"/>
      <c r="I15" s="222" t="s">
        <v>29</v>
      </c>
      <c r="J15" s="223"/>
    </row>
    <row r="16" spans="1:15" ht="23.25" customHeight="1" x14ac:dyDescent="0.25">
      <c r="A16" s="142" t="s">
        <v>24</v>
      </c>
      <c r="B16" s="37" t="s">
        <v>24</v>
      </c>
      <c r="C16" s="58"/>
      <c r="D16" s="59"/>
      <c r="E16" s="211"/>
      <c r="F16" s="212"/>
      <c r="G16" s="211"/>
      <c r="H16" s="212"/>
      <c r="I16" s="211">
        <f>SUMIF(F63:F78,A16,I63:I78)+SUMIF(F63:F78,"PSU",I63:I78)</f>
        <v>0</v>
      </c>
      <c r="J16" s="213"/>
    </row>
    <row r="17" spans="1:10" ht="23.25" customHeight="1" x14ac:dyDescent="0.25">
      <c r="A17" s="142" t="s">
        <v>25</v>
      </c>
      <c r="B17" s="37" t="s">
        <v>25</v>
      </c>
      <c r="C17" s="58"/>
      <c r="D17" s="59"/>
      <c r="E17" s="211"/>
      <c r="F17" s="212"/>
      <c r="G17" s="211"/>
      <c r="H17" s="212"/>
      <c r="I17" s="211">
        <f>SUMIF(F63:F78,A17,I63:I78)</f>
        <v>0</v>
      </c>
      <c r="J17" s="213"/>
    </row>
    <row r="18" spans="1:10" ht="23.25" customHeight="1" x14ac:dyDescent="0.25">
      <c r="A18" s="142" t="s">
        <v>26</v>
      </c>
      <c r="B18" s="37" t="s">
        <v>26</v>
      </c>
      <c r="C18" s="58"/>
      <c r="D18" s="59"/>
      <c r="E18" s="211"/>
      <c r="F18" s="212"/>
      <c r="G18" s="211"/>
      <c r="H18" s="212"/>
      <c r="I18" s="211">
        <f>SUMIF(F63:F78,A18,I63:I78)</f>
        <v>0</v>
      </c>
      <c r="J18" s="213"/>
    </row>
    <row r="19" spans="1:10" ht="23.25" customHeight="1" x14ac:dyDescent="0.25">
      <c r="A19" s="142" t="s">
        <v>117</v>
      </c>
      <c r="B19" s="37" t="s">
        <v>27</v>
      </c>
      <c r="C19" s="58"/>
      <c r="D19" s="59"/>
      <c r="E19" s="211"/>
      <c r="F19" s="212"/>
      <c r="G19" s="211"/>
      <c r="H19" s="212"/>
      <c r="I19" s="211">
        <f>SUMIF(F63:F78,A19,I63:I78)</f>
        <v>0</v>
      </c>
      <c r="J19" s="213"/>
    </row>
    <row r="20" spans="1:10" ht="23.25" customHeight="1" x14ac:dyDescent="0.25">
      <c r="A20" s="142" t="s">
        <v>118</v>
      </c>
      <c r="B20" s="37" t="s">
        <v>28</v>
      </c>
      <c r="C20" s="58"/>
      <c r="D20" s="59"/>
      <c r="E20" s="211"/>
      <c r="F20" s="212"/>
      <c r="G20" s="211"/>
      <c r="H20" s="212"/>
      <c r="I20" s="211">
        <f>SUMIF(F63:F78,A20,I63:I78)</f>
        <v>0</v>
      </c>
      <c r="J20" s="213"/>
    </row>
    <row r="21" spans="1:10" ht="23.25" customHeight="1" x14ac:dyDescent="0.3">
      <c r="A21" s="2"/>
      <c r="B21" s="47" t="s">
        <v>29</v>
      </c>
      <c r="C21" s="60"/>
      <c r="D21" s="61"/>
      <c r="E21" s="224"/>
      <c r="F21" s="225"/>
      <c r="G21" s="224"/>
      <c r="H21" s="225"/>
      <c r="I21" s="224">
        <f>SUM(I16:J20)</f>
        <v>0</v>
      </c>
      <c r="J21" s="242"/>
    </row>
    <row r="22" spans="1:10" ht="33" customHeight="1" x14ac:dyDescent="0.25">
      <c r="A22" s="2"/>
      <c r="B22" s="41" t="s">
        <v>33</v>
      </c>
      <c r="C22" s="58"/>
      <c r="D22" s="59"/>
      <c r="E22" s="62"/>
      <c r="F22" s="38"/>
      <c r="G22" s="32"/>
      <c r="H22" s="32"/>
      <c r="I22" s="32"/>
      <c r="J22" s="39"/>
    </row>
    <row r="23" spans="1:10" ht="23.25" customHeight="1" x14ac:dyDescent="0.25">
      <c r="A23" s="2"/>
      <c r="B23" s="37" t="s">
        <v>12</v>
      </c>
      <c r="C23" s="58"/>
      <c r="D23" s="59"/>
      <c r="E23" s="63">
        <v>15</v>
      </c>
      <c r="F23" s="38" t="s">
        <v>0</v>
      </c>
      <c r="G23" s="240">
        <f>ZakladDPHSniVypocet</f>
        <v>0</v>
      </c>
      <c r="H23" s="241"/>
      <c r="I23" s="241"/>
      <c r="J23" s="39" t="str">
        <f t="shared" ref="J23:J28" si="0">Mena</f>
        <v>CZK</v>
      </c>
    </row>
    <row r="24" spans="1:10" ht="23.25" hidden="1" customHeight="1" x14ac:dyDescent="0.25">
      <c r="A24" s="2"/>
      <c r="B24" s="37" t="s">
        <v>13</v>
      </c>
      <c r="C24" s="58"/>
      <c r="D24" s="59"/>
      <c r="E24" s="63">
        <f>SazbaDPH1</f>
        <v>15</v>
      </c>
      <c r="F24" s="38" t="s">
        <v>0</v>
      </c>
      <c r="G24" s="238">
        <f>I23*E23/100</f>
        <v>0</v>
      </c>
      <c r="H24" s="239"/>
      <c r="I24" s="239"/>
      <c r="J24" s="39" t="str">
        <f t="shared" si="0"/>
        <v>CZK</v>
      </c>
    </row>
    <row r="25" spans="1:10" ht="23.25" customHeight="1" x14ac:dyDescent="0.25">
      <c r="A25" s="2"/>
      <c r="B25" s="37" t="s">
        <v>14</v>
      </c>
      <c r="C25" s="58"/>
      <c r="D25" s="59"/>
      <c r="E25" s="63">
        <v>21</v>
      </c>
      <c r="F25" s="38" t="s">
        <v>0</v>
      </c>
      <c r="G25" s="240">
        <f>ZakladDPHZaklVypocet</f>
        <v>0</v>
      </c>
      <c r="H25" s="241"/>
      <c r="I25" s="241"/>
      <c r="J25" s="39" t="str">
        <f t="shared" si="0"/>
        <v>CZK</v>
      </c>
    </row>
    <row r="26" spans="1:10" ht="23.25" hidden="1" customHeight="1" x14ac:dyDescent="0.25">
      <c r="A26" s="2"/>
      <c r="B26" s="31" t="s">
        <v>15</v>
      </c>
      <c r="C26" s="64"/>
      <c r="D26" s="51"/>
      <c r="E26" s="65">
        <f>SazbaDPH2</f>
        <v>21</v>
      </c>
      <c r="F26" s="29" t="s">
        <v>0</v>
      </c>
      <c r="G26" s="208">
        <f>I25*E25/100</f>
        <v>0</v>
      </c>
      <c r="H26" s="209"/>
      <c r="I26" s="209"/>
      <c r="J26" s="36" t="str">
        <f t="shared" si="0"/>
        <v>CZK</v>
      </c>
    </row>
    <row r="27" spans="1:10" ht="23.25" customHeight="1" thickBot="1" x14ac:dyDescent="0.3">
      <c r="A27" s="2">
        <f>ZakladDPHSni+ZakladDPHZakl</f>
        <v>0</v>
      </c>
      <c r="B27" s="30" t="s">
        <v>4</v>
      </c>
      <c r="C27" s="66"/>
      <c r="D27" s="67"/>
      <c r="E27" s="66"/>
      <c r="F27" s="16"/>
      <c r="G27" s="210">
        <f>CenaCelkemBezDPH-(ZakladDPHSni+ZakladDPHZakl)</f>
        <v>0</v>
      </c>
      <c r="H27" s="210"/>
      <c r="I27" s="210"/>
      <c r="J27" s="40" t="str">
        <f t="shared" si="0"/>
        <v>CZK</v>
      </c>
    </row>
    <row r="28" spans="1:10" ht="27.75" customHeight="1" thickBot="1" x14ac:dyDescent="0.3">
      <c r="A28" s="2">
        <f>(A27-INT(A27))*100</f>
        <v>0</v>
      </c>
      <c r="B28" s="116" t="s">
        <v>23</v>
      </c>
      <c r="C28" s="117"/>
      <c r="D28" s="117"/>
      <c r="E28" s="118"/>
      <c r="F28" s="119"/>
      <c r="G28" s="244">
        <f>A27</f>
        <v>0</v>
      </c>
      <c r="H28" s="244"/>
      <c r="I28" s="244"/>
      <c r="J28" s="120" t="str">
        <f t="shared" si="0"/>
        <v>CZK</v>
      </c>
    </row>
    <row r="29" spans="1:10" ht="27.75" hidden="1" customHeight="1" thickBot="1" x14ac:dyDescent="0.3">
      <c r="A29" s="2"/>
      <c r="B29" s="116" t="s">
        <v>35</v>
      </c>
      <c r="C29" s="121"/>
      <c r="D29" s="121"/>
      <c r="E29" s="121"/>
      <c r="F29" s="122"/>
      <c r="G29" s="243">
        <f>ZakladDPHSni+DPHSni+ZakladDPHZakl+DPHZakl+Zaokrouhleni</f>
        <v>0</v>
      </c>
      <c r="H29" s="243"/>
      <c r="I29" s="243"/>
      <c r="J29" s="123" t="s">
        <v>72</v>
      </c>
    </row>
    <row r="30" spans="1:10" ht="12.75" customHeight="1" x14ac:dyDescent="0.25">
      <c r="A30" s="2"/>
      <c r="B30" s="2"/>
      <c r="J30" s="9"/>
    </row>
    <row r="31" spans="1:10" ht="30" customHeight="1" x14ac:dyDescent="0.25">
      <c r="A31" s="2"/>
      <c r="B31" s="2"/>
      <c r="J31" s="9"/>
    </row>
    <row r="32" spans="1:10" ht="18.75" customHeight="1" x14ac:dyDescent="0.25">
      <c r="A32" s="2"/>
      <c r="B32" s="17"/>
      <c r="C32" s="68" t="s">
        <v>11</v>
      </c>
      <c r="D32" s="69"/>
      <c r="E32" s="69"/>
      <c r="F32" s="15" t="s">
        <v>10</v>
      </c>
      <c r="G32" s="25"/>
      <c r="H32" s="26"/>
      <c r="I32" s="25"/>
      <c r="J32" s="9"/>
    </row>
    <row r="33" spans="1:10" ht="47.25" customHeight="1" x14ac:dyDescent="0.25">
      <c r="A33" s="2"/>
      <c r="B33" s="2"/>
      <c r="J33" s="9"/>
    </row>
    <row r="34" spans="1:10" s="21" customFormat="1" ht="18.75" customHeight="1" x14ac:dyDescent="0.3">
      <c r="A34" s="20"/>
      <c r="B34" s="20"/>
      <c r="C34" s="70"/>
      <c r="D34" s="245"/>
      <c r="E34" s="246"/>
      <c r="G34" s="247"/>
      <c r="H34" s="248"/>
      <c r="I34" s="248"/>
      <c r="J34" s="24"/>
    </row>
    <row r="35" spans="1:10" ht="12.75" customHeight="1" x14ac:dyDescent="0.25">
      <c r="A35" s="2"/>
      <c r="B35" s="2"/>
      <c r="D35" s="237" t="s">
        <v>2</v>
      </c>
      <c r="E35" s="237"/>
      <c r="H35" s="10" t="s">
        <v>3</v>
      </c>
      <c r="J35" s="9"/>
    </row>
    <row r="36" spans="1:10" ht="13.5" customHeight="1" thickBot="1" x14ac:dyDescent="0.3">
      <c r="A36" s="11"/>
      <c r="B36" s="11"/>
      <c r="C36" s="71"/>
      <c r="D36" s="71"/>
      <c r="E36" s="71"/>
      <c r="F36" s="12"/>
      <c r="G36" s="12"/>
      <c r="H36" s="12"/>
      <c r="I36" s="12"/>
      <c r="J36" s="13"/>
    </row>
    <row r="37" spans="1:10" ht="27" customHeight="1" x14ac:dyDescent="0.25">
      <c r="B37" s="89" t="s">
        <v>16</v>
      </c>
      <c r="C37" s="90"/>
      <c r="D37" s="90"/>
      <c r="E37" s="90"/>
      <c r="F37" s="91"/>
      <c r="G37" s="91"/>
      <c r="H37" s="91"/>
      <c r="I37" s="91"/>
      <c r="J37" s="92"/>
    </row>
    <row r="38" spans="1:10" ht="25.5" customHeight="1" x14ac:dyDescent="0.25">
      <c r="A38" s="88" t="s">
        <v>37</v>
      </c>
      <c r="B38" s="93" t="s">
        <v>17</v>
      </c>
      <c r="C38" s="94" t="s">
        <v>5</v>
      </c>
      <c r="D38" s="94"/>
      <c r="E38" s="94"/>
      <c r="F38" s="95" t="str">
        <f>B23</f>
        <v>Základ pro sníženou DPH</v>
      </c>
      <c r="G38" s="95" t="str">
        <f>B25</f>
        <v>Základ pro základní DPH</v>
      </c>
      <c r="H38" s="96" t="s">
        <v>18</v>
      </c>
      <c r="I38" s="97" t="s">
        <v>1</v>
      </c>
      <c r="J38" s="98" t="s">
        <v>0</v>
      </c>
    </row>
    <row r="39" spans="1:10" ht="25.5" hidden="1" customHeight="1" x14ac:dyDescent="0.25">
      <c r="A39" s="88">
        <v>1</v>
      </c>
      <c r="B39" s="99" t="s">
        <v>57</v>
      </c>
      <c r="C39" s="249"/>
      <c r="D39" s="249"/>
      <c r="E39" s="249"/>
      <c r="F39" s="100">
        <f>'SO-99 99.1 Naklady'!AE38+'SO-01 DSO-01.1 Pol'!AE324+'SO-01 DSO-01.2 Pol'!AE32+'SO-04 DSO-04.1 Pol'!AE108</f>
        <v>0</v>
      </c>
      <c r="G39" s="101">
        <f>'SO-99 99.1 Naklady'!AF38+'SO-01 DSO-01.1 Pol'!AF324+'SO-01 DSO-01.2 Pol'!AF32+'SO-04 DSO-04.1 Pol'!AF108</f>
        <v>0</v>
      </c>
      <c r="H39" s="102"/>
      <c r="I39" s="103">
        <f>F39+G39+H39</f>
        <v>0</v>
      </c>
      <c r="J39" s="104" t="str">
        <f>IF(CenaCelkemVypocet=0,"",I39/CenaCelkemVypocet*100)</f>
        <v/>
      </c>
    </row>
    <row r="40" spans="1:10" ht="25.5" customHeight="1" x14ac:dyDescent="0.25">
      <c r="A40" s="88">
        <v>2</v>
      </c>
      <c r="B40" s="105"/>
      <c r="C40" s="250" t="s">
        <v>58</v>
      </c>
      <c r="D40" s="250"/>
      <c r="E40" s="250"/>
      <c r="F40" s="106">
        <f>'SO-99 99.1 Naklady'!AE38</f>
        <v>0</v>
      </c>
      <c r="G40" s="107">
        <f>'SO-99 99.1 Naklady'!AF38</f>
        <v>0</v>
      </c>
      <c r="H40" s="107"/>
      <c r="I40" s="108">
        <f>F40+G40+H40</f>
        <v>0</v>
      </c>
      <c r="J40" s="109" t="str">
        <f>IF(CenaCelkemVypocet=0,"",I40/CenaCelkemVypocet*100)</f>
        <v/>
      </c>
    </row>
    <row r="41" spans="1:10" ht="25.5" customHeight="1" x14ac:dyDescent="0.25">
      <c r="A41" s="88">
        <v>3</v>
      </c>
      <c r="B41" s="110" t="s">
        <v>59</v>
      </c>
      <c r="C41" s="249" t="s">
        <v>58</v>
      </c>
      <c r="D41" s="249"/>
      <c r="E41" s="249"/>
      <c r="F41" s="111">
        <f>'SO-99 99.1 Naklady'!AE38</f>
        <v>0</v>
      </c>
      <c r="G41" s="102">
        <f>'SO-99 99.1 Naklady'!AF38</f>
        <v>0</v>
      </c>
      <c r="H41" s="102"/>
      <c r="I41" s="103">
        <f>F41+G41+H41</f>
        <v>0</v>
      </c>
      <c r="J41" s="104" t="str">
        <f>IF(CenaCelkemVypocet=0,"",I41/CenaCelkemVypocet*100)</f>
        <v/>
      </c>
    </row>
    <row r="42" spans="1:10" ht="25.5" customHeight="1" x14ac:dyDescent="0.25">
      <c r="A42" s="88">
        <v>2</v>
      </c>
      <c r="B42" s="105"/>
      <c r="C42" s="250" t="s">
        <v>60</v>
      </c>
      <c r="D42" s="250"/>
      <c r="E42" s="250"/>
      <c r="F42" s="106"/>
      <c r="G42" s="107"/>
      <c r="H42" s="107"/>
      <c r="I42" s="108"/>
      <c r="J42" s="109"/>
    </row>
    <row r="43" spans="1:10" ht="25.5" customHeight="1" x14ac:dyDescent="0.25">
      <c r="A43" s="88">
        <v>2</v>
      </c>
      <c r="B43" s="105" t="s">
        <v>61</v>
      </c>
      <c r="C43" s="250" t="s">
        <v>62</v>
      </c>
      <c r="D43" s="250"/>
      <c r="E43" s="250"/>
      <c r="F43" s="106">
        <f>'SO-01 DSO-01.1 Pol'!AE324+'SO-01 DSO-01.2 Pol'!AE32</f>
        <v>0</v>
      </c>
      <c r="G43" s="107">
        <f>'SO-01 DSO-01.1 Pol'!AF324+'SO-01 DSO-01.2 Pol'!AF32</f>
        <v>0</v>
      </c>
      <c r="H43" s="107"/>
      <c r="I43" s="108">
        <f>F43+G43+H43</f>
        <v>0</v>
      </c>
      <c r="J43" s="109" t="str">
        <f>IF(CenaCelkemVypocet=0,"",I43/CenaCelkemVypocet*100)</f>
        <v/>
      </c>
    </row>
    <row r="44" spans="1:10" ht="25.5" customHeight="1" x14ac:dyDescent="0.25">
      <c r="A44" s="88">
        <v>3</v>
      </c>
      <c r="B44" s="110" t="s">
        <v>63</v>
      </c>
      <c r="C44" s="249" t="s">
        <v>64</v>
      </c>
      <c r="D44" s="249"/>
      <c r="E44" s="249"/>
      <c r="F44" s="111">
        <f>'SO-01 DSO-01.1 Pol'!AE324</f>
        <v>0</v>
      </c>
      <c r="G44" s="102">
        <f>'SO-01 DSO-01.1 Pol'!AF324</f>
        <v>0</v>
      </c>
      <c r="H44" s="102"/>
      <c r="I44" s="103">
        <f>F44+G44+H44</f>
        <v>0</v>
      </c>
      <c r="J44" s="104" t="str">
        <f>IF(CenaCelkemVypocet=0,"",I44/CenaCelkemVypocet*100)</f>
        <v/>
      </c>
    </row>
    <row r="45" spans="1:10" ht="25.5" customHeight="1" x14ac:dyDescent="0.25">
      <c r="A45" s="88">
        <v>3</v>
      </c>
      <c r="B45" s="110" t="s">
        <v>65</v>
      </c>
      <c r="C45" s="249" t="s">
        <v>66</v>
      </c>
      <c r="D45" s="249"/>
      <c r="E45" s="249"/>
      <c r="F45" s="111">
        <f>'SO-01 DSO-01.2 Pol'!AE32</f>
        <v>0</v>
      </c>
      <c r="G45" s="102">
        <f>'SO-01 DSO-01.2 Pol'!AF32</f>
        <v>0</v>
      </c>
      <c r="H45" s="102"/>
      <c r="I45" s="103">
        <f>F45+G45+H45</f>
        <v>0</v>
      </c>
      <c r="J45" s="104" t="str">
        <f>IF(CenaCelkemVypocet=0,"",I45/CenaCelkemVypocet*100)</f>
        <v/>
      </c>
    </row>
    <row r="46" spans="1:10" ht="25.5" customHeight="1" x14ac:dyDescent="0.25">
      <c r="A46" s="88">
        <v>2</v>
      </c>
      <c r="B46" s="105" t="s">
        <v>67</v>
      </c>
      <c r="C46" s="250" t="s">
        <v>68</v>
      </c>
      <c r="D46" s="250"/>
      <c r="E46" s="250"/>
      <c r="F46" s="106">
        <f>'SO-04 DSO-04.1 Pol'!AE108</f>
        <v>0</v>
      </c>
      <c r="G46" s="107">
        <f>'SO-04 DSO-04.1 Pol'!AF108</f>
        <v>0</v>
      </c>
      <c r="H46" s="107"/>
      <c r="I46" s="108">
        <f>F46+G46+H46</f>
        <v>0</v>
      </c>
      <c r="J46" s="109" t="str">
        <f>IF(CenaCelkemVypocet=0,"",I46/CenaCelkemVypocet*100)</f>
        <v/>
      </c>
    </row>
    <row r="47" spans="1:10" ht="25.5" customHeight="1" x14ac:dyDescent="0.25">
      <c r="A47" s="88">
        <v>3</v>
      </c>
      <c r="B47" s="110" t="s">
        <v>69</v>
      </c>
      <c r="C47" s="249" t="s">
        <v>70</v>
      </c>
      <c r="D47" s="249"/>
      <c r="E47" s="249"/>
      <c r="F47" s="111">
        <f>'SO-04 DSO-04.1 Pol'!AE108</f>
        <v>0</v>
      </c>
      <c r="G47" s="102">
        <f>'SO-04 DSO-04.1 Pol'!AF108</f>
        <v>0</v>
      </c>
      <c r="H47" s="102"/>
      <c r="I47" s="103">
        <f>F47+G47+H47</f>
        <v>0</v>
      </c>
      <c r="J47" s="104" t="str">
        <f>IF(CenaCelkemVypocet=0,"",I47/CenaCelkemVypocet*100)</f>
        <v/>
      </c>
    </row>
    <row r="48" spans="1:10" ht="25.5" customHeight="1" x14ac:dyDescent="0.25">
      <c r="A48" s="88"/>
      <c r="B48" s="251" t="s">
        <v>71</v>
      </c>
      <c r="C48" s="252"/>
      <c r="D48" s="252"/>
      <c r="E48" s="252"/>
      <c r="F48" s="112">
        <f>SUMIF(A39:A47,"=1",F39:F47)</f>
        <v>0</v>
      </c>
      <c r="G48" s="113">
        <f>SUMIF(A39:A47,"=1",G39:G47)</f>
        <v>0</v>
      </c>
      <c r="H48" s="113">
        <f>SUMIF(A39:A47,"=1",H39:H47)</f>
        <v>0</v>
      </c>
      <c r="I48" s="114">
        <f>SUMIF(A39:A47,"=1",I39:I47)</f>
        <v>0</v>
      </c>
      <c r="J48" s="115">
        <f>SUMIF(A39:A47,"=1",J39:J47)</f>
        <v>0</v>
      </c>
    </row>
    <row r="50" spans="1:10" x14ac:dyDescent="0.25">
      <c r="A50" t="s">
        <v>73</v>
      </c>
      <c r="B50" t="s">
        <v>74</v>
      </c>
    </row>
    <row r="51" spans="1:10" x14ac:dyDescent="0.25">
      <c r="A51" t="s">
        <v>75</v>
      </c>
      <c r="B51" t="s">
        <v>76</v>
      </c>
    </row>
    <row r="52" spans="1:10" x14ac:dyDescent="0.25">
      <c r="A52" t="s">
        <v>77</v>
      </c>
      <c r="B52" t="s">
        <v>78</v>
      </c>
    </row>
    <row r="53" spans="1:10" x14ac:dyDescent="0.25">
      <c r="A53" t="s">
        <v>77</v>
      </c>
      <c r="B53" t="s">
        <v>79</v>
      </c>
    </row>
    <row r="54" spans="1:10" x14ac:dyDescent="0.25">
      <c r="A54" t="s">
        <v>75</v>
      </c>
      <c r="B54" t="s">
        <v>80</v>
      </c>
    </row>
    <row r="55" spans="1:10" x14ac:dyDescent="0.25">
      <c r="A55" t="s">
        <v>77</v>
      </c>
      <c r="B55" t="s">
        <v>81</v>
      </c>
    </row>
    <row r="56" spans="1:10" x14ac:dyDescent="0.25">
      <c r="A56" t="s">
        <v>75</v>
      </c>
      <c r="B56" t="s">
        <v>82</v>
      </c>
    </row>
    <row r="57" spans="1:10" x14ac:dyDescent="0.25">
      <c r="A57" t="s">
        <v>77</v>
      </c>
      <c r="B57" t="s">
        <v>83</v>
      </c>
    </row>
    <row r="60" spans="1:10" ht="15.5" x14ac:dyDescent="0.35">
      <c r="B60" s="124" t="s">
        <v>84</v>
      </c>
    </row>
    <row r="62" spans="1:10" ht="25.5" customHeight="1" x14ac:dyDescent="0.25">
      <c r="A62" s="126"/>
      <c r="B62" s="129" t="s">
        <v>17</v>
      </c>
      <c r="C62" s="129" t="s">
        <v>5</v>
      </c>
      <c r="D62" s="130"/>
      <c r="E62" s="130"/>
      <c r="F62" s="131" t="s">
        <v>85</v>
      </c>
      <c r="G62" s="131"/>
      <c r="H62" s="131"/>
      <c r="I62" s="131" t="s">
        <v>29</v>
      </c>
      <c r="J62" s="131" t="s">
        <v>0</v>
      </c>
    </row>
    <row r="63" spans="1:10" ht="36.75" customHeight="1" x14ac:dyDescent="0.25">
      <c r="A63" s="127"/>
      <c r="B63" s="132" t="s">
        <v>86</v>
      </c>
      <c r="C63" s="253" t="s">
        <v>87</v>
      </c>
      <c r="D63" s="254"/>
      <c r="E63" s="254"/>
      <c r="F63" s="138" t="s">
        <v>24</v>
      </c>
      <c r="G63" s="139"/>
      <c r="H63" s="139"/>
      <c r="I63" s="139">
        <f>'SO-01 DSO-01.2 Pol'!G8</f>
        <v>0</v>
      </c>
      <c r="J63" s="136" t="str">
        <f>IF(I79=0,"",I63/I79*100)</f>
        <v/>
      </c>
    </row>
    <row r="64" spans="1:10" ht="36.75" customHeight="1" x14ac:dyDescent="0.25">
      <c r="A64" s="127"/>
      <c r="B64" s="132" t="s">
        <v>88</v>
      </c>
      <c r="C64" s="253" t="s">
        <v>89</v>
      </c>
      <c r="D64" s="254"/>
      <c r="E64" s="254"/>
      <c r="F64" s="138" t="s">
        <v>24</v>
      </c>
      <c r="G64" s="139"/>
      <c r="H64" s="139"/>
      <c r="I64" s="139">
        <f>'SO-01 DSO-01.1 Pol'!G8</f>
        <v>0</v>
      </c>
      <c r="J64" s="136" t="str">
        <f>IF(I79=0,"",I64/I79*100)</f>
        <v/>
      </c>
    </row>
    <row r="65" spans="1:10" ht="36.75" customHeight="1" x14ac:dyDescent="0.25">
      <c r="A65" s="127"/>
      <c r="B65" s="132" t="s">
        <v>90</v>
      </c>
      <c r="C65" s="253" t="s">
        <v>91</v>
      </c>
      <c r="D65" s="254"/>
      <c r="E65" s="254"/>
      <c r="F65" s="138" t="s">
        <v>24</v>
      </c>
      <c r="G65" s="139"/>
      <c r="H65" s="139"/>
      <c r="I65" s="139">
        <f>'SO-01 DSO-01.1 Pol'!G117</f>
        <v>0</v>
      </c>
      <c r="J65" s="136" t="str">
        <f>IF(I79=0,"",I65/I79*100)</f>
        <v/>
      </c>
    </row>
    <row r="66" spans="1:10" ht="36.75" customHeight="1" x14ac:dyDescent="0.25">
      <c r="A66" s="127"/>
      <c r="B66" s="132" t="s">
        <v>92</v>
      </c>
      <c r="C66" s="253" t="s">
        <v>93</v>
      </c>
      <c r="D66" s="254"/>
      <c r="E66" s="254"/>
      <c r="F66" s="138" t="s">
        <v>24</v>
      </c>
      <c r="G66" s="139"/>
      <c r="H66" s="139"/>
      <c r="I66" s="139">
        <f>'SO-01 DSO-01.1 Pol'!G127</f>
        <v>0</v>
      </c>
      <c r="J66" s="136" t="str">
        <f>IF(I79=0,"",I66/I79*100)</f>
        <v/>
      </c>
    </row>
    <row r="67" spans="1:10" ht="36.75" customHeight="1" x14ac:dyDescent="0.25">
      <c r="A67" s="127"/>
      <c r="B67" s="132" t="s">
        <v>94</v>
      </c>
      <c r="C67" s="253" t="s">
        <v>95</v>
      </c>
      <c r="D67" s="254"/>
      <c r="E67" s="254"/>
      <c r="F67" s="138" t="s">
        <v>24</v>
      </c>
      <c r="G67" s="139"/>
      <c r="H67" s="139"/>
      <c r="I67" s="139">
        <f>'SO-01 DSO-01.1 Pol'!G132</f>
        <v>0</v>
      </c>
      <c r="J67" s="136" t="str">
        <f>IF(I79=0,"",I67/I79*100)</f>
        <v/>
      </c>
    </row>
    <row r="68" spans="1:10" ht="36.75" customHeight="1" x14ac:dyDescent="0.25">
      <c r="A68" s="127"/>
      <c r="B68" s="132" t="s">
        <v>96</v>
      </c>
      <c r="C68" s="253" t="s">
        <v>97</v>
      </c>
      <c r="D68" s="254"/>
      <c r="E68" s="254"/>
      <c r="F68" s="138" t="s">
        <v>24</v>
      </c>
      <c r="G68" s="139"/>
      <c r="H68" s="139"/>
      <c r="I68" s="139">
        <f>'SO-01 DSO-01.1 Pol'!G144</f>
        <v>0</v>
      </c>
      <c r="J68" s="136" t="str">
        <f>IF(I79=0,"",I68/I79*100)</f>
        <v/>
      </c>
    </row>
    <row r="69" spans="1:10" ht="36.75" customHeight="1" x14ac:dyDescent="0.25">
      <c r="A69" s="127"/>
      <c r="B69" s="132" t="s">
        <v>98</v>
      </c>
      <c r="C69" s="253" t="s">
        <v>99</v>
      </c>
      <c r="D69" s="254"/>
      <c r="E69" s="254"/>
      <c r="F69" s="138" t="s">
        <v>24</v>
      </c>
      <c r="G69" s="139"/>
      <c r="H69" s="139"/>
      <c r="I69" s="139">
        <f>'SO-01 DSO-01.1 Pol'!G188</f>
        <v>0</v>
      </c>
      <c r="J69" s="136" t="str">
        <f>IF(I79=0,"",I69/I79*100)</f>
        <v/>
      </c>
    </row>
    <row r="70" spans="1:10" ht="36.75" customHeight="1" x14ac:dyDescent="0.25">
      <c r="A70" s="127"/>
      <c r="B70" s="132" t="s">
        <v>100</v>
      </c>
      <c r="C70" s="253" t="s">
        <v>101</v>
      </c>
      <c r="D70" s="254"/>
      <c r="E70" s="254"/>
      <c r="F70" s="138" t="s">
        <v>24</v>
      </c>
      <c r="G70" s="139"/>
      <c r="H70" s="139"/>
      <c r="I70" s="139">
        <f>'SO-01 DSO-01.1 Pol'!G228</f>
        <v>0</v>
      </c>
      <c r="J70" s="136" t="str">
        <f>IF(I79=0,"",I70/I79*100)</f>
        <v/>
      </c>
    </row>
    <row r="71" spans="1:10" ht="36.75" customHeight="1" x14ac:dyDescent="0.25">
      <c r="A71" s="127"/>
      <c r="B71" s="132" t="s">
        <v>102</v>
      </c>
      <c r="C71" s="253" t="s">
        <v>103</v>
      </c>
      <c r="D71" s="254"/>
      <c r="E71" s="254"/>
      <c r="F71" s="138" t="s">
        <v>24</v>
      </c>
      <c r="G71" s="139"/>
      <c r="H71" s="139"/>
      <c r="I71" s="139">
        <f>'SO-01 DSO-01.1 Pol'!G270</f>
        <v>0</v>
      </c>
      <c r="J71" s="136" t="str">
        <f>IF(I79=0,"",I71/I79*100)</f>
        <v/>
      </c>
    </row>
    <row r="72" spans="1:10" ht="36.75" customHeight="1" x14ac:dyDescent="0.25">
      <c r="A72" s="127"/>
      <c r="B72" s="132" t="s">
        <v>104</v>
      </c>
      <c r="C72" s="253" t="s">
        <v>105</v>
      </c>
      <c r="D72" s="254"/>
      <c r="E72" s="254"/>
      <c r="F72" s="138" t="s">
        <v>24</v>
      </c>
      <c r="G72" s="139"/>
      <c r="H72" s="139"/>
      <c r="I72" s="139">
        <f>'SO-01 DSO-01.1 Pol'!G274</f>
        <v>0</v>
      </c>
      <c r="J72" s="136" t="str">
        <f>IF(I79=0,"",I72/I79*100)</f>
        <v/>
      </c>
    </row>
    <row r="73" spans="1:10" ht="36.75" customHeight="1" x14ac:dyDescent="0.25">
      <c r="A73" s="127"/>
      <c r="B73" s="132" t="s">
        <v>106</v>
      </c>
      <c r="C73" s="253" t="s">
        <v>107</v>
      </c>
      <c r="D73" s="254"/>
      <c r="E73" s="254"/>
      <c r="F73" s="138" t="s">
        <v>24</v>
      </c>
      <c r="G73" s="139"/>
      <c r="H73" s="139"/>
      <c r="I73" s="139">
        <f>'SO-01 DSO-01.1 Pol'!G316</f>
        <v>0</v>
      </c>
      <c r="J73" s="136" t="str">
        <f>IF(I79=0,"",I73/I79*100)</f>
        <v/>
      </c>
    </row>
    <row r="74" spans="1:10" ht="36.75" customHeight="1" x14ac:dyDescent="0.25">
      <c r="A74" s="127"/>
      <c r="B74" s="132" t="s">
        <v>108</v>
      </c>
      <c r="C74" s="253" t="s">
        <v>109</v>
      </c>
      <c r="D74" s="254"/>
      <c r="E74" s="254"/>
      <c r="F74" s="138" t="s">
        <v>26</v>
      </c>
      <c r="G74" s="139"/>
      <c r="H74" s="139"/>
      <c r="I74" s="139">
        <f>'SO-04 DSO-04.1 Pol'!G8</f>
        <v>0</v>
      </c>
      <c r="J74" s="136" t="str">
        <f>IF(I79=0,"",I74/I79*100)</f>
        <v/>
      </c>
    </row>
    <row r="75" spans="1:10" ht="36.75" customHeight="1" x14ac:dyDescent="0.25">
      <c r="A75" s="127"/>
      <c r="B75" s="132" t="s">
        <v>110</v>
      </c>
      <c r="C75" s="253" t="s">
        <v>111</v>
      </c>
      <c r="D75" s="254"/>
      <c r="E75" s="254"/>
      <c r="F75" s="138" t="s">
        <v>26</v>
      </c>
      <c r="G75" s="139"/>
      <c r="H75" s="139"/>
      <c r="I75" s="139">
        <f>'SO-04 DSO-04.1 Pol'!G55</f>
        <v>0</v>
      </c>
      <c r="J75" s="136" t="str">
        <f>IF(I79=0,"",I75/I79*100)</f>
        <v/>
      </c>
    </row>
    <row r="76" spans="1:10" ht="36.75" customHeight="1" x14ac:dyDescent="0.25">
      <c r="A76" s="127"/>
      <c r="B76" s="132" t="s">
        <v>112</v>
      </c>
      <c r="C76" s="253" t="s">
        <v>113</v>
      </c>
      <c r="D76" s="254"/>
      <c r="E76" s="254"/>
      <c r="F76" s="138" t="s">
        <v>26</v>
      </c>
      <c r="G76" s="139"/>
      <c r="H76" s="139"/>
      <c r="I76" s="139">
        <f>'SO-04 DSO-04.1 Pol'!G60</f>
        <v>0</v>
      </c>
      <c r="J76" s="136" t="str">
        <f>IF(I79=0,"",I76/I79*100)</f>
        <v/>
      </c>
    </row>
    <row r="77" spans="1:10" ht="36.75" customHeight="1" x14ac:dyDescent="0.25">
      <c r="A77" s="127"/>
      <c r="B77" s="132" t="s">
        <v>114</v>
      </c>
      <c r="C77" s="253" t="s">
        <v>115</v>
      </c>
      <c r="D77" s="254"/>
      <c r="E77" s="254"/>
      <c r="F77" s="138" t="s">
        <v>26</v>
      </c>
      <c r="G77" s="139"/>
      <c r="H77" s="139"/>
      <c r="I77" s="139">
        <f>'SO-01 DSO-01.1 Pol'!G313+'SO-04 DSO-04.1 Pol'!G64</f>
        <v>0</v>
      </c>
      <c r="J77" s="136" t="str">
        <f>IF(I79=0,"",I77/I79*100)</f>
        <v/>
      </c>
    </row>
    <row r="78" spans="1:10" ht="36.75" customHeight="1" x14ac:dyDescent="0.25">
      <c r="A78" s="127"/>
      <c r="B78" s="132" t="s">
        <v>116</v>
      </c>
      <c r="C78" s="253" t="s">
        <v>58</v>
      </c>
      <c r="D78" s="254"/>
      <c r="E78" s="254"/>
      <c r="F78" s="138" t="s">
        <v>117</v>
      </c>
      <c r="G78" s="139"/>
      <c r="H78" s="139"/>
      <c r="I78" s="139">
        <f>'SO-99 99.1 Naklady'!G8</f>
        <v>0</v>
      </c>
      <c r="J78" s="136" t="str">
        <f>IF(I79=0,"",I78/I79*100)</f>
        <v/>
      </c>
    </row>
    <row r="79" spans="1:10" ht="25.5" customHeight="1" x14ac:dyDescent="0.25">
      <c r="A79" s="128"/>
      <c r="B79" s="133" t="s">
        <v>1</v>
      </c>
      <c r="C79" s="134"/>
      <c r="D79" s="135"/>
      <c r="E79" s="135"/>
      <c r="F79" s="140"/>
      <c r="G79" s="141"/>
      <c r="H79" s="141"/>
      <c r="I79" s="141">
        <f>SUM(I63:I78)</f>
        <v>0</v>
      </c>
      <c r="J79" s="137">
        <f>SUM(J63:J78)</f>
        <v>0</v>
      </c>
    </row>
    <row r="80" spans="1:10" x14ac:dyDescent="0.25">
      <c r="F80" s="86"/>
      <c r="G80" s="86"/>
      <c r="H80" s="86"/>
      <c r="I80" s="86"/>
      <c r="J80" s="87"/>
    </row>
    <row r="81" spans="6:10" x14ac:dyDescent="0.25">
      <c r="F81" s="86"/>
      <c r="G81" s="86"/>
      <c r="H81" s="86"/>
      <c r="I81" s="86"/>
      <c r="J81" s="87"/>
    </row>
    <row r="82" spans="6:10" x14ac:dyDescent="0.25">
      <c r="F82" s="86"/>
      <c r="G82" s="86"/>
      <c r="H82" s="86"/>
      <c r="I82" s="86"/>
      <c r="J82" s="87"/>
    </row>
  </sheetData>
  <sheetProtection algorithmName="SHA-512" hashValue="uagTajOH9EzG6kscSOqriCxsG04TRCzC367Pg5p8xroeCs7j0sjLLsYPL8O+wRAavszuxfrHwMFr0HbRTSV/zg==" saltValue="/MAJLVacHEfYSliTiafdh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7">
    <mergeCell ref="C78:E78"/>
    <mergeCell ref="C73:E73"/>
    <mergeCell ref="C74:E74"/>
    <mergeCell ref="C75:E75"/>
    <mergeCell ref="C76:E76"/>
    <mergeCell ref="C77:E77"/>
    <mergeCell ref="C68:E68"/>
    <mergeCell ref="C69:E69"/>
    <mergeCell ref="C70:E70"/>
    <mergeCell ref="C71:E71"/>
    <mergeCell ref="C72:E72"/>
    <mergeCell ref="C63:E63"/>
    <mergeCell ref="C64:E64"/>
    <mergeCell ref="C65:E65"/>
    <mergeCell ref="C66:E66"/>
    <mergeCell ref="C67:E67"/>
    <mergeCell ref="C44:E44"/>
    <mergeCell ref="C45:E45"/>
    <mergeCell ref="C46:E46"/>
    <mergeCell ref="C47:E47"/>
    <mergeCell ref="B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Header>&amp;LREKONSTRUKCE ul.NERUDOVA, TŘEBÍČ - Město Třebíč&amp;RSoupis prací</oddHeader>
    <oddFooter>&amp;L&amp;9Zpracováno programem &amp;"Arial CE,Tučné"BUILDpower S,  © RTS, a.s.&amp;C&amp;P/&amp;N&amp;R&amp;9listopad 2022</oddFooter>
  </headerFooter>
  <rowBreaks count="2" manualBreakCount="2">
    <brk id="36" max="16383" man="1"/>
    <brk id="57"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796875" defaultRowHeight="12.5" x14ac:dyDescent="0.25"/>
  <cols>
    <col min="1" max="1" width="4.26953125" style="3" customWidth="1"/>
    <col min="2" max="2" width="14.453125" style="3" customWidth="1"/>
    <col min="3" max="3" width="38.26953125" style="7" customWidth="1"/>
    <col min="4" max="4" width="4.54296875" style="3" customWidth="1"/>
    <col min="5" max="5" width="10.54296875" style="3" customWidth="1"/>
    <col min="6" max="6" width="9.81640625" style="3" customWidth="1"/>
    <col min="7" max="7" width="12.7265625" style="3" customWidth="1"/>
    <col min="8" max="16384" width="9.1796875" style="3"/>
  </cols>
  <sheetData>
    <row r="1" spans="1:7" ht="15.5" x14ac:dyDescent="0.25">
      <c r="A1" s="255" t="s">
        <v>6</v>
      </c>
      <c r="B1" s="255"/>
      <c r="C1" s="256"/>
      <c r="D1" s="255"/>
      <c r="E1" s="255"/>
      <c r="F1" s="255"/>
      <c r="G1" s="255"/>
    </row>
    <row r="2" spans="1:7" ht="25" customHeight="1" x14ac:dyDescent="0.25">
      <c r="A2" s="49" t="s">
        <v>7</v>
      </c>
      <c r="B2" s="48"/>
      <c r="C2" s="257"/>
      <c r="D2" s="257"/>
      <c r="E2" s="257"/>
      <c r="F2" s="257"/>
      <c r="G2" s="258"/>
    </row>
    <row r="3" spans="1:7" ht="25" customHeight="1" x14ac:dyDescent="0.25">
      <c r="A3" s="49" t="s">
        <v>8</v>
      </c>
      <c r="B3" s="48"/>
      <c r="C3" s="257"/>
      <c r="D3" s="257"/>
      <c r="E3" s="257"/>
      <c r="F3" s="257"/>
      <c r="G3" s="258"/>
    </row>
    <row r="4" spans="1:7" ht="25" customHeight="1" x14ac:dyDescent="0.25">
      <c r="A4" s="49" t="s">
        <v>9</v>
      </c>
      <c r="B4" s="48"/>
      <c r="C4" s="257"/>
      <c r="D4" s="257"/>
      <c r="E4" s="257"/>
      <c r="F4" s="257"/>
      <c r="G4" s="258"/>
    </row>
    <row r="5" spans="1:7" x14ac:dyDescent="0.25">
      <c r="B5" s="4"/>
      <c r="C5" s="5"/>
      <c r="D5" s="6"/>
    </row>
  </sheetData>
  <sheetProtection algorithmName="SHA-512" hashValue="Idsv2n/JPKdKitY9GGNI47XDsDmpzqKKfGbf48xXsCB3KkmnEOiPGhGy9LALswoff1PXWViYuDXNzYzcTxX7kw==" saltValue="3Vqf9b7VAyEwAIGbUyklv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28"/>
  <sheetViews>
    <sheetView topLeftCell="A72" zoomScaleNormal="100" workbookViewId="0">
      <selection activeCell="A76" sqref="A76"/>
    </sheetView>
  </sheetViews>
  <sheetFormatPr defaultRowHeight="12.5" x14ac:dyDescent="0.25"/>
  <cols>
    <col min="1" max="1" width="83.453125" customWidth="1"/>
    <col min="8" max="9" width="9.1796875" customWidth="1"/>
  </cols>
  <sheetData>
    <row r="2" spans="1:1" ht="36" customHeight="1" x14ac:dyDescent="0.25">
      <c r="A2" s="194" t="s">
        <v>839</v>
      </c>
    </row>
    <row r="3" spans="1:1" ht="14.5" x14ac:dyDescent="0.25">
      <c r="A3" s="194"/>
    </row>
    <row r="4" spans="1:1" ht="18.5" x14ac:dyDescent="0.25">
      <c r="A4" s="195" t="s">
        <v>840</v>
      </c>
    </row>
    <row r="5" spans="1:1" ht="14.5" x14ac:dyDescent="0.25">
      <c r="A5" s="194"/>
    </row>
    <row r="6" spans="1:1" ht="78.75" customHeight="1" x14ac:dyDescent="0.25">
      <c r="A6" s="194" t="s">
        <v>841</v>
      </c>
    </row>
    <row r="7" spans="1:1" ht="14.5" x14ac:dyDescent="0.25">
      <c r="A7" s="194"/>
    </row>
    <row r="8" spans="1:1" ht="61.5" customHeight="1" x14ac:dyDescent="0.25">
      <c r="A8" s="194" t="s">
        <v>842</v>
      </c>
    </row>
    <row r="9" spans="1:1" ht="14.5" x14ac:dyDescent="0.25">
      <c r="A9" s="194"/>
    </row>
    <row r="10" spans="1:1" ht="18" customHeight="1" x14ac:dyDescent="0.25">
      <c r="A10" s="196" t="s">
        <v>843</v>
      </c>
    </row>
    <row r="11" spans="1:1" ht="14.5" x14ac:dyDescent="0.25">
      <c r="A11" s="194"/>
    </row>
    <row r="12" spans="1:1" ht="16.5" customHeight="1" x14ac:dyDescent="0.25">
      <c r="A12" s="194" t="s">
        <v>844</v>
      </c>
    </row>
    <row r="13" spans="1:1" ht="14.5" x14ac:dyDescent="0.25">
      <c r="A13" s="194"/>
    </row>
    <row r="14" spans="1:1" ht="18" customHeight="1" x14ac:dyDescent="0.25">
      <c r="A14" s="197" t="s">
        <v>845</v>
      </c>
    </row>
    <row r="15" spans="1:1" ht="50.25" customHeight="1" x14ac:dyDescent="0.25">
      <c r="A15" s="194" t="s">
        <v>846</v>
      </c>
    </row>
    <row r="16" spans="1:1" ht="14.5" x14ac:dyDescent="0.25">
      <c r="A16" s="194"/>
    </row>
    <row r="17" spans="1:1" ht="18" customHeight="1" x14ac:dyDescent="0.25">
      <c r="A17" s="197" t="s">
        <v>847</v>
      </c>
    </row>
    <row r="18" spans="1:1" ht="59.25" customHeight="1" x14ac:dyDescent="0.25">
      <c r="A18" s="194" t="s">
        <v>848</v>
      </c>
    </row>
    <row r="19" spans="1:1" ht="14.5" x14ac:dyDescent="0.25">
      <c r="A19" s="194"/>
    </row>
    <row r="20" spans="1:1" ht="18" customHeight="1" x14ac:dyDescent="0.25">
      <c r="A20" s="197" t="s">
        <v>849</v>
      </c>
    </row>
    <row r="21" spans="1:1" ht="82.5" customHeight="1" x14ac:dyDescent="0.25">
      <c r="A21" s="194" t="s">
        <v>850</v>
      </c>
    </row>
    <row r="22" spans="1:1" ht="14.5" x14ac:dyDescent="0.25">
      <c r="A22" s="194"/>
    </row>
    <row r="23" spans="1:1" ht="18" customHeight="1" x14ac:dyDescent="0.25">
      <c r="A23" s="197" t="s">
        <v>851</v>
      </c>
    </row>
    <row r="24" spans="1:1" ht="94.5" customHeight="1" x14ac:dyDescent="0.25">
      <c r="A24" s="194" t="s">
        <v>852</v>
      </c>
    </row>
    <row r="25" spans="1:1" ht="14.5" x14ac:dyDescent="0.25">
      <c r="A25" s="194"/>
    </row>
    <row r="26" spans="1:1" ht="15" customHeight="1" x14ac:dyDescent="0.25">
      <c r="A26" s="197" t="s">
        <v>853</v>
      </c>
    </row>
    <row r="27" spans="1:1" ht="64.5" customHeight="1" x14ac:dyDescent="0.25">
      <c r="A27" s="194" t="s">
        <v>854</v>
      </c>
    </row>
    <row r="28" spans="1:1" ht="14.5" x14ac:dyDescent="0.25">
      <c r="A28" s="194"/>
    </row>
    <row r="29" spans="1:1" ht="15" customHeight="1" x14ac:dyDescent="0.25">
      <c r="A29" s="196" t="s">
        <v>855</v>
      </c>
    </row>
    <row r="30" spans="1:1" ht="14.5" x14ac:dyDescent="0.25">
      <c r="A30" s="194"/>
    </row>
    <row r="31" spans="1:1" ht="15" customHeight="1" x14ac:dyDescent="0.25">
      <c r="A31" s="197" t="s">
        <v>856</v>
      </c>
    </row>
    <row r="32" spans="1:1" ht="14.5" x14ac:dyDescent="0.25">
      <c r="A32" s="194"/>
    </row>
    <row r="33" spans="1:1" ht="46.5" customHeight="1" x14ac:dyDescent="0.25">
      <c r="A33" s="194" t="s">
        <v>857</v>
      </c>
    </row>
    <row r="34" spans="1:1" ht="14.5" x14ac:dyDescent="0.25">
      <c r="A34" s="194"/>
    </row>
    <row r="35" spans="1:1" ht="15" customHeight="1" x14ac:dyDescent="0.25">
      <c r="A35" s="196" t="s">
        <v>858</v>
      </c>
    </row>
    <row r="36" spans="1:1" ht="14.5" x14ac:dyDescent="0.25">
      <c r="A36" s="194"/>
    </row>
    <row r="37" spans="1:1" ht="65.25" customHeight="1" x14ac:dyDescent="0.25">
      <c r="A37" s="194" t="s">
        <v>859</v>
      </c>
    </row>
    <row r="38" spans="1:1" ht="14.5" x14ac:dyDescent="0.25">
      <c r="A38" s="194"/>
    </row>
    <row r="39" spans="1:1" ht="18" customHeight="1" x14ac:dyDescent="0.25">
      <c r="A39" s="196" t="s">
        <v>860</v>
      </c>
    </row>
    <row r="40" spans="1:1" ht="14.5" x14ac:dyDescent="0.25">
      <c r="A40" s="194"/>
    </row>
    <row r="41" spans="1:1" ht="49.5" customHeight="1" x14ac:dyDescent="0.25">
      <c r="A41" s="194" t="s">
        <v>861</v>
      </c>
    </row>
    <row r="42" spans="1:1" ht="32.25" customHeight="1" x14ac:dyDescent="0.25">
      <c r="A42" s="194" t="s">
        <v>862</v>
      </c>
    </row>
    <row r="43" spans="1:1" ht="14.5" x14ac:dyDescent="0.25">
      <c r="A43" s="194"/>
    </row>
    <row r="44" spans="1:1" ht="78" customHeight="1" x14ac:dyDescent="0.25">
      <c r="A44" s="194" t="s">
        <v>863</v>
      </c>
    </row>
    <row r="45" spans="1:1" ht="14.5" x14ac:dyDescent="0.25">
      <c r="A45" s="194"/>
    </row>
    <row r="46" spans="1:1" ht="41.25" customHeight="1" x14ac:dyDescent="0.25">
      <c r="A46" s="194" t="s">
        <v>864</v>
      </c>
    </row>
    <row r="47" spans="1:1" ht="14.5" x14ac:dyDescent="0.25">
      <c r="A47" s="194"/>
    </row>
    <row r="48" spans="1:1" ht="18" customHeight="1" x14ac:dyDescent="0.25">
      <c r="A48" s="196" t="s">
        <v>865</v>
      </c>
    </row>
    <row r="49" spans="1:1" ht="14.5" x14ac:dyDescent="0.25">
      <c r="A49" s="194"/>
    </row>
    <row r="50" spans="1:1" ht="18" customHeight="1" x14ac:dyDescent="0.25">
      <c r="A50" s="197" t="s">
        <v>866</v>
      </c>
    </row>
    <row r="51" spans="1:1" ht="14.5" x14ac:dyDescent="0.25">
      <c r="A51" s="194"/>
    </row>
    <row r="52" spans="1:1" ht="58" x14ac:dyDescent="0.25">
      <c r="A52" s="194" t="s">
        <v>867</v>
      </c>
    </row>
    <row r="53" spans="1:1" ht="14.5" x14ac:dyDescent="0.25">
      <c r="A53" s="194"/>
    </row>
    <row r="54" spans="1:1" ht="18" customHeight="1" x14ac:dyDescent="0.25">
      <c r="A54" s="197" t="s">
        <v>868</v>
      </c>
    </row>
    <row r="55" spans="1:1" ht="14.5" x14ac:dyDescent="0.25">
      <c r="A55" s="194"/>
    </row>
    <row r="56" spans="1:1" ht="72.5" x14ac:dyDescent="0.25">
      <c r="A56" s="194" t="s">
        <v>869</v>
      </c>
    </row>
    <row r="57" spans="1:1" ht="14.5" x14ac:dyDescent="0.25">
      <c r="A57" s="194"/>
    </row>
    <row r="58" spans="1:1" ht="18" customHeight="1" x14ac:dyDescent="0.25">
      <c r="A58" s="196" t="s">
        <v>870</v>
      </c>
    </row>
    <row r="59" spans="1:1" ht="14.5" x14ac:dyDescent="0.25">
      <c r="A59" s="194"/>
    </row>
    <row r="60" spans="1:1" ht="18" customHeight="1" x14ac:dyDescent="0.25">
      <c r="A60" s="197" t="s">
        <v>871</v>
      </c>
    </row>
    <row r="61" spans="1:1" ht="14.5" x14ac:dyDescent="0.25">
      <c r="A61" s="194"/>
    </row>
    <row r="62" spans="1:1" ht="42.75" customHeight="1" x14ac:dyDescent="0.25">
      <c r="A62" s="194" t="s">
        <v>872</v>
      </c>
    </row>
    <row r="63" spans="1:1" ht="14.5" x14ac:dyDescent="0.25">
      <c r="A63" s="194"/>
    </row>
    <row r="64" spans="1:1" ht="18" customHeight="1" x14ac:dyDescent="0.25">
      <c r="A64" s="197" t="s">
        <v>873</v>
      </c>
    </row>
    <row r="65" spans="1:1" ht="14.5" x14ac:dyDescent="0.25">
      <c r="A65" s="194"/>
    </row>
    <row r="66" spans="1:1" ht="75.75" customHeight="1" x14ac:dyDescent="0.25">
      <c r="A66" s="194" t="s">
        <v>874</v>
      </c>
    </row>
    <row r="67" spans="1:1" ht="14.5" x14ac:dyDescent="0.25">
      <c r="A67" s="194"/>
    </row>
    <row r="68" spans="1:1" ht="18" customHeight="1" x14ac:dyDescent="0.25">
      <c r="A68" s="196" t="s">
        <v>875</v>
      </c>
    </row>
    <row r="69" spans="1:1" ht="14.5" x14ac:dyDescent="0.25">
      <c r="A69" s="194"/>
    </row>
    <row r="70" spans="1:1" ht="18" customHeight="1" x14ac:dyDescent="0.25">
      <c r="A70" s="197" t="s">
        <v>876</v>
      </c>
    </row>
    <row r="71" spans="1:1" ht="14.5" x14ac:dyDescent="0.25">
      <c r="A71" s="194"/>
    </row>
    <row r="72" spans="1:1" ht="103.5" customHeight="1" x14ac:dyDescent="0.25">
      <c r="A72" s="194" t="s">
        <v>877</v>
      </c>
    </row>
    <row r="73" spans="1:1" ht="14.5" x14ac:dyDescent="0.25">
      <c r="A73" s="194"/>
    </row>
    <row r="74" spans="1:1" ht="18" customHeight="1" x14ac:dyDescent="0.25">
      <c r="A74" s="197" t="s">
        <v>878</v>
      </c>
    </row>
    <row r="75" spans="1:1" ht="14.5" x14ac:dyDescent="0.25">
      <c r="A75" s="194"/>
    </row>
    <row r="76" spans="1:1" ht="188.5" x14ac:dyDescent="0.25">
      <c r="A76" s="194" t="s">
        <v>879</v>
      </c>
    </row>
    <row r="77" spans="1:1" ht="14.5" x14ac:dyDescent="0.25">
      <c r="A77" s="194"/>
    </row>
    <row r="78" spans="1:1" ht="18" customHeight="1" x14ac:dyDescent="0.25">
      <c r="A78" s="197" t="s">
        <v>880</v>
      </c>
    </row>
    <row r="79" spans="1:1" ht="14.5" x14ac:dyDescent="0.25">
      <c r="A79" s="194"/>
    </row>
    <row r="80" spans="1:1" ht="77.25" customHeight="1" x14ac:dyDescent="0.25">
      <c r="A80" s="194" t="s">
        <v>881</v>
      </c>
    </row>
    <row r="81" spans="1:1" ht="14.5" x14ac:dyDescent="0.25">
      <c r="A81" s="194"/>
    </row>
    <row r="82" spans="1:1" ht="83.25" customHeight="1" x14ac:dyDescent="0.25">
      <c r="A82" s="194" t="s">
        <v>882</v>
      </c>
    </row>
    <row r="83" spans="1:1" ht="14.5" x14ac:dyDescent="0.25">
      <c r="A83" s="194"/>
    </row>
    <row r="84" spans="1:1" ht="18" customHeight="1" x14ac:dyDescent="0.25">
      <c r="A84" s="197" t="s">
        <v>883</v>
      </c>
    </row>
    <row r="85" spans="1:1" ht="14.5" x14ac:dyDescent="0.25">
      <c r="A85" s="194"/>
    </row>
    <row r="86" spans="1:1" ht="32.25" customHeight="1" x14ac:dyDescent="0.25">
      <c r="A86" s="194" t="s">
        <v>884</v>
      </c>
    </row>
    <row r="87" spans="1:1" ht="14.5" x14ac:dyDescent="0.25">
      <c r="A87" s="194"/>
    </row>
    <row r="88" spans="1:1" ht="18" customHeight="1" x14ac:dyDescent="0.25">
      <c r="A88" s="197" t="s">
        <v>885</v>
      </c>
    </row>
    <row r="89" spans="1:1" ht="14.5" x14ac:dyDescent="0.25">
      <c r="A89" s="194"/>
    </row>
    <row r="90" spans="1:1" ht="99.75" customHeight="1" x14ac:dyDescent="0.25">
      <c r="A90" s="194" t="s">
        <v>886</v>
      </c>
    </row>
    <row r="91" spans="1:1" ht="14.5" x14ac:dyDescent="0.25">
      <c r="A91" s="194"/>
    </row>
    <row r="92" spans="1:1" ht="14.5" x14ac:dyDescent="0.25">
      <c r="A92" s="194"/>
    </row>
    <row r="93" spans="1:1" ht="14.5" x14ac:dyDescent="0.25">
      <c r="A93" s="194" t="s">
        <v>887</v>
      </c>
    </row>
    <row r="94" spans="1:1" ht="14.5" x14ac:dyDescent="0.25">
      <c r="A94" s="194"/>
    </row>
    <row r="95" spans="1:1" ht="18" customHeight="1" x14ac:dyDescent="0.25">
      <c r="A95" s="197" t="s">
        <v>888</v>
      </c>
    </row>
    <row r="96" spans="1:1" ht="14.5" x14ac:dyDescent="0.25">
      <c r="A96" s="194"/>
    </row>
    <row r="97" spans="1:1" ht="30" customHeight="1" x14ac:dyDescent="0.25">
      <c r="A97" s="194" t="s">
        <v>889</v>
      </c>
    </row>
    <row r="98" spans="1:1" ht="14.5" x14ac:dyDescent="0.25">
      <c r="A98" s="194"/>
    </row>
    <row r="99" spans="1:1" ht="18" customHeight="1" x14ac:dyDescent="0.25">
      <c r="A99" s="197" t="s">
        <v>883</v>
      </c>
    </row>
    <row r="100" spans="1:1" ht="14.5" x14ac:dyDescent="0.25">
      <c r="A100" s="194"/>
    </row>
    <row r="101" spans="1:1" ht="127.5" customHeight="1" x14ac:dyDescent="0.25">
      <c r="A101" s="194" t="s">
        <v>890</v>
      </c>
    </row>
    <row r="102" spans="1:1" ht="14.5" x14ac:dyDescent="0.25">
      <c r="A102" s="194"/>
    </row>
    <row r="103" spans="1:1" ht="14.5" x14ac:dyDescent="0.25">
      <c r="A103" s="194"/>
    </row>
    <row r="104" spans="1:1" ht="18" customHeight="1" x14ac:dyDescent="0.25">
      <c r="A104" s="197" t="s">
        <v>891</v>
      </c>
    </row>
    <row r="105" spans="1:1" ht="14.5" x14ac:dyDescent="0.25">
      <c r="A105" s="194"/>
    </row>
    <row r="106" spans="1:1" ht="105.75" customHeight="1" x14ac:dyDescent="0.25">
      <c r="A106" s="194" t="s">
        <v>892</v>
      </c>
    </row>
    <row r="107" spans="1:1" ht="14.5" x14ac:dyDescent="0.25">
      <c r="A107" s="194"/>
    </row>
    <row r="108" spans="1:1" ht="14.5" x14ac:dyDescent="0.25">
      <c r="A108" s="194"/>
    </row>
    <row r="109" spans="1:1" ht="20.149999999999999" customHeight="1" x14ac:dyDescent="0.25">
      <c r="A109" s="194" t="s">
        <v>893</v>
      </c>
    </row>
    <row r="110" spans="1:1" ht="14.5" x14ac:dyDescent="0.25">
      <c r="A110" s="194"/>
    </row>
    <row r="111" spans="1:1" ht="18" customHeight="1" x14ac:dyDescent="0.25">
      <c r="A111" s="197" t="s">
        <v>894</v>
      </c>
    </row>
    <row r="112" spans="1:1" ht="14.5" x14ac:dyDescent="0.25">
      <c r="A112" s="194"/>
    </row>
    <row r="113" spans="1:1" ht="34.5" customHeight="1" x14ac:dyDescent="0.25">
      <c r="A113" s="194" t="s">
        <v>895</v>
      </c>
    </row>
    <row r="114" spans="1:1" ht="23.25" customHeight="1" x14ac:dyDescent="0.25">
      <c r="A114" s="194" t="s">
        <v>896</v>
      </c>
    </row>
    <row r="115" spans="1:1" ht="14.5" x14ac:dyDescent="0.25">
      <c r="A115" s="194"/>
    </row>
    <row r="116" spans="1:1" x14ac:dyDescent="0.25">
      <c r="A116" s="198"/>
    </row>
    <row r="117" spans="1:1" ht="14.5" x14ac:dyDescent="0.25">
      <c r="A117" s="194"/>
    </row>
    <row r="118" spans="1:1" ht="18" customHeight="1" x14ac:dyDescent="0.25">
      <c r="A118" s="197" t="s">
        <v>897</v>
      </c>
    </row>
    <row r="119" spans="1:1" ht="14.5" x14ac:dyDescent="0.25">
      <c r="A119" s="194"/>
    </row>
    <row r="120" spans="1:1" ht="80.25" customHeight="1" x14ac:dyDescent="0.25">
      <c r="A120" s="194" t="s">
        <v>898</v>
      </c>
    </row>
    <row r="121" spans="1:1" ht="14.5" x14ac:dyDescent="0.25">
      <c r="A121" s="194"/>
    </row>
    <row r="122" spans="1:1" ht="18" customHeight="1" x14ac:dyDescent="0.25">
      <c r="A122" s="197" t="s">
        <v>899</v>
      </c>
    </row>
    <row r="123" spans="1:1" ht="14.5" x14ac:dyDescent="0.25">
      <c r="A123" s="194"/>
    </row>
    <row r="124" spans="1:1" ht="63" customHeight="1" x14ac:dyDescent="0.25">
      <c r="A124" s="194" t="s">
        <v>900</v>
      </c>
    </row>
    <row r="125" spans="1:1" ht="14.5" x14ac:dyDescent="0.25">
      <c r="A125" s="194"/>
    </row>
    <row r="126" spans="1:1" ht="18" customHeight="1" x14ac:dyDescent="0.25">
      <c r="A126" s="197" t="s">
        <v>901</v>
      </c>
    </row>
    <row r="127" spans="1:1" ht="14.5" x14ac:dyDescent="0.25">
      <c r="A127" s="194"/>
    </row>
    <row r="128" spans="1:1" ht="34.5" customHeight="1" x14ac:dyDescent="0.25">
      <c r="A128" s="194" t="s">
        <v>902</v>
      </c>
    </row>
  </sheetData>
  <sheetProtection algorithmName="SHA-512" hashValue="xyVk2GkJ9+HI6yCjs/aH0klLio04fK/w2VXzy6VMGXSyga8oZ0YZRtBjXxhbch8cM8+FPS4ZayI0lo9uGlDtsA==" saltValue="HUlNB6swkNanxNeK2GhBTg==" spinCount="100000" sheet="1" objects="1" scenarios="1"/>
  <pageMargins left="0.70866141732283472" right="0.70866141732283472" top="0.78740157480314965" bottom="0.78740157480314965" header="0.31496062992125984" footer="0.31496062992125984"/>
  <pageSetup paperSize="9" scale="89" orientation="portrait" r:id="rId1"/>
  <headerFooter>
    <oddHeader>&amp;LREKONSTRUKCE ul.NERUDOVA, TŘEBÍČ : Město Třebíč&amp;RSoupis prací</oddHeader>
    <oddFooter>&amp;LPreambule&amp;C&amp;P/&amp;N&amp;Rlistopad 2022</oddFooter>
  </headerFooter>
  <rowBreaks count="4" manualBreakCount="4">
    <brk id="24" max="16383" man="1"/>
    <brk id="53" max="16383" man="1"/>
    <brk id="73" max="16383" man="1"/>
    <brk id="9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5" x14ac:dyDescent="0.25"/>
  <sheetData>
    <row r="1" spans="1:7" ht="13" x14ac:dyDescent="0.3">
      <c r="A1" s="21" t="s">
        <v>38</v>
      </c>
    </row>
    <row r="2" spans="1:7" ht="57.75" customHeight="1" x14ac:dyDescent="0.25">
      <c r="A2" s="259" t="s">
        <v>39</v>
      </c>
      <c r="B2" s="259"/>
      <c r="C2" s="259"/>
      <c r="D2" s="259"/>
      <c r="E2" s="259"/>
      <c r="F2" s="259"/>
      <c r="G2" s="259"/>
    </row>
  </sheetData>
  <sheetProtection algorithmName="SHA-512" hashValue="rtjey/tevgoHwYAmUuKQx1ybl7bqRCox7jpgafuOry2iyV7YG0xt3t2aHSC449xZJ2InXD1JGQ602mzCGze/Ag==" saltValue="LDpkGCzft/MG7LbR2NSNWw==" spinCount="100000" sheet="1"/>
  <mergeCells count="1">
    <mergeCell ref="A2:G2"/>
  </mergeCells>
  <pageMargins left="0.70866141732283472" right="0.70866141732283472" top="1.25" bottom="0.78740157480314965" header="0.31496062992125984" footer="0.31496062992125984"/>
  <pageSetup paperSize="9" orientation="portrait" r:id="rId1"/>
  <headerFooter>
    <oddHeader>&amp;LREKONSTRUKCE ul.NERUDOVA, TŘEBÍČ - Město Třebíč&amp;RSoupis prací</oddHeader>
    <oddFooter>&amp;LPokyny pro vyplnění&amp;C&amp;P/&amp;N&amp;Rlistopad 2022</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5" outlineLevelRow="1" x14ac:dyDescent="0.25"/>
  <cols>
    <col min="1" max="1" width="3.453125" customWidth="1"/>
    <col min="2" max="2" width="12.54296875" style="125" customWidth="1"/>
    <col min="3" max="3" width="63.26953125" style="125" customWidth="1"/>
    <col min="4" max="4" width="4.81640625" customWidth="1"/>
    <col min="5" max="5" width="10.54296875" customWidth="1"/>
    <col min="6" max="6" width="9.81640625" customWidth="1"/>
    <col min="7" max="7" width="12.7265625" customWidth="1"/>
    <col min="8" max="17" width="0" hidden="1" customWidth="1"/>
    <col min="18" max="18" width="6.81640625" customWidth="1"/>
    <col min="20" max="24" width="0" hidden="1" customWidth="1"/>
    <col min="29" max="29" width="0" hidden="1" customWidth="1"/>
    <col min="31" max="41" width="0" hidden="1" customWidth="1"/>
  </cols>
  <sheetData>
    <row r="1" spans="1:60" ht="15.75" customHeight="1" x14ac:dyDescent="0.35">
      <c r="A1" s="262" t="s">
        <v>119</v>
      </c>
      <c r="B1" s="262"/>
      <c r="C1" s="262"/>
      <c r="D1" s="262"/>
      <c r="E1" s="262"/>
      <c r="F1" s="262"/>
      <c r="G1" s="262"/>
      <c r="AG1" t="s">
        <v>120</v>
      </c>
    </row>
    <row r="2" spans="1:60" ht="25" customHeight="1" x14ac:dyDescent="0.25">
      <c r="A2" s="143" t="s">
        <v>7</v>
      </c>
      <c r="B2" s="48" t="s">
        <v>43</v>
      </c>
      <c r="C2" s="263" t="s">
        <v>44</v>
      </c>
      <c r="D2" s="264"/>
      <c r="E2" s="264"/>
      <c r="F2" s="264"/>
      <c r="G2" s="265"/>
      <c r="AG2" t="s">
        <v>121</v>
      </c>
    </row>
    <row r="3" spans="1:60" ht="25" customHeight="1" x14ac:dyDescent="0.25">
      <c r="A3" s="143" t="s">
        <v>8</v>
      </c>
      <c r="B3" s="48" t="s">
        <v>122</v>
      </c>
      <c r="C3" s="263" t="s">
        <v>123</v>
      </c>
      <c r="D3" s="264"/>
      <c r="E3" s="264"/>
      <c r="F3" s="264"/>
      <c r="G3" s="265"/>
      <c r="AC3" s="125" t="s">
        <v>124</v>
      </c>
      <c r="AG3" t="s">
        <v>125</v>
      </c>
    </row>
    <row r="4" spans="1:60" ht="25" customHeight="1" x14ac:dyDescent="0.25">
      <c r="A4" s="144" t="s">
        <v>9</v>
      </c>
      <c r="B4" s="145" t="s">
        <v>59</v>
      </c>
      <c r="C4" s="266" t="s">
        <v>58</v>
      </c>
      <c r="D4" s="267"/>
      <c r="E4" s="267"/>
      <c r="F4" s="267"/>
      <c r="G4" s="268"/>
      <c r="AG4" t="s">
        <v>126</v>
      </c>
    </row>
    <row r="5" spans="1:60" x14ac:dyDescent="0.25">
      <c r="D5" s="10"/>
    </row>
    <row r="6" spans="1:60" ht="37.5" x14ac:dyDescent="0.25">
      <c r="A6" s="147" t="s">
        <v>127</v>
      </c>
      <c r="B6" s="149" t="s">
        <v>128</v>
      </c>
      <c r="C6" s="149" t="s">
        <v>129</v>
      </c>
      <c r="D6" s="148" t="s">
        <v>130</v>
      </c>
      <c r="E6" s="147" t="s">
        <v>131</v>
      </c>
      <c r="F6" s="146" t="s">
        <v>132</v>
      </c>
      <c r="G6" s="147" t="s">
        <v>29</v>
      </c>
      <c r="H6" s="150" t="s">
        <v>30</v>
      </c>
      <c r="I6" s="150" t="s">
        <v>133</v>
      </c>
      <c r="J6" s="150" t="s">
        <v>31</v>
      </c>
      <c r="K6" s="150" t="s">
        <v>134</v>
      </c>
      <c r="L6" s="150" t="s">
        <v>135</v>
      </c>
      <c r="M6" s="150" t="s">
        <v>136</v>
      </c>
      <c r="N6" s="150" t="s">
        <v>137</v>
      </c>
      <c r="O6" s="150" t="s">
        <v>138</v>
      </c>
      <c r="P6" s="150" t="s">
        <v>139</v>
      </c>
      <c r="Q6" s="150" t="s">
        <v>140</v>
      </c>
      <c r="R6" s="150" t="s">
        <v>141</v>
      </c>
      <c r="S6" s="150" t="s">
        <v>142</v>
      </c>
      <c r="T6" s="150" t="s">
        <v>143</v>
      </c>
      <c r="U6" s="150" t="s">
        <v>144</v>
      </c>
      <c r="V6" s="150" t="s">
        <v>145</v>
      </c>
      <c r="W6" s="150" t="s">
        <v>146</v>
      </c>
      <c r="X6" s="150" t="s">
        <v>147</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row>
    <row r="8" spans="1:60" ht="13" x14ac:dyDescent="0.25">
      <c r="A8" s="163" t="s">
        <v>148</v>
      </c>
      <c r="B8" s="164" t="s">
        <v>116</v>
      </c>
      <c r="C8" s="177" t="s">
        <v>58</v>
      </c>
      <c r="D8" s="165"/>
      <c r="E8" s="166"/>
      <c r="F8" s="167"/>
      <c r="G8" s="167">
        <f>SUMIF(AG9:AG36,"&lt;&gt;NOR",G9:G36)</f>
        <v>0</v>
      </c>
      <c r="H8" s="167"/>
      <c r="I8" s="167">
        <f>SUM(I9:I36)</f>
        <v>0</v>
      </c>
      <c r="J8" s="167"/>
      <c r="K8" s="167">
        <f>SUM(K9:K36)</f>
        <v>0</v>
      </c>
      <c r="L8" s="167"/>
      <c r="M8" s="167">
        <f>SUM(M9:M36)</f>
        <v>0</v>
      </c>
      <c r="N8" s="166"/>
      <c r="O8" s="166">
        <f>SUM(O9:O36)</f>
        <v>0</v>
      </c>
      <c r="P8" s="166"/>
      <c r="Q8" s="166">
        <f>SUM(Q9:Q36)</f>
        <v>0</v>
      </c>
      <c r="R8" s="167"/>
      <c r="S8" s="167"/>
      <c r="T8" s="168"/>
      <c r="U8" s="162"/>
      <c r="V8" s="162">
        <f>SUM(V9:V36)</f>
        <v>0</v>
      </c>
      <c r="W8" s="162"/>
      <c r="X8" s="162"/>
      <c r="AG8" t="s">
        <v>149</v>
      </c>
    </row>
    <row r="9" spans="1:60" outlineLevel="1" x14ac:dyDescent="0.25">
      <c r="A9" s="170">
        <v>1</v>
      </c>
      <c r="B9" s="171" t="s">
        <v>150</v>
      </c>
      <c r="C9" s="178" t="s">
        <v>151</v>
      </c>
      <c r="D9" s="172" t="s">
        <v>152</v>
      </c>
      <c r="E9" s="173">
        <v>1</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153</v>
      </c>
      <c r="T9" s="176" t="s">
        <v>154</v>
      </c>
      <c r="U9" s="161">
        <v>0</v>
      </c>
      <c r="V9" s="161">
        <f>ROUND(E9*U9,2)</f>
        <v>0</v>
      </c>
      <c r="W9" s="161"/>
      <c r="X9" s="161" t="s">
        <v>155</v>
      </c>
      <c r="Y9" s="151"/>
      <c r="Z9" s="151"/>
      <c r="AA9" s="151"/>
      <c r="AB9" s="151"/>
      <c r="AC9" s="151"/>
      <c r="AD9" s="151"/>
      <c r="AE9" s="151"/>
      <c r="AF9" s="151"/>
      <c r="AG9" s="151" t="s">
        <v>156</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5">
      <c r="A10" s="158"/>
      <c r="B10" s="159"/>
      <c r="C10" s="260" t="s">
        <v>157</v>
      </c>
      <c r="D10" s="261"/>
      <c r="E10" s="261"/>
      <c r="F10" s="261"/>
      <c r="G10" s="261"/>
      <c r="H10" s="161"/>
      <c r="I10" s="161"/>
      <c r="J10" s="161"/>
      <c r="K10" s="161"/>
      <c r="L10" s="161"/>
      <c r="M10" s="161"/>
      <c r="N10" s="160"/>
      <c r="O10" s="160"/>
      <c r="P10" s="160"/>
      <c r="Q10" s="160"/>
      <c r="R10" s="161"/>
      <c r="S10" s="161"/>
      <c r="T10" s="161"/>
      <c r="U10" s="161"/>
      <c r="V10" s="161"/>
      <c r="W10" s="161"/>
      <c r="X10" s="161"/>
      <c r="Y10" s="151"/>
      <c r="Z10" s="151"/>
      <c r="AA10" s="151"/>
      <c r="AB10" s="151"/>
      <c r="AC10" s="151"/>
      <c r="AD10" s="151"/>
      <c r="AE10" s="151"/>
      <c r="AF10" s="151"/>
      <c r="AG10" s="151" t="s">
        <v>158</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5">
      <c r="A11" s="170">
        <v>2</v>
      </c>
      <c r="B11" s="171" t="s">
        <v>159</v>
      </c>
      <c r="C11" s="178" t="s">
        <v>160</v>
      </c>
      <c r="D11" s="172" t="s">
        <v>152</v>
      </c>
      <c r="E11" s="173">
        <v>1</v>
      </c>
      <c r="F11" s="174"/>
      <c r="G11" s="175">
        <f>ROUND(E11*F11,2)</f>
        <v>0</v>
      </c>
      <c r="H11" s="174"/>
      <c r="I11" s="175">
        <f>ROUND(E11*H11,2)</f>
        <v>0</v>
      </c>
      <c r="J11" s="174"/>
      <c r="K11" s="175">
        <f>ROUND(E11*J11,2)</f>
        <v>0</v>
      </c>
      <c r="L11" s="175">
        <v>21</v>
      </c>
      <c r="M11" s="175">
        <f>G11*(1+L11/100)</f>
        <v>0</v>
      </c>
      <c r="N11" s="173">
        <v>0</v>
      </c>
      <c r="O11" s="173">
        <f>ROUND(E11*N11,2)</f>
        <v>0</v>
      </c>
      <c r="P11" s="173">
        <v>0</v>
      </c>
      <c r="Q11" s="173">
        <f>ROUND(E11*P11,2)</f>
        <v>0</v>
      </c>
      <c r="R11" s="175"/>
      <c r="S11" s="175" t="s">
        <v>153</v>
      </c>
      <c r="T11" s="176" t="s">
        <v>154</v>
      </c>
      <c r="U11" s="161">
        <v>0</v>
      </c>
      <c r="V11" s="161">
        <f>ROUND(E11*U11,2)</f>
        <v>0</v>
      </c>
      <c r="W11" s="161"/>
      <c r="X11" s="161" t="s">
        <v>155</v>
      </c>
      <c r="Y11" s="151"/>
      <c r="Z11" s="151"/>
      <c r="AA11" s="151"/>
      <c r="AB11" s="151"/>
      <c r="AC11" s="151"/>
      <c r="AD11" s="151"/>
      <c r="AE11" s="151"/>
      <c r="AF11" s="151"/>
      <c r="AG11" s="151" t="s">
        <v>156</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5">
      <c r="A12" s="158"/>
      <c r="B12" s="159"/>
      <c r="C12" s="260" t="s">
        <v>157</v>
      </c>
      <c r="D12" s="261"/>
      <c r="E12" s="261"/>
      <c r="F12" s="261"/>
      <c r="G12" s="261"/>
      <c r="H12" s="161"/>
      <c r="I12" s="161"/>
      <c r="J12" s="161"/>
      <c r="K12" s="161"/>
      <c r="L12" s="161"/>
      <c r="M12" s="161"/>
      <c r="N12" s="160"/>
      <c r="O12" s="160"/>
      <c r="P12" s="160"/>
      <c r="Q12" s="160"/>
      <c r="R12" s="161"/>
      <c r="S12" s="161"/>
      <c r="T12" s="161"/>
      <c r="U12" s="161"/>
      <c r="V12" s="161"/>
      <c r="W12" s="161"/>
      <c r="X12" s="161"/>
      <c r="Y12" s="151"/>
      <c r="Z12" s="151"/>
      <c r="AA12" s="151"/>
      <c r="AB12" s="151"/>
      <c r="AC12" s="151"/>
      <c r="AD12" s="151"/>
      <c r="AE12" s="151"/>
      <c r="AF12" s="151"/>
      <c r="AG12" s="151" t="s">
        <v>158</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5">
      <c r="A13" s="170">
        <v>3</v>
      </c>
      <c r="B13" s="171" t="s">
        <v>161</v>
      </c>
      <c r="C13" s="178" t="s">
        <v>162</v>
      </c>
      <c r="D13" s="172" t="s">
        <v>152</v>
      </c>
      <c r="E13" s="173">
        <v>1</v>
      </c>
      <c r="F13" s="174"/>
      <c r="G13" s="175">
        <f>ROUND(E13*F13,2)</f>
        <v>0</v>
      </c>
      <c r="H13" s="174"/>
      <c r="I13" s="175">
        <f>ROUND(E13*H13,2)</f>
        <v>0</v>
      </c>
      <c r="J13" s="174"/>
      <c r="K13" s="175">
        <f>ROUND(E13*J13,2)</f>
        <v>0</v>
      </c>
      <c r="L13" s="175">
        <v>21</v>
      </c>
      <c r="M13" s="175">
        <f>G13*(1+L13/100)</f>
        <v>0</v>
      </c>
      <c r="N13" s="173">
        <v>0</v>
      </c>
      <c r="O13" s="173">
        <f>ROUND(E13*N13,2)</f>
        <v>0</v>
      </c>
      <c r="P13" s="173">
        <v>0</v>
      </c>
      <c r="Q13" s="173">
        <f>ROUND(E13*P13,2)</f>
        <v>0</v>
      </c>
      <c r="R13" s="175"/>
      <c r="S13" s="175" t="s">
        <v>153</v>
      </c>
      <c r="T13" s="176" t="s">
        <v>154</v>
      </c>
      <c r="U13" s="161">
        <v>0</v>
      </c>
      <c r="V13" s="161">
        <f>ROUND(E13*U13,2)</f>
        <v>0</v>
      </c>
      <c r="W13" s="161"/>
      <c r="X13" s="161" t="s">
        <v>155</v>
      </c>
      <c r="Y13" s="151"/>
      <c r="Z13" s="151"/>
      <c r="AA13" s="151"/>
      <c r="AB13" s="151"/>
      <c r="AC13" s="151"/>
      <c r="AD13" s="151"/>
      <c r="AE13" s="151"/>
      <c r="AF13" s="151"/>
      <c r="AG13" s="151" t="s">
        <v>156</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5">
      <c r="A14" s="158"/>
      <c r="B14" s="159"/>
      <c r="C14" s="260" t="s">
        <v>157</v>
      </c>
      <c r="D14" s="261"/>
      <c r="E14" s="261"/>
      <c r="F14" s="261"/>
      <c r="G14" s="261"/>
      <c r="H14" s="161"/>
      <c r="I14" s="161"/>
      <c r="J14" s="161"/>
      <c r="K14" s="161"/>
      <c r="L14" s="161"/>
      <c r="M14" s="161"/>
      <c r="N14" s="160"/>
      <c r="O14" s="160"/>
      <c r="P14" s="160"/>
      <c r="Q14" s="160"/>
      <c r="R14" s="161"/>
      <c r="S14" s="161"/>
      <c r="T14" s="161"/>
      <c r="U14" s="161"/>
      <c r="V14" s="161"/>
      <c r="W14" s="161"/>
      <c r="X14" s="161"/>
      <c r="Y14" s="151"/>
      <c r="Z14" s="151"/>
      <c r="AA14" s="151"/>
      <c r="AB14" s="151"/>
      <c r="AC14" s="151"/>
      <c r="AD14" s="151"/>
      <c r="AE14" s="151"/>
      <c r="AF14" s="151"/>
      <c r="AG14" s="151" t="s">
        <v>158</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5">
      <c r="A15" s="170">
        <v>4</v>
      </c>
      <c r="B15" s="171" t="s">
        <v>163</v>
      </c>
      <c r="C15" s="178" t="s">
        <v>164</v>
      </c>
      <c r="D15" s="172" t="s">
        <v>152</v>
      </c>
      <c r="E15" s="173">
        <v>1</v>
      </c>
      <c r="F15" s="174"/>
      <c r="G15" s="175">
        <f>ROUND(E15*F15,2)</f>
        <v>0</v>
      </c>
      <c r="H15" s="174"/>
      <c r="I15" s="175">
        <f>ROUND(E15*H15,2)</f>
        <v>0</v>
      </c>
      <c r="J15" s="174"/>
      <c r="K15" s="175">
        <f>ROUND(E15*J15,2)</f>
        <v>0</v>
      </c>
      <c r="L15" s="175">
        <v>21</v>
      </c>
      <c r="M15" s="175">
        <f>G15*(1+L15/100)</f>
        <v>0</v>
      </c>
      <c r="N15" s="173">
        <v>0</v>
      </c>
      <c r="O15" s="173">
        <f>ROUND(E15*N15,2)</f>
        <v>0</v>
      </c>
      <c r="P15" s="173">
        <v>0</v>
      </c>
      <c r="Q15" s="173">
        <f>ROUND(E15*P15,2)</f>
        <v>0</v>
      </c>
      <c r="R15" s="175"/>
      <c r="S15" s="175" t="s">
        <v>153</v>
      </c>
      <c r="T15" s="176" t="s">
        <v>154</v>
      </c>
      <c r="U15" s="161">
        <v>0</v>
      </c>
      <c r="V15" s="161">
        <f>ROUND(E15*U15,2)</f>
        <v>0</v>
      </c>
      <c r="W15" s="161"/>
      <c r="X15" s="161" t="s">
        <v>155</v>
      </c>
      <c r="Y15" s="151"/>
      <c r="Z15" s="151"/>
      <c r="AA15" s="151"/>
      <c r="AB15" s="151"/>
      <c r="AC15" s="151"/>
      <c r="AD15" s="151"/>
      <c r="AE15" s="151"/>
      <c r="AF15" s="151"/>
      <c r="AG15" s="151" t="s">
        <v>156</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5">
      <c r="A16" s="158"/>
      <c r="B16" s="159"/>
      <c r="C16" s="260" t="s">
        <v>157</v>
      </c>
      <c r="D16" s="261"/>
      <c r="E16" s="261"/>
      <c r="F16" s="261"/>
      <c r="G16" s="261"/>
      <c r="H16" s="161"/>
      <c r="I16" s="161"/>
      <c r="J16" s="161"/>
      <c r="K16" s="161"/>
      <c r="L16" s="161"/>
      <c r="M16" s="161"/>
      <c r="N16" s="160"/>
      <c r="O16" s="160"/>
      <c r="P16" s="160"/>
      <c r="Q16" s="160"/>
      <c r="R16" s="161"/>
      <c r="S16" s="161"/>
      <c r="T16" s="161"/>
      <c r="U16" s="161"/>
      <c r="V16" s="161"/>
      <c r="W16" s="161"/>
      <c r="X16" s="161"/>
      <c r="Y16" s="151"/>
      <c r="Z16" s="151"/>
      <c r="AA16" s="151"/>
      <c r="AB16" s="151"/>
      <c r="AC16" s="151"/>
      <c r="AD16" s="151"/>
      <c r="AE16" s="151"/>
      <c r="AF16" s="151"/>
      <c r="AG16" s="151" t="s">
        <v>158</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5">
      <c r="A17" s="170">
        <v>5</v>
      </c>
      <c r="B17" s="171" t="s">
        <v>165</v>
      </c>
      <c r="C17" s="178" t="s">
        <v>166</v>
      </c>
      <c r="D17" s="172" t="s">
        <v>152</v>
      </c>
      <c r="E17" s="173">
        <v>1</v>
      </c>
      <c r="F17" s="174"/>
      <c r="G17" s="175">
        <f>ROUND(E17*F17,2)</f>
        <v>0</v>
      </c>
      <c r="H17" s="174"/>
      <c r="I17" s="175">
        <f>ROUND(E17*H17,2)</f>
        <v>0</v>
      </c>
      <c r="J17" s="174"/>
      <c r="K17" s="175">
        <f>ROUND(E17*J17,2)</f>
        <v>0</v>
      </c>
      <c r="L17" s="175">
        <v>21</v>
      </c>
      <c r="M17" s="175">
        <f>G17*(1+L17/100)</f>
        <v>0</v>
      </c>
      <c r="N17" s="173">
        <v>0</v>
      </c>
      <c r="O17" s="173">
        <f>ROUND(E17*N17,2)</f>
        <v>0</v>
      </c>
      <c r="P17" s="173">
        <v>0</v>
      </c>
      <c r="Q17" s="173">
        <f>ROUND(E17*P17,2)</f>
        <v>0</v>
      </c>
      <c r="R17" s="175"/>
      <c r="S17" s="175" t="s">
        <v>153</v>
      </c>
      <c r="T17" s="176" t="s">
        <v>154</v>
      </c>
      <c r="U17" s="161">
        <v>0</v>
      </c>
      <c r="V17" s="161">
        <f>ROUND(E17*U17,2)</f>
        <v>0</v>
      </c>
      <c r="W17" s="161"/>
      <c r="X17" s="161" t="s">
        <v>155</v>
      </c>
      <c r="Y17" s="151"/>
      <c r="Z17" s="151"/>
      <c r="AA17" s="151"/>
      <c r="AB17" s="151"/>
      <c r="AC17" s="151"/>
      <c r="AD17" s="151"/>
      <c r="AE17" s="151"/>
      <c r="AF17" s="151"/>
      <c r="AG17" s="151" t="s">
        <v>156</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5">
      <c r="A18" s="158"/>
      <c r="B18" s="159"/>
      <c r="C18" s="260" t="s">
        <v>157</v>
      </c>
      <c r="D18" s="261"/>
      <c r="E18" s="261"/>
      <c r="F18" s="261"/>
      <c r="G18" s="261"/>
      <c r="H18" s="161"/>
      <c r="I18" s="161"/>
      <c r="J18" s="161"/>
      <c r="K18" s="161"/>
      <c r="L18" s="161"/>
      <c r="M18" s="161"/>
      <c r="N18" s="160"/>
      <c r="O18" s="160"/>
      <c r="P18" s="160"/>
      <c r="Q18" s="160"/>
      <c r="R18" s="161"/>
      <c r="S18" s="161"/>
      <c r="T18" s="161"/>
      <c r="U18" s="161"/>
      <c r="V18" s="161"/>
      <c r="W18" s="161"/>
      <c r="X18" s="161"/>
      <c r="Y18" s="151"/>
      <c r="Z18" s="151"/>
      <c r="AA18" s="151"/>
      <c r="AB18" s="151"/>
      <c r="AC18" s="151"/>
      <c r="AD18" s="151"/>
      <c r="AE18" s="151"/>
      <c r="AF18" s="151"/>
      <c r="AG18" s="151" t="s">
        <v>158</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5">
      <c r="A19" s="170">
        <v>6</v>
      </c>
      <c r="B19" s="171" t="s">
        <v>167</v>
      </c>
      <c r="C19" s="178" t="s">
        <v>168</v>
      </c>
      <c r="D19" s="172" t="s">
        <v>152</v>
      </c>
      <c r="E19" s="173">
        <v>1</v>
      </c>
      <c r="F19" s="174"/>
      <c r="G19" s="175">
        <f>ROUND(E19*F19,2)</f>
        <v>0</v>
      </c>
      <c r="H19" s="174"/>
      <c r="I19" s="175">
        <f>ROUND(E19*H19,2)</f>
        <v>0</v>
      </c>
      <c r="J19" s="174"/>
      <c r="K19" s="175">
        <f>ROUND(E19*J19,2)</f>
        <v>0</v>
      </c>
      <c r="L19" s="175">
        <v>21</v>
      </c>
      <c r="M19" s="175">
        <f>G19*(1+L19/100)</f>
        <v>0</v>
      </c>
      <c r="N19" s="173">
        <v>0</v>
      </c>
      <c r="O19" s="173">
        <f>ROUND(E19*N19,2)</f>
        <v>0</v>
      </c>
      <c r="P19" s="173">
        <v>0</v>
      </c>
      <c r="Q19" s="173">
        <f>ROUND(E19*P19,2)</f>
        <v>0</v>
      </c>
      <c r="R19" s="175"/>
      <c r="S19" s="175" t="s">
        <v>153</v>
      </c>
      <c r="T19" s="176" t="s">
        <v>154</v>
      </c>
      <c r="U19" s="161">
        <v>0</v>
      </c>
      <c r="V19" s="161">
        <f>ROUND(E19*U19,2)</f>
        <v>0</v>
      </c>
      <c r="W19" s="161"/>
      <c r="X19" s="161" t="s">
        <v>155</v>
      </c>
      <c r="Y19" s="151"/>
      <c r="Z19" s="151"/>
      <c r="AA19" s="151"/>
      <c r="AB19" s="151"/>
      <c r="AC19" s="151"/>
      <c r="AD19" s="151"/>
      <c r="AE19" s="151"/>
      <c r="AF19" s="151"/>
      <c r="AG19" s="151" t="s">
        <v>156</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5">
      <c r="A20" s="158"/>
      <c r="B20" s="159"/>
      <c r="C20" s="260" t="s">
        <v>157</v>
      </c>
      <c r="D20" s="261"/>
      <c r="E20" s="261"/>
      <c r="F20" s="261"/>
      <c r="G20" s="261"/>
      <c r="H20" s="161"/>
      <c r="I20" s="161"/>
      <c r="J20" s="161"/>
      <c r="K20" s="161"/>
      <c r="L20" s="161"/>
      <c r="M20" s="161"/>
      <c r="N20" s="160"/>
      <c r="O20" s="160"/>
      <c r="P20" s="160"/>
      <c r="Q20" s="160"/>
      <c r="R20" s="161"/>
      <c r="S20" s="161"/>
      <c r="T20" s="161"/>
      <c r="U20" s="161"/>
      <c r="V20" s="161"/>
      <c r="W20" s="161"/>
      <c r="X20" s="161"/>
      <c r="Y20" s="151"/>
      <c r="Z20" s="151"/>
      <c r="AA20" s="151"/>
      <c r="AB20" s="151"/>
      <c r="AC20" s="151"/>
      <c r="AD20" s="151"/>
      <c r="AE20" s="151"/>
      <c r="AF20" s="151"/>
      <c r="AG20" s="151" t="s">
        <v>158</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5">
      <c r="A21" s="170">
        <v>7</v>
      </c>
      <c r="B21" s="171" t="s">
        <v>169</v>
      </c>
      <c r="C21" s="178" t="s">
        <v>170</v>
      </c>
      <c r="D21" s="172" t="s">
        <v>152</v>
      </c>
      <c r="E21" s="173">
        <v>1</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c r="S21" s="175" t="s">
        <v>153</v>
      </c>
      <c r="T21" s="176" t="s">
        <v>154</v>
      </c>
      <c r="U21" s="161">
        <v>0</v>
      </c>
      <c r="V21" s="161">
        <f>ROUND(E21*U21,2)</f>
        <v>0</v>
      </c>
      <c r="W21" s="161"/>
      <c r="X21" s="161" t="s">
        <v>155</v>
      </c>
      <c r="Y21" s="151"/>
      <c r="Z21" s="151"/>
      <c r="AA21" s="151"/>
      <c r="AB21" s="151"/>
      <c r="AC21" s="151"/>
      <c r="AD21" s="151"/>
      <c r="AE21" s="151"/>
      <c r="AF21" s="151"/>
      <c r="AG21" s="151" t="s">
        <v>156</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5">
      <c r="A22" s="158"/>
      <c r="B22" s="159"/>
      <c r="C22" s="260" t="s">
        <v>157</v>
      </c>
      <c r="D22" s="261"/>
      <c r="E22" s="261"/>
      <c r="F22" s="261"/>
      <c r="G22" s="261"/>
      <c r="H22" s="161"/>
      <c r="I22" s="161"/>
      <c r="J22" s="161"/>
      <c r="K22" s="161"/>
      <c r="L22" s="161"/>
      <c r="M22" s="161"/>
      <c r="N22" s="160"/>
      <c r="O22" s="160"/>
      <c r="P22" s="160"/>
      <c r="Q22" s="160"/>
      <c r="R22" s="161"/>
      <c r="S22" s="161"/>
      <c r="T22" s="161"/>
      <c r="U22" s="161"/>
      <c r="V22" s="161"/>
      <c r="W22" s="161"/>
      <c r="X22" s="161"/>
      <c r="Y22" s="151"/>
      <c r="Z22" s="151"/>
      <c r="AA22" s="151"/>
      <c r="AB22" s="151"/>
      <c r="AC22" s="151"/>
      <c r="AD22" s="151"/>
      <c r="AE22" s="151"/>
      <c r="AF22" s="151"/>
      <c r="AG22" s="151" t="s">
        <v>158</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5">
      <c r="A23" s="170">
        <v>8</v>
      </c>
      <c r="B23" s="171" t="s">
        <v>171</v>
      </c>
      <c r="C23" s="178" t="s">
        <v>172</v>
      </c>
      <c r="D23" s="172" t="s">
        <v>152</v>
      </c>
      <c r="E23" s="173">
        <v>1</v>
      </c>
      <c r="F23" s="174"/>
      <c r="G23" s="175">
        <f>ROUND(E23*F23,2)</f>
        <v>0</v>
      </c>
      <c r="H23" s="174"/>
      <c r="I23" s="175">
        <f>ROUND(E23*H23,2)</f>
        <v>0</v>
      </c>
      <c r="J23" s="174"/>
      <c r="K23" s="175">
        <f>ROUND(E23*J23,2)</f>
        <v>0</v>
      </c>
      <c r="L23" s="175">
        <v>21</v>
      </c>
      <c r="M23" s="175">
        <f>G23*(1+L23/100)</f>
        <v>0</v>
      </c>
      <c r="N23" s="173">
        <v>0</v>
      </c>
      <c r="O23" s="173">
        <f>ROUND(E23*N23,2)</f>
        <v>0</v>
      </c>
      <c r="P23" s="173">
        <v>0</v>
      </c>
      <c r="Q23" s="173">
        <f>ROUND(E23*P23,2)</f>
        <v>0</v>
      </c>
      <c r="R23" s="175"/>
      <c r="S23" s="175" t="s">
        <v>153</v>
      </c>
      <c r="T23" s="176" t="s">
        <v>154</v>
      </c>
      <c r="U23" s="161">
        <v>0</v>
      </c>
      <c r="V23" s="161">
        <f>ROUND(E23*U23,2)</f>
        <v>0</v>
      </c>
      <c r="W23" s="161"/>
      <c r="X23" s="161" t="s">
        <v>155</v>
      </c>
      <c r="Y23" s="151"/>
      <c r="Z23" s="151"/>
      <c r="AA23" s="151"/>
      <c r="AB23" s="151"/>
      <c r="AC23" s="151"/>
      <c r="AD23" s="151"/>
      <c r="AE23" s="151"/>
      <c r="AF23" s="151"/>
      <c r="AG23" s="151" t="s">
        <v>156</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5">
      <c r="A24" s="158"/>
      <c r="B24" s="159"/>
      <c r="C24" s="260" t="s">
        <v>157</v>
      </c>
      <c r="D24" s="261"/>
      <c r="E24" s="261"/>
      <c r="F24" s="261"/>
      <c r="G24" s="261"/>
      <c r="H24" s="161"/>
      <c r="I24" s="161"/>
      <c r="J24" s="161"/>
      <c r="K24" s="161"/>
      <c r="L24" s="161"/>
      <c r="M24" s="161"/>
      <c r="N24" s="160"/>
      <c r="O24" s="160"/>
      <c r="P24" s="160"/>
      <c r="Q24" s="160"/>
      <c r="R24" s="161"/>
      <c r="S24" s="161"/>
      <c r="T24" s="161"/>
      <c r="U24" s="161"/>
      <c r="V24" s="161"/>
      <c r="W24" s="161"/>
      <c r="X24" s="161"/>
      <c r="Y24" s="151"/>
      <c r="Z24" s="151"/>
      <c r="AA24" s="151"/>
      <c r="AB24" s="151"/>
      <c r="AC24" s="151"/>
      <c r="AD24" s="151"/>
      <c r="AE24" s="151"/>
      <c r="AF24" s="151"/>
      <c r="AG24" s="151" t="s">
        <v>158</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5">
      <c r="A25" s="170">
        <v>9</v>
      </c>
      <c r="B25" s="171" t="s">
        <v>173</v>
      </c>
      <c r="C25" s="178" t="s">
        <v>174</v>
      </c>
      <c r="D25" s="172" t="s">
        <v>152</v>
      </c>
      <c r="E25" s="173">
        <v>1</v>
      </c>
      <c r="F25" s="174"/>
      <c r="G25" s="175">
        <f>ROUND(E25*F25,2)</f>
        <v>0</v>
      </c>
      <c r="H25" s="174"/>
      <c r="I25" s="175">
        <f>ROUND(E25*H25,2)</f>
        <v>0</v>
      </c>
      <c r="J25" s="174"/>
      <c r="K25" s="175">
        <f>ROUND(E25*J25,2)</f>
        <v>0</v>
      </c>
      <c r="L25" s="175">
        <v>21</v>
      </c>
      <c r="M25" s="175">
        <f>G25*(1+L25/100)</f>
        <v>0</v>
      </c>
      <c r="N25" s="173">
        <v>0</v>
      </c>
      <c r="O25" s="173">
        <f>ROUND(E25*N25,2)</f>
        <v>0</v>
      </c>
      <c r="P25" s="173">
        <v>0</v>
      </c>
      <c r="Q25" s="173">
        <f>ROUND(E25*P25,2)</f>
        <v>0</v>
      </c>
      <c r="R25" s="175"/>
      <c r="S25" s="175" t="s">
        <v>153</v>
      </c>
      <c r="T25" s="176" t="s">
        <v>154</v>
      </c>
      <c r="U25" s="161">
        <v>0</v>
      </c>
      <c r="V25" s="161">
        <f>ROUND(E25*U25,2)</f>
        <v>0</v>
      </c>
      <c r="W25" s="161"/>
      <c r="X25" s="161" t="s">
        <v>155</v>
      </c>
      <c r="Y25" s="151"/>
      <c r="Z25" s="151"/>
      <c r="AA25" s="151"/>
      <c r="AB25" s="151"/>
      <c r="AC25" s="151"/>
      <c r="AD25" s="151"/>
      <c r="AE25" s="151"/>
      <c r="AF25" s="151"/>
      <c r="AG25" s="151" t="s">
        <v>156</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5">
      <c r="A26" s="158"/>
      <c r="B26" s="159"/>
      <c r="C26" s="260" t="s">
        <v>157</v>
      </c>
      <c r="D26" s="261"/>
      <c r="E26" s="261"/>
      <c r="F26" s="261"/>
      <c r="G26" s="261"/>
      <c r="H26" s="161"/>
      <c r="I26" s="161"/>
      <c r="J26" s="161"/>
      <c r="K26" s="161"/>
      <c r="L26" s="161"/>
      <c r="M26" s="161"/>
      <c r="N26" s="160"/>
      <c r="O26" s="160"/>
      <c r="P26" s="160"/>
      <c r="Q26" s="160"/>
      <c r="R26" s="161"/>
      <c r="S26" s="161"/>
      <c r="T26" s="161"/>
      <c r="U26" s="161"/>
      <c r="V26" s="161"/>
      <c r="W26" s="161"/>
      <c r="X26" s="161"/>
      <c r="Y26" s="151"/>
      <c r="Z26" s="151"/>
      <c r="AA26" s="151"/>
      <c r="AB26" s="151"/>
      <c r="AC26" s="151"/>
      <c r="AD26" s="151"/>
      <c r="AE26" s="151"/>
      <c r="AF26" s="151"/>
      <c r="AG26" s="151" t="s">
        <v>158</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5">
      <c r="A27" s="170">
        <v>10</v>
      </c>
      <c r="B27" s="171" t="s">
        <v>175</v>
      </c>
      <c r="C27" s="178" t="s">
        <v>176</v>
      </c>
      <c r="D27" s="172" t="s">
        <v>152</v>
      </c>
      <c r="E27" s="173">
        <v>1</v>
      </c>
      <c r="F27" s="174"/>
      <c r="G27" s="175">
        <f>ROUND(E27*F27,2)</f>
        <v>0</v>
      </c>
      <c r="H27" s="174"/>
      <c r="I27" s="175">
        <f>ROUND(E27*H27,2)</f>
        <v>0</v>
      </c>
      <c r="J27" s="174"/>
      <c r="K27" s="175">
        <f>ROUND(E27*J27,2)</f>
        <v>0</v>
      </c>
      <c r="L27" s="175">
        <v>21</v>
      </c>
      <c r="M27" s="175">
        <f>G27*(1+L27/100)</f>
        <v>0</v>
      </c>
      <c r="N27" s="173">
        <v>0</v>
      </c>
      <c r="O27" s="173">
        <f>ROUND(E27*N27,2)</f>
        <v>0</v>
      </c>
      <c r="P27" s="173">
        <v>0</v>
      </c>
      <c r="Q27" s="173">
        <f>ROUND(E27*P27,2)</f>
        <v>0</v>
      </c>
      <c r="R27" s="175"/>
      <c r="S27" s="175" t="s">
        <v>153</v>
      </c>
      <c r="T27" s="176" t="s">
        <v>154</v>
      </c>
      <c r="U27" s="161">
        <v>0</v>
      </c>
      <c r="V27" s="161">
        <f>ROUND(E27*U27,2)</f>
        <v>0</v>
      </c>
      <c r="W27" s="161"/>
      <c r="X27" s="161" t="s">
        <v>155</v>
      </c>
      <c r="Y27" s="151"/>
      <c r="Z27" s="151"/>
      <c r="AA27" s="151"/>
      <c r="AB27" s="151"/>
      <c r="AC27" s="151"/>
      <c r="AD27" s="151"/>
      <c r="AE27" s="151"/>
      <c r="AF27" s="151"/>
      <c r="AG27" s="151" t="s">
        <v>156</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5">
      <c r="A28" s="158"/>
      <c r="B28" s="159"/>
      <c r="C28" s="260" t="s">
        <v>157</v>
      </c>
      <c r="D28" s="261"/>
      <c r="E28" s="261"/>
      <c r="F28" s="261"/>
      <c r="G28" s="261"/>
      <c r="H28" s="161"/>
      <c r="I28" s="161"/>
      <c r="J28" s="161"/>
      <c r="K28" s="161"/>
      <c r="L28" s="161"/>
      <c r="M28" s="161"/>
      <c r="N28" s="160"/>
      <c r="O28" s="160"/>
      <c r="P28" s="160"/>
      <c r="Q28" s="160"/>
      <c r="R28" s="161"/>
      <c r="S28" s="161"/>
      <c r="T28" s="161"/>
      <c r="U28" s="161"/>
      <c r="V28" s="161"/>
      <c r="W28" s="161"/>
      <c r="X28" s="161"/>
      <c r="Y28" s="151"/>
      <c r="Z28" s="151"/>
      <c r="AA28" s="151"/>
      <c r="AB28" s="151"/>
      <c r="AC28" s="151"/>
      <c r="AD28" s="151"/>
      <c r="AE28" s="151"/>
      <c r="AF28" s="151"/>
      <c r="AG28" s="151" t="s">
        <v>158</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5">
      <c r="A29" s="170">
        <v>11</v>
      </c>
      <c r="B29" s="171" t="s">
        <v>177</v>
      </c>
      <c r="C29" s="178" t="s">
        <v>178</v>
      </c>
      <c r="D29" s="172" t="s">
        <v>152</v>
      </c>
      <c r="E29" s="173">
        <v>1</v>
      </c>
      <c r="F29" s="174"/>
      <c r="G29" s="175">
        <f>ROUND(E29*F29,2)</f>
        <v>0</v>
      </c>
      <c r="H29" s="174"/>
      <c r="I29" s="175">
        <f>ROUND(E29*H29,2)</f>
        <v>0</v>
      </c>
      <c r="J29" s="174"/>
      <c r="K29" s="175">
        <f>ROUND(E29*J29,2)</f>
        <v>0</v>
      </c>
      <c r="L29" s="175">
        <v>21</v>
      </c>
      <c r="M29" s="175">
        <f>G29*(1+L29/100)</f>
        <v>0</v>
      </c>
      <c r="N29" s="173">
        <v>0</v>
      </c>
      <c r="O29" s="173">
        <f>ROUND(E29*N29,2)</f>
        <v>0</v>
      </c>
      <c r="P29" s="173">
        <v>0</v>
      </c>
      <c r="Q29" s="173">
        <f>ROUND(E29*P29,2)</f>
        <v>0</v>
      </c>
      <c r="R29" s="175"/>
      <c r="S29" s="175" t="s">
        <v>153</v>
      </c>
      <c r="T29" s="176" t="s">
        <v>154</v>
      </c>
      <c r="U29" s="161">
        <v>0</v>
      </c>
      <c r="V29" s="161">
        <f>ROUND(E29*U29,2)</f>
        <v>0</v>
      </c>
      <c r="W29" s="161"/>
      <c r="X29" s="161" t="s">
        <v>155</v>
      </c>
      <c r="Y29" s="151"/>
      <c r="Z29" s="151"/>
      <c r="AA29" s="151"/>
      <c r="AB29" s="151"/>
      <c r="AC29" s="151"/>
      <c r="AD29" s="151"/>
      <c r="AE29" s="151"/>
      <c r="AF29" s="151"/>
      <c r="AG29" s="151" t="s">
        <v>156</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5">
      <c r="A30" s="158"/>
      <c r="B30" s="159"/>
      <c r="C30" s="260" t="s">
        <v>157</v>
      </c>
      <c r="D30" s="261"/>
      <c r="E30" s="261"/>
      <c r="F30" s="261"/>
      <c r="G30" s="261"/>
      <c r="H30" s="161"/>
      <c r="I30" s="161"/>
      <c r="J30" s="161"/>
      <c r="K30" s="161"/>
      <c r="L30" s="161"/>
      <c r="M30" s="161"/>
      <c r="N30" s="160"/>
      <c r="O30" s="160"/>
      <c r="P30" s="160"/>
      <c r="Q30" s="160"/>
      <c r="R30" s="161"/>
      <c r="S30" s="161"/>
      <c r="T30" s="161"/>
      <c r="U30" s="161"/>
      <c r="V30" s="161"/>
      <c r="W30" s="161"/>
      <c r="X30" s="161"/>
      <c r="Y30" s="151"/>
      <c r="Z30" s="151"/>
      <c r="AA30" s="151"/>
      <c r="AB30" s="151"/>
      <c r="AC30" s="151"/>
      <c r="AD30" s="151"/>
      <c r="AE30" s="151"/>
      <c r="AF30" s="151"/>
      <c r="AG30" s="151" t="s">
        <v>158</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5">
      <c r="A31" s="170">
        <v>12</v>
      </c>
      <c r="B31" s="171" t="s">
        <v>179</v>
      </c>
      <c r="C31" s="178" t="s">
        <v>180</v>
      </c>
      <c r="D31" s="172" t="s">
        <v>152</v>
      </c>
      <c r="E31" s="173">
        <v>1</v>
      </c>
      <c r="F31" s="174"/>
      <c r="G31" s="175">
        <f>ROUND(E31*F31,2)</f>
        <v>0</v>
      </c>
      <c r="H31" s="174"/>
      <c r="I31" s="175">
        <f>ROUND(E31*H31,2)</f>
        <v>0</v>
      </c>
      <c r="J31" s="174"/>
      <c r="K31" s="175">
        <f>ROUND(E31*J31,2)</f>
        <v>0</v>
      </c>
      <c r="L31" s="175">
        <v>21</v>
      </c>
      <c r="M31" s="175">
        <f>G31*(1+L31/100)</f>
        <v>0</v>
      </c>
      <c r="N31" s="173">
        <v>0</v>
      </c>
      <c r="O31" s="173">
        <f>ROUND(E31*N31,2)</f>
        <v>0</v>
      </c>
      <c r="P31" s="173">
        <v>0</v>
      </c>
      <c r="Q31" s="173">
        <f>ROUND(E31*P31,2)</f>
        <v>0</v>
      </c>
      <c r="R31" s="175"/>
      <c r="S31" s="175" t="s">
        <v>153</v>
      </c>
      <c r="T31" s="176" t="s">
        <v>154</v>
      </c>
      <c r="U31" s="161">
        <v>0</v>
      </c>
      <c r="V31" s="161">
        <f>ROUND(E31*U31,2)</f>
        <v>0</v>
      </c>
      <c r="W31" s="161"/>
      <c r="X31" s="161" t="s">
        <v>155</v>
      </c>
      <c r="Y31" s="151"/>
      <c r="Z31" s="151"/>
      <c r="AA31" s="151"/>
      <c r="AB31" s="151"/>
      <c r="AC31" s="151"/>
      <c r="AD31" s="151"/>
      <c r="AE31" s="151"/>
      <c r="AF31" s="151"/>
      <c r="AG31" s="151" t="s">
        <v>156</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5">
      <c r="A32" s="158"/>
      <c r="B32" s="159"/>
      <c r="C32" s="260" t="s">
        <v>157</v>
      </c>
      <c r="D32" s="261"/>
      <c r="E32" s="261"/>
      <c r="F32" s="261"/>
      <c r="G32" s="261"/>
      <c r="H32" s="161"/>
      <c r="I32" s="161"/>
      <c r="J32" s="161"/>
      <c r="K32" s="161"/>
      <c r="L32" s="161"/>
      <c r="M32" s="161"/>
      <c r="N32" s="160"/>
      <c r="O32" s="160"/>
      <c r="P32" s="160"/>
      <c r="Q32" s="160"/>
      <c r="R32" s="161"/>
      <c r="S32" s="161"/>
      <c r="T32" s="161"/>
      <c r="U32" s="161"/>
      <c r="V32" s="161"/>
      <c r="W32" s="161"/>
      <c r="X32" s="161"/>
      <c r="Y32" s="151"/>
      <c r="Z32" s="151"/>
      <c r="AA32" s="151"/>
      <c r="AB32" s="151"/>
      <c r="AC32" s="151"/>
      <c r="AD32" s="151"/>
      <c r="AE32" s="151"/>
      <c r="AF32" s="151"/>
      <c r="AG32" s="151" t="s">
        <v>158</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5">
      <c r="A33" s="170">
        <v>13</v>
      </c>
      <c r="B33" s="171" t="s">
        <v>181</v>
      </c>
      <c r="C33" s="178" t="s">
        <v>182</v>
      </c>
      <c r="D33" s="172" t="s">
        <v>152</v>
      </c>
      <c r="E33" s="173">
        <v>1</v>
      </c>
      <c r="F33" s="174"/>
      <c r="G33" s="175">
        <f>ROUND(E33*F33,2)</f>
        <v>0</v>
      </c>
      <c r="H33" s="174"/>
      <c r="I33" s="175">
        <f>ROUND(E33*H33,2)</f>
        <v>0</v>
      </c>
      <c r="J33" s="174"/>
      <c r="K33" s="175">
        <f>ROUND(E33*J33,2)</f>
        <v>0</v>
      </c>
      <c r="L33" s="175">
        <v>21</v>
      </c>
      <c r="M33" s="175">
        <f>G33*(1+L33/100)</f>
        <v>0</v>
      </c>
      <c r="N33" s="173">
        <v>0</v>
      </c>
      <c r="O33" s="173">
        <f>ROUND(E33*N33,2)</f>
        <v>0</v>
      </c>
      <c r="P33" s="173">
        <v>0</v>
      </c>
      <c r="Q33" s="173">
        <f>ROUND(E33*P33,2)</f>
        <v>0</v>
      </c>
      <c r="R33" s="175"/>
      <c r="S33" s="175" t="s">
        <v>153</v>
      </c>
      <c r="T33" s="176" t="s">
        <v>154</v>
      </c>
      <c r="U33" s="161">
        <v>0</v>
      </c>
      <c r="V33" s="161">
        <f>ROUND(E33*U33,2)</f>
        <v>0</v>
      </c>
      <c r="W33" s="161"/>
      <c r="X33" s="161" t="s">
        <v>155</v>
      </c>
      <c r="Y33" s="151"/>
      <c r="Z33" s="151"/>
      <c r="AA33" s="151"/>
      <c r="AB33" s="151"/>
      <c r="AC33" s="151"/>
      <c r="AD33" s="151"/>
      <c r="AE33" s="151"/>
      <c r="AF33" s="151"/>
      <c r="AG33" s="151" t="s">
        <v>156</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5">
      <c r="A34" s="158"/>
      <c r="B34" s="159"/>
      <c r="C34" s="260" t="s">
        <v>157</v>
      </c>
      <c r="D34" s="261"/>
      <c r="E34" s="261"/>
      <c r="F34" s="261"/>
      <c r="G34" s="261"/>
      <c r="H34" s="161"/>
      <c r="I34" s="161"/>
      <c r="J34" s="161"/>
      <c r="K34" s="161"/>
      <c r="L34" s="161"/>
      <c r="M34" s="161"/>
      <c r="N34" s="160"/>
      <c r="O34" s="160"/>
      <c r="P34" s="160"/>
      <c r="Q34" s="160"/>
      <c r="R34" s="161"/>
      <c r="S34" s="161"/>
      <c r="T34" s="161"/>
      <c r="U34" s="161"/>
      <c r="V34" s="161"/>
      <c r="W34" s="161"/>
      <c r="X34" s="161"/>
      <c r="Y34" s="151"/>
      <c r="Z34" s="151"/>
      <c r="AA34" s="151"/>
      <c r="AB34" s="151"/>
      <c r="AC34" s="151"/>
      <c r="AD34" s="151"/>
      <c r="AE34" s="151"/>
      <c r="AF34" s="151"/>
      <c r="AG34" s="151" t="s">
        <v>158</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5">
      <c r="A35" s="170">
        <v>14</v>
      </c>
      <c r="B35" s="171" t="s">
        <v>183</v>
      </c>
      <c r="C35" s="178" t="s">
        <v>184</v>
      </c>
      <c r="D35" s="172" t="s">
        <v>152</v>
      </c>
      <c r="E35" s="173">
        <v>1</v>
      </c>
      <c r="F35" s="174"/>
      <c r="G35" s="175">
        <f>ROUND(E35*F35,2)</f>
        <v>0</v>
      </c>
      <c r="H35" s="174"/>
      <c r="I35" s="175">
        <f>ROUND(E35*H35,2)</f>
        <v>0</v>
      </c>
      <c r="J35" s="174"/>
      <c r="K35" s="175">
        <f>ROUND(E35*J35,2)</f>
        <v>0</v>
      </c>
      <c r="L35" s="175">
        <v>21</v>
      </c>
      <c r="M35" s="175">
        <f>G35*(1+L35/100)</f>
        <v>0</v>
      </c>
      <c r="N35" s="173">
        <v>0</v>
      </c>
      <c r="O35" s="173">
        <f>ROUND(E35*N35,2)</f>
        <v>0</v>
      </c>
      <c r="P35" s="173">
        <v>0</v>
      </c>
      <c r="Q35" s="173">
        <f>ROUND(E35*P35,2)</f>
        <v>0</v>
      </c>
      <c r="R35" s="175"/>
      <c r="S35" s="175" t="s">
        <v>153</v>
      </c>
      <c r="T35" s="176" t="s">
        <v>154</v>
      </c>
      <c r="U35" s="161">
        <v>0</v>
      </c>
      <c r="V35" s="161">
        <f>ROUND(E35*U35,2)</f>
        <v>0</v>
      </c>
      <c r="W35" s="161"/>
      <c r="X35" s="161" t="s">
        <v>155</v>
      </c>
      <c r="Y35" s="151"/>
      <c r="Z35" s="151"/>
      <c r="AA35" s="151"/>
      <c r="AB35" s="151"/>
      <c r="AC35" s="151"/>
      <c r="AD35" s="151"/>
      <c r="AE35" s="151"/>
      <c r="AF35" s="151"/>
      <c r="AG35" s="151" t="s">
        <v>156</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5">
      <c r="A36" s="158"/>
      <c r="B36" s="159"/>
      <c r="C36" s="260" t="s">
        <v>157</v>
      </c>
      <c r="D36" s="261"/>
      <c r="E36" s="261"/>
      <c r="F36" s="261"/>
      <c r="G36" s="261"/>
      <c r="H36" s="161"/>
      <c r="I36" s="161"/>
      <c r="J36" s="161"/>
      <c r="K36" s="161"/>
      <c r="L36" s="161"/>
      <c r="M36" s="161"/>
      <c r="N36" s="160"/>
      <c r="O36" s="160"/>
      <c r="P36" s="160"/>
      <c r="Q36" s="160"/>
      <c r="R36" s="161"/>
      <c r="S36" s="161"/>
      <c r="T36" s="161"/>
      <c r="U36" s="161"/>
      <c r="V36" s="161"/>
      <c r="W36" s="161"/>
      <c r="X36" s="161"/>
      <c r="Y36" s="151"/>
      <c r="Z36" s="151"/>
      <c r="AA36" s="151"/>
      <c r="AB36" s="151"/>
      <c r="AC36" s="151"/>
      <c r="AD36" s="151"/>
      <c r="AE36" s="151"/>
      <c r="AF36" s="151"/>
      <c r="AG36" s="151" t="s">
        <v>158</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x14ac:dyDescent="0.25">
      <c r="A37" s="3"/>
      <c r="B37" s="4"/>
      <c r="C37" s="179"/>
      <c r="D37" s="6"/>
      <c r="E37" s="3"/>
      <c r="F37" s="3"/>
      <c r="G37" s="3"/>
      <c r="H37" s="3"/>
      <c r="I37" s="3"/>
      <c r="J37" s="3"/>
      <c r="K37" s="3"/>
      <c r="L37" s="3"/>
      <c r="M37" s="3"/>
      <c r="N37" s="3"/>
      <c r="O37" s="3"/>
      <c r="P37" s="3"/>
      <c r="Q37" s="3"/>
      <c r="R37" s="3"/>
      <c r="S37" s="3"/>
      <c r="T37" s="3"/>
      <c r="U37" s="3"/>
      <c r="V37" s="3"/>
      <c r="W37" s="3"/>
      <c r="X37" s="3"/>
      <c r="AE37">
        <v>15</v>
      </c>
      <c r="AF37">
        <v>21</v>
      </c>
      <c r="AG37" t="s">
        <v>135</v>
      </c>
    </row>
    <row r="38" spans="1:60" ht="13" x14ac:dyDescent="0.25">
      <c r="A38" s="154"/>
      <c r="B38" s="155" t="s">
        <v>29</v>
      </c>
      <c r="C38" s="180"/>
      <c r="D38" s="156"/>
      <c r="E38" s="157"/>
      <c r="F38" s="157"/>
      <c r="G38" s="169">
        <f>G8</f>
        <v>0</v>
      </c>
      <c r="H38" s="3"/>
      <c r="I38" s="3"/>
      <c r="J38" s="3"/>
      <c r="K38" s="3"/>
      <c r="L38" s="3"/>
      <c r="M38" s="3"/>
      <c r="N38" s="3"/>
      <c r="O38" s="3"/>
      <c r="P38" s="3"/>
      <c r="Q38" s="3"/>
      <c r="R38" s="3"/>
      <c r="S38" s="3"/>
      <c r="T38" s="3"/>
      <c r="U38" s="3"/>
      <c r="V38" s="3"/>
      <c r="W38" s="3"/>
      <c r="X38" s="3"/>
      <c r="AE38">
        <f>SUMIF(L7:L36,AE37,G7:G36)</f>
        <v>0</v>
      </c>
      <c r="AF38">
        <f>SUMIF(L7:L36,AF37,G7:G36)</f>
        <v>0</v>
      </c>
      <c r="AG38" t="s">
        <v>185</v>
      </c>
    </row>
    <row r="39" spans="1:60" x14ac:dyDescent="0.25">
      <c r="C39" s="181"/>
      <c r="D39" s="10"/>
      <c r="AG39" t="s">
        <v>186</v>
      </c>
    </row>
    <row r="40" spans="1:60" x14ac:dyDescent="0.25">
      <c r="D40" s="10"/>
    </row>
    <row r="41" spans="1:60" x14ac:dyDescent="0.25">
      <c r="D41" s="10"/>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pT9QVCngvRho0My5G792rzLh35j9Ej1f2sWyCBckCCSfAk59HENL4hGXiJ9fkPYyHtL4ebMbDmMJaaOj7zowbg==" saltValue="tbfp7KUpr1Mmc4/QZYqT2w==" spinCount="100000" sheet="1"/>
  <mergeCells count="18">
    <mergeCell ref="C36:G36"/>
    <mergeCell ref="C14:G14"/>
    <mergeCell ref="C16:G16"/>
    <mergeCell ref="C18:G18"/>
    <mergeCell ref="C20:G20"/>
    <mergeCell ref="C22:G22"/>
    <mergeCell ref="C24:G24"/>
    <mergeCell ref="C26:G26"/>
    <mergeCell ref="C28:G28"/>
    <mergeCell ref="C30:G30"/>
    <mergeCell ref="C32:G32"/>
    <mergeCell ref="C34:G34"/>
    <mergeCell ref="C12:G12"/>
    <mergeCell ref="A1:G1"/>
    <mergeCell ref="C2:G2"/>
    <mergeCell ref="C3:G3"/>
    <mergeCell ref="C4:G4"/>
    <mergeCell ref="C10:G10"/>
  </mergeCells>
  <pageMargins left="0.59055118110236227" right="0.19685039370078741" top="0.78740157480314965" bottom="0.78740157480314965" header="0.31496062992125984" footer="0.31496062992125984"/>
  <pageSetup paperSize="9" orientation="landscape" r:id="rId1"/>
  <headerFooter>
    <oddHeader>&amp;LREKONSTRUKCE ul.NERUDOVA, TŘEBÍČ - Město Třebíč&amp;RSoupis prací</oddHeader>
    <oddFooter>&amp;LOstatní a vedlejší náklady&amp;C&amp;P/&amp;N&amp;Rlistopad 2022</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2"/>
  <sheetViews>
    <sheetView tabSelected="1" workbookViewId="0">
      <pane ySplit="7" topLeftCell="A234" activePane="bottomLeft" state="frozen"/>
      <selection pane="bottomLeft" activeCell="C239" sqref="C239"/>
    </sheetView>
  </sheetViews>
  <sheetFormatPr defaultRowHeight="12.5" outlineLevelRow="1" x14ac:dyDescent="0.25"/>
  <cols>
    <col min="1" max="1" width="3.453125" customWidth="1"/>
    <col min="2" max="2" width="12.54296875" style="125" customWidth="1"/>
    <col min="3" max="3" width="63.26953125" style="125" customWidth="1"/>
    <col min="4" max="4" width="4.81640625" customWidth="1"/>
    <col min="5" max="5" width="10.54296875" customWidth="1"/>
    <col min="6" max="6" width="9.81640625" customWidth="1"/>
    <col min="7" max="7" width="12.7265625" customWidth="1"/>
    <col min="8" max="17" width="0" hidden="1" customWidth="1"/>
    <col min="18" max="18" width="6.81640625" customWidth="1"/>
    <col min="20" max="24" width="0" hidden="1" customWidth="1"/>
    <col min="29" max="29" width="0" hidden="1" customWidth="1"/>
    <col min="31" max="41" width="0" hidden="1" customWidth="1"/>
    <col min="53" max="53" width="98.7265625" customWidth="1"/>
  </cols>
  <sheetData>
    <row r="1" spans="1:60" ht="15.75" customHeight="1" x14ac:dyDescent="0.35">
      <c r="A1" s="262" t="s">
        <v>187</v>
      </c>
      <c r="B1" s="262"/>
      <c r="C1" s="262"/>
      <c r="D1" s="262"/>
      <c r="E1" s="262"/>
      <c r="F1" s="262"/>
      <c r="G1" s="262"/>
      <c r="AG1" t="s">
        <v>120</v>
      </c>
    </row>
    <row r="2" spans="1:60" ht="25" customHeight="1" x14ac:dyDescent="0.25">
      <c r="A2" s="143" t="s">
        <v>7</v>
      </c>
      <c r="B2" s="48" t="s">
        <v>43</v>
      </c>
      <c r="C2" s="263" t="s">
        <v>44</v>
      </c>
      <c r="D2" s="264"/>
      <c r="E2" s="264"/>
      <c r="F2" s="264"/>
      <c r="G2" s="265"/>
      <c r="AG2" t="s">
        <v>121</v>
      </c>
    </row>
    <row r="3" spans="1:60" ht="25" customHeight="1" x14ac:dyDescent="0.25">
      <c r="A3" s="143" t="s">
        <v>8</v>
      </c>
      <c r="B3" s="48" t="s">
        <v>61</v>
      </c>
      <c r="C3" s="263" t="s">
        <v>62</v>
      </c>
      <c r="D3" s="264"/>
      <c r="E3" s="264"/>
      <c r="F3" s="264"/>
      <c r="G3" s="265"/>
      <c r="AC3" s="125" t="s">
        <v>188</v>
      </c>
      <c r="AG3" t="s">
        <v>125</v>
      </c>
    </row>
    <row r="4" spans="1:60" ht="25" customHeight="1" x14ac:dyDescent="0.25">
      <c r="A4" s="144" t="s">
        <v>9</v>
      </c>
      <c r="B4" s="145" t="s">
        <v>63</v>
      </c>
      <c r="C4" s="266" t="s">
        <v>64</v>
      </c>
      <c r="D4" s="267"/>
      <c r="E4" s="267"/>
      <c r="F4" s="267"/>
      <c r="G4" s="268"/>
      <c r="AG4" t="s">
        <v>126</v>
      </c>
    </row>
    <row r="5" spans="1:60" x14ac:dyDescent="0.25">
      <c r="D5" s="10"/>
    </row>
    <row r="6" spans="1:60" ht="37.5" x14ac:dyDescent="0.25">
      <c r="A6" s="147" t="s">
        <v>127</v>
      </c>
      <c r="B6" s="149" t="s">
        <v>128</v>
      </c>
      <c r="C6" s="149" t="s">
        <v>129</v>
      </c>
      <c r="D6" s="148" t="s">
        <v>130</v>
      </c>
      <c r="E6" s="147" t="s">
        <v>131</v>
      </c>
      <c r="F6" s="146" t="s">
        <v>132</v>
      </c>
      <c r="G6" s="147" t="s">
        <v>29</v>
      </c>
      <c r="H6" s="150" t="s">
        <v>30</v>
      </c>
      <c r="I6" s="150" t="s">
        <v>133</v>
      </c>
      <c r="J6" s="150" t="s">
        <v>31</v>
      </c>
      <c r="K6" s="150" t="s">
        <v>134</v>
      </c>
      <c r="L6" s="150" t="s">
        <v>135</v>
      </c>
      <c r="M6" s="150" t="s">
        <v>136</v>
      </c>
      <c r="N6" s="150" t="s">
        <v>137</v>
      </c>
      <c r="O6" s="150" t="s">
        <v>138</v>
      </c>
      <c r="P6" s="150" t="s">
        <v>139</v>
      </c>
      <c r="Q6" s="150" t="s">
        <v>140</v>
      </c>
      <c r="R6" s="150" t="s">
        <v>141</v>
      </c>
      <c r="S6" s="150" t="s">
        <v>142</v>
      </c>
      <c r="T6" s="150" t="s">
        <v>143</v>
      </c>
      <c r="U6" s="150" t="s">
        <v>144</v>
      </c>
      <c r="V6" s="150" t="s">
        <v>145</v>
      </c>
      <c r="W6" s="150" t="s">
        <v>146</v>
      </c>
      <c r="X6" s="150" t="s">
        <v>147</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row>
    <row r="8" spans="1:60" ht="13" x14ac:dyDescent="0.25">
      <c r="A8" s="163" t="s">
        <v>148</v>
      </c>
      <c r="B8" s="164" t="s">
        <v>88</v>
      </c>
      <c r="C8" s="177" t="s">
        <v>89</v>
      </c>
      <c r="D8" s="165"/>
      <c r="E8" s="166"/>
      <c r="F8" s="167"/>
      <c r="G8" s="167">
        <f>SUMIF(AG9:AG116,"&lt;&gt;NOR",G9:G116)</f>
        <v>0</v>
      </c>
      <c r="H8" s="167"/>
      <c r="I8" s="167">
        <f>SUM(I9:I116)</f>
        <v>0</v>
      </c>
      <c r="J8" s="167"/>
      <c r="K8" s="167">
        <f>SUM(K9:K116)</f>
        <v>0</v>
      </c>
      <c r="L8" s="167"/>
      <c r="M8" s="167">
        <f>SUM(M9:M116)</f>
        <v>0</v>
      </c>
      <c r="N8" s="166"/>
      <c r="O8" s="166">
        <f>SUM(O9:O116)</f>
        <v>1694.56</v>
      </c>
      <c r="P8" s="166"/>
      <c r="Q8" s="166">
        <f>SUM(Q9:Q116)</f>
        <v>6161.11</v>
      </c>
      <c r="R8" s="167"/>
      <c r="S8" s="167"/>
      <c r="T8" s="168"/>
      <c r="U8" s="162"/>
      <c r="V8" s="162">
        <f>SUM(V9:V116)</f>
        <v>5308.4</v>
      </c>
      <c r="W8" s="162"/>
      <c r="X8" s="162"/>
      <c r="AG8" t="s">
        <v>149</v>
      </c>
    </row>
    <row r="9" spans="1:60" outlineLevel="1" x14ac:dyDescent="0.25">
      <c r="A9" s="170">
        <v>1</v>
      </c>
      <c r="B9" s="171" t="s">
        <v>189</v>
      </c>
      <c r="C9" s="178" t="s">
        <v>190</v>
      </c>
      <c r="D9" s="172" t="s">
        <v>191</v>
      </c>
      <c r="E9" s="173">
        <v>245.86</v>
      </c>
      <c r="F9" s="174"/>
      <c r="G9" s="175">
        <f>ROUND(E9*F9,2)</f>
        <v>0</v>
      </c>
      <c r="H9" s="174"/>
      <c r="I9" s="175">
        <f>ROUND(E9*H9,2)</f>
        <v>0</v>
      </c>
      <c r="J9" s="174"/>
      <c r="K9" s="175">
        <f>ROUND(E9*J9,2)</f>
        <v>0</v>
      </c>
      <c r="L9" s="175">
        <v>21</v>
      </c>
      <c r="M9" s="175">
        <f>G9*(1+L9/100)</f>
        <v>0</v>
      </c>
      <c r="N9" s="173">
        <v>0</v>
      </c>
      <c r="O9" s="173">
        <f>ROUND(E9*N9,2)</f>
        <v>0</v>
      </c>
      <c r="P9" s="173">
        <v>0.11799999999999999</v>
      </c>
      <c r="Q9" s="173">
        <f>ROUND(E9*P9,2)</f>
        <v>29.01</v>
      </c>
      <c r="R9" s="175" t="s">
        <v>192</v>
      </c>
      <c r="S9" s="175" t="s">
        <v>193</v>
      </c>
      <c r="T9" s="176" t="s">
        <v>193</v>
      </c>
      <c r="U9" s="161">
        <v>0.16</v>
      </c>
      <c r="V9" s="161">
        <f>ROUND(E9*U9,2)</f>
        <v>39.340000000000003</v>
      </c>
      <c r="W9" s="161"/>
      <c r="X9" s="161" t="s">
        <v>194</v>
      </c>
      <c r="Y9" s="151"/>
      <c r="Z9" s="151"/>
      <c r="AA9" s="151"/>
      <c r="AB9" s="151"/>
      <c r="AC9" s="151"/>
      <c r="AD9" s="151"/>
      <c r="AE9" s="151"/>
      <c r="AF9" s="151"/>
      <c r="AG9" s="151" t="s">
        <v>195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5">
      <c r="A10" s="158"/>
      <c r="B10" s="159"/>
      <c r="C10" s="270" t="s">
        <v>196</v>
      </c>
      <c r="D10" s="271"/>
      <c r="E10" s="271"/>
      <c r="F10" s="271"/>
      <c r="G10" s="271"/>
      <c r="H10" s="161"/>
      <c r="I10" s="161"/>
      <c r="J10" s="161"/>
      <c r="K10" s="161"/>
      <c r="L10" s="161"/>
      <c r="M10" s="161"/>
      <c r="N10" s="160"/>
      <c r="O10" s="160"/>
      <c r="P10" s="160"/>
      <c r="Q10" s="160"/>
      <c r="R10" s="161"/>
      <c r="S10" s="161"/>
      <c r="T10" s="161"/>
      <c r="U10" s="161"/>
      <c r="V10" s="161"/>
      <c r="W10" s="161"/>
      <c r="X10" s="161"/>
      <c r="Y10" s="151"/>
      <c r="Z10" s="151"/>
      <c r="AA10" s="151"/>
      <c r="AB10" s="151"/>
      <c r="AC10" s="151"/>
      <c r="AD10" s="151"/>
      <c r="AE10" s="151"/>
      <c r="AF10" s="151"/>
      <c r="AG10" s="151" t="s">
        <v>197</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5">
      <c r="A11" s="158"/>
      <c r="B11" s="159"/>
      <c r="C11" s="185" t="s">
        <v>198</v>
      </c>
      <c r="D11" s="182"/>
      <c r="E11" s="183">
        <v>245.86</v>
      </c>
      <c r="F11" s="161"/>
      <c r="G11" s="161"/>
      <c r="H11" s="161"/>
      <c r="I11" s="161"/>
      <c r="J11" s="161"/>
      <c r="K11" s="161"/>
      <c r="L11" s="161"/>
      <c r="M11" s="161"/>
      <c r="N11" s="160"/>
      <c r="O11" s="160"/>
      <c r="P11" s="160"/>
      <c r="Q11" s="160"/>
      <c r="R11" s="161"/>
      <c r="S11" s="161"/>
      <c r="T11" s="161"/>
      <c r="U11" s="161"/>
      <c r="V11" s="161"/>
      <c r="W11" s="161"/>
      <c r="X11" s="161"/>
      <c r="Y11" s="151"/>
      <c r="Z11" s="151"/>
      <c r="AA11" s="151"/>
      <c r="AB11" s="151"/>
      <c r="AC11" s="151"/>
      <c r="AD11" s="151"/>
      <c r="AE11" s="151"/>
      <c r="AF11" s="151"/>
      <c r="AG11" s="151" t="s">
        <v>199</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0" outlineLevel="1" x14ac:dyDescent="0.25">
      <c r="A12" s="170">
        <v>2</v>
      </c>
      <c r="B12" s="171" t="s">
        <v>200</v>
      </c>
      <c r="C12" s="178" t="s">
        <v>201</v>
      </c>
      <c r="D12" s="172" t="s">
        <v>191</v>
      </c>
      <c r="E12" s="173">
        <v>1979.92</v>
      </c>
      <c r="F12" s="174"/>
      <c r="G12" s="175">
        <f>ROUND(E12*F12,2)</f>
        <v>0</v>
      </c>
      <c r="H12" s="174"/>
      <c r="I12" s="175">
        <f>ROUND(E12*H12,2)</f>
        <v>0</v>
      </c>
      <c r="J12" s="174"/>
      <c r="K12" s="175">
        <f>ROUND(E12*J12,2)</f>
        <v>0</v>
      </c>
      <c r="L12" s="175">
        <v>21</v>
      </c>
      <c r="M12" s="175">
        <f>G12*(1+L12/100)</f>
        <v>0</v>
      </c>
      <c r="N12" s="173">
        <v>0</v>
      </c>
      <c r="O12" s="173">
        <f>ROUND(E12*N12,2)</f>
        <v>0</v>
      </c>
      <c r="P12" s="173">
        <v>0.13800000000000001</v>
      </c>
      <c r="Q12" s="173">
        <f>ROUND(E12*P12,2)</f>
        <v>273.23</v>
      </c>
      <c r="R12" s="175" t="s">
        <v>192</v>
      </c>
      <c r="S12" s="175" t="s">
        <v>193</v>
      </c>
      <c r="T12" s="176" t="s">
        <v>193</v>
      </c>
      <c r="U12" s="161">
        <v>0.16</v>
      </c>
      <c r="V12" s="161">
        <f>ROUND(E12*U12,2)</f>
        <v>316.79000000000002</v>
      </c>
      <c r="W12" s="161"/>
      <c r="X12" s="161" t="s">
        <v>194</v>
      </c>
      <c r="Y12" s="151"/>
      <c r="Z12" s="151"/>
      <c r="AA12" s="151"/>
      <c r="AB12" s="151"/>
      <c r="AC12" s="151"/>
      <c r="AD12" s="151"/>
      <c r="AE12" s="151"/>
      <c r="AF12" s="151"/>
      <c r="AG12" s="151" t="s">
        <v>195</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5">
      <c r="A13" s="158"/>
      <c r="B13" s="159"/>
      <c r="C13" s="270" t="s">
        <v>196</v>
      </c>
      <c r="D13" s="271"/>
      <c r="E13" s="271"/>
      <c r="F13" s="271"/>
      <c r="G13" s="271"/>
      <c r="H13" s="161"/>
      <c r="I13" s="161"/>
      <c r="J13" s="161"/>
      <c r="K13" s="161"/>
      <c r="L13" s="161"/>
      <c r="M13" s="161"/>
      <c r="N13" s="160"/>
      <c r="O13" s="160"/>
      <c r="P13" s="160"/>
      <c r="Q13" s="160"/>
      <c r="R13" s="161"/>
      <c r="S13" s="161"/>
      <c r="T13" s="161"/>
      <c r="U13" s="161"/>
      <c r="V13" s="161"/>
      <c r="W13" s="161"/>
      <c r="X13" s="161"/>
      <c r="Y13" s="151"/>
      <c r="Z13" s="151"/>
      <c r="AA13" s="151"/>
      <c r="AB13" s="151"/>
      <c r="AC13" s="151"/>
      <c r="AD13" s="151"/>
      <c r="AE13" s="151"/>
      <c r="AF13" s="151"/>
      <c r="AG13" s="151" t="s">
        <v>197</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5">
      <c r="A14" s="158"/>
      <c r="B14" s="159"/>
      <c r="C14" s="185" t="s">
        <v>202</v>
      </c>
      <c r="D14" s="182"/>
      <c r="E14" s="183">
        <v>1979.92</v>
      </c>
      <c r="F14" s="161"/>
      <c r="G14" s="161"/>
      <c r="H14" s="161"/>
      <c r="I14" s="161"/>
      <c r="J14" s="161"/>
      <c r="K14" s="161"/>
      <c r="L14" s="161"/>
      <c r="M14" s="161"/>
      <c r="N14" s="160"/>
      <c r="O14" s="160"/>
      <c r="P14" s="160"/>
      <c r="Q14" s="160"/>
      <c r="R14" s="161"/>
      <c r="S14" s="161"/>
      <c r="T14" s="161"/>
      <c r="U14" s="161"/>
      <c r="V14" s="161"/>
      <c r="W14" s="161"/>
      <c r="X14" s="161"/>
      <c r="Y14" s="151"/>
      <c r="Z14" s="151"/>
      <c r="AA14" s="151"/>
      <c r="AB14" s="151"/>
      <c r="AC14" s="151"/>
      <c r="AD14" s="151"/>
      <c r="AE14" s="151"/>
      <c r="AF14" s="151"/>
      <c r="AG14" s="151" t="s">
        <v>199</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0" outlineLevel="1" x14ac:dyDescent="0.25">
      <c r="A15" s="170">
        <v>3</v>
      </c>
      <c r="B15" s="171" t="s">
        <v>203</v>
      </c>
      <c r="C15" s="178" t="s">
        <v>204</v>
      </c>
      <c r="D15" s="172" t="s">
        <v>191</v>
      </c>
      <c r="E15" s="173">
        <v>1246.29</v>
      </c>
      <c r="F15" s="174"/>
      <c r="G15" s="175">
        <f>ROUND(E15*F15,2)</f>
        <v>0</v>
      </c>
      <c r="H15" s="174"/>
      <c r="I15" s="175">
        <f>ROUND(E15*H15,2)</f>
        <v>0</v>
      </c>
      <c r="J15" s="174"/>
      <c r="K15" s="175">
        <f>ROUND(E15*J15,2)</f>
        <v>0</v>
      </c>
      <c r="L15" s="175">
        <v>21</v>
      </c>
      <c r="M15" s="175">
        <f>G15*(1+L15/100)</f>
        <v>0</v>
      </c>
      <c r="N15" s="173">
        <v>0</v>
      </c>
      <c r="O15" s="173">
        <f>ROUND(E15*N15,2)</f>
        <v>0</v>
      </c>
      <c r="P15" s="173">
        <v>0.2</v>
      </c>
      <c r="Q15" s="173">
        <f>ROUND(E15*P15,2)</f>
        <v>249.26</v>
      </c>
      <c r="R15" s="175" t="s">
        <v>192</v>
      </c>
      <c r="S15" s="175" t="s">
        <v>193</v>
      </c>
      <c r="T15" s="176" t="s">
        <v>193</v>
      </c>
      <c r="U15" s="161">
        <v>0.1</v>
      </c>
      <c r="V15" s="161">
        <f>ROUND(E15*U15,2)</f>
        <v>124.63</v>
      </c>
      <c r="W15" s="161"/>
      <c r="X15" s="161" t="s">
        <v>194</v>
      </c>
      <c r="Y15" s="151"/>
      <c r="Z15" s="151"/>
      <c r="AA15" s="151"/>
      <c r="AB15" s="151"/>
      <c r="AC15" s="151"/>
      <c r="AD15" s="151"/>
      <c r="AE15" s="151"/>
      <c r="AF15" s="151"/>
      <c r="AG15" s="151" t="s">
        <v>195</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5">
      <c r="A16" s="158"/>
      <c r="B16" s="159"/>
      <c r="C16" s="270" t="s">
        <v>196</v>
      </c>
      <c r="D16" s="271"/>
      <c r="E16" s="271"/>
      <c r="F16" s="271"/>
      <c r="G16" s="271"/>
      <c r="H16" s="161"/>
      <c r="I16" s="161"/>
      <c r="J16" s="161"/>
      <c r="K16" s="161"/>
      <c r="L16" s="161"/>
      <c r="M16" s="161"/>
      <c r="N16" s="160"/>
      <c r="O16" s="160"/>
      <c r="P16" s="160"/>
      <c r="Q16" s="160"/>
      <c r="R16" s="161"/>
      <c r="S16" s="161"/>
      <c r="T16" s="161"/>
      <c r="U16" s="161"/>
      <c r="V16" s="161"/>
      <c r="W16" s="161"/>
      <c r="X16" s="161"/>
      <c r="Y16" s="151"/>
      <c r="Z16" s="151"/>
      <c r="AA16" s="151"/>
      <c r="AB16" s="151"/>
      <c r="AC16" s="151"/>
      <c r="AD16" s="151"/>
      <c r="AE16" s="151"/>
      <c r="AF16" s="151"/>
      <c r="AG16" s="151" t="s">
        <v>197</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5">
      <c r="A17" s="158"/>
      <c r="B17" s="159"/>
      <c r="C17" s="185" t="s">
        <v>205</v>
      </c>
      <c r="D17" s="182"/>
      <c r="E17" s="183">
        <v>1246.29</v>
      </c>
      <c r="F17" s="161"/>
      <c r="G17" s="161"/>
      <c r="H17" s="161"/>
      <c r="I17" s="161"/>
      <c r="J17" s="161"/>
      <c r="K17" s="161"/>
      <c r="L17" s="161"/>
      <c r="M17" s="161"/>
      <c r="N17" s="160"/>
      <c r="O17" s="160"/>
      <c r="P17" s="160"/>
      <c r="Q17" s="160"/>
      <c r="R17" s="161"/>
      <c r="S17" s="161"/>
      <c r="T17" s="161"/>
      <c r="U17" s="161"/>
      <c r="V17" s="161"/>
      <c r="W17" s="161"/>
      <c r="X17" s="161"/>
      <c r="Y17" s="151"/>
      <c r="Z17" s="151"/>
      <c r="AA17" s="151"/>
      <c r="AB17" s="151"/>
      <c r="AC17" s="151"/>
      <c r="AD17" s="151"/>
      <c r="AE17" s="151"/>
      <c r="AF17" s="151"/>
      <c r="AG17" s="151" t="s">
        <v>199</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20" outlineLevel="1" x14ac:dyDescent="0.25">
      <c r="A18" s="170">
        <v>4</v>
      </c>
      <c r="B18" s="171" t="s">
        <v>206</v>
      </c>
      <c r="C18" s="178" t="s">
        <v>207</v>
      </c>
      <c r="D18" s="172" t="s">
        <v>191</v>
      </c>
      <c r="E18" s="173">
        <v>2887.92</v>
      </c>
      <c r="F18" s="174"/>
      <c r="G18" s="175">
        <f>ROUND(E18*F18,2)</f>
        <v>0</v>
      </c>
      <c r="H18" s="174"/>
      <c r="I18" s="175">
        <f>ROUND(E18*H18,2)</f>
        <v>0</v>
      </c>
      <c r="J18" s="174"/>
      <c r="K18" s="175">
        <f>ROUND(E18*J18,2)</f>
        <v>0</v>
      </c>
      <c r="L18" s="175">
        <v>21</v>
      </c>
      <c r="M18" s="175">
        <f>G18*(1+L18/100)</f>
        <v>0</v>
      </c>
      <c r="N18" s="173">
        <v>0</v>
      </c>
      <c r="O18" s="173">
        <f>ROUND(E18*N18,2)</f>
        <v>0</v>
      </c>
      <c r="P18" s="173">
        <v>0.33</v>
      </c>
      <c r="Q18" s="173">
        <f>ROUND(E18*P18,2)</f>
        <v>953.01</v>
      </c>
      <c r="R18" s="175" t="s">
        <v>192</v>
      </c>
      <c r="S18" s="175" t="s">
        <v>193</v>
      </c>
      <c r="T18" s="176" t="s">
        <v>193</v>
      </c>
      <c r="U18" s="161">
        <v>0.06</v>
      </c>
      <c r="V18" s="161">
        <f>ROUND(E18*U18,2)</f>
        <v>173.28</v>
      </c>
      <c r="W18" s="161"/>
      <c r="X18" s="161" t="s">
        <v>194</v>
      </c>
      <c r="Y18" s="151"/>
      <c r="Z18" s="151"/>
      <c r="AA18" s="151"/>
      <c r="AB18" s="151"/>
      <c r="AC18" s="151"/>
      <c r="AD18" s="151"/>
      <c r="AE18" s="151"/>
      <c r="AF18" s="151"/>
      <c r="AG18" s="151" t="s">
        <v>195</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5">
      <c r="A19" s="158"/>
      <c r="B19" s="159"/>
      <c r="C19" s="185" t="s">
        <v>208</v>
      </c>
      <c r="D19" s="182"/>
      <c r="E19" s="183">
        <v>2887.92</v>
      </c>
      <c r="F19" s="161"/>
      <c r="G19" s="161"/>
      <c r="H19" s="161"/>
      <c r="I19" s="161"/>
      <c r="J19" s="161"/>
      <c r="K19" s="161"/>
      <c r="L19" s="161"/>
      <c r="M19" s="161"/>
      <c r="N19" s="160"/>
      <c r="O19" s="160"/>
      <c r="P19" s="160"/>
      <c r="Q19" s="160"/>
      <c r="R19" s="161"/>
      <c r="S19" s="161"/>
      <c r="T19" s="161"/>
      <c r="U19" s="161"/>
      <c r="V19" s="161"/>
      <c r="W19" s="161"/>
      <c r="X19" s="161"/>
      <c r="Y19" s="151"/>
      <c r="Z19" s="151"/>
      <c r="AA19" s="151"/>
      <c r="AB19" s="151"/>
      <c r="AC19" s="151"/>
      <c r="AD19" s="151"/>
      <c r="AE19" s="151"/>
      <c r="AF19" s="151"/>
      <c r="AG19" s="151" t="s">
        <v>199</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20" outlineLevel="1" x14ac:dyDescent="0.25">
      <c r="A20" s="170">
        <v>5</v>
      </c>
      <c r="B20" s="171" t="s">
        <v>209</v>
      </c>
      <c r="C20" s="178" t="s">
        <v>210</v>
      </c>
      <c r="D20" s="172" t="s">
        <v>191</v>
      </c>
      <c r="E20" s="173">
        <v>769.95</v>
      </c>
      <c r="F20" s="174"/>
      <c r="G20" s="175">
        <f>ROUND(E20*F20,2)</f>
        <v>0</v>
      </c>
      <c r="H20" s="174"/>
      <c r="I20" s="175">
        <f>ROUND(E20*H20,2)</f>
        <v>0</v>
      </c>
      <c r="J20" s="174"/>
      <c r="K20" s="175">
        <f>ROUND(E20*J20,2)</f>
        <v>0</v>
      </c>
      <c r="L20" s="175">
        <v>21</v>
      </c>
      <c r="M20" s="175">
        <f>G20*(1+L20/100)</f>
        <v>0</v>
      </c>
      <c r="N20" s="173">
        <v>0</v>
      </c>
      <c r="O20" s="173">
        <f>ROUND(E20*N20,2)</f>
        <v>0</v>
      </c>
      <c r="P20" s="173">
        <v>0.50600000000000001</v>
      </c>
      <c r="Q20" s="173">
        <f>ROUND(E20*P20,2)</f>
        <v>389.59</v>
      </c>
      <c r="R20" s="175" t="s">
        <v>192</v>
      </c>
      <c r="S20" s="175" t="s">
        <v>193</v>
      </c>
      <c r="T20" s="176" t="s">
        <v>193</v>
      </c>
      <c r="U20" s="161">
        <v>8.4699999999999998E-2</v>
      </c>
      <c r="V20" s="161">
        <f>ROUND(E20*U20,2)</f>
        <v>65.209999999999994</v>
      </c>
      <c r="W20" s="161"/>
      <c r="X20" s="161" t="s">
        <v>194</v>
      </c>
      <c r="Y20" s="151"/>
      <c r="Z20" s="151"/>
      <c r="AA20" s="151"/>
      <c r="AB20" s="151"/>
      <c r="AC20" s="151"/>
      <c r="AD20" s="151"/>
      <c r="AE20" s="151"/>
      <c r="AF20" s="151"/>
      <c r="AG20" s="151" t="s">
        <v>195</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5">
      <c r="A21" s="158"/>
      <c r="B21" s="159"/>
      <c r="C21" s="185" t="s">
        <v>211</v>
      </c>
      <c r="D21" s="182"/>
      <c r="E21" s="183">
        <v>769.95</v>
      </c>
      <c r="F21" s="161"/>
      <c r="G21" s="161"/>
      <c r="H21" s="161"/>
      <c r="I21" s="161"/>
      <c r="J21" s="161"/>
      <c r="K21" s="161"/>
      <c r="L21" s="161"/>
      <c r="M21" s="161"/>
      <c r="N21" s="160"/>
      <c r="O21" s="160"/>
      <c r="P21" s="160"/>
      <c r="Q21" s="160"/>
      <c r="R21" s="161"/>
      <c r="S21" s="161"/>
      <c r="T21" s="161"/>
      <c r="U21" s="161"/>
      <c r="V21" s="161"/>
      <c r="W21" s="161"/>
      <c r="X21" s="161"/>
      <c r="Y21" s="151"/>
      <c r="Z21" s="151"/>
      <c r="AA21" s="151"/>
      <c r="AB21" s="151"/>
      <c r="AC21" s="151"/>
      <c r="AD21" s="151"/>
      <c r="AE21" s="151"/>
      <c r="AF21" s="151"/>
      <c r="AG21" s="151" t="s">
        <v>199</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20" outlineLevel="1" x14ac:dyDescent="0.25">
      <c r="A22" s="170">
        <v>6</v>
      </c>
      <c r="B22" s="171" t="s">
        <v>212</v>
      </c>
      <c r="C22" s="178" t="s">
        <v>213</v>
      </c>
      <c r="D22" s="172" t="s">
        <v>191</v>
      </c>
      <c r="E22" s="173">
        <v>1426.63</v>
      </c>
      <c r="F22" s="174"/>
      <c r="G22" s="175">
        <f>ROUND(E22*F22,2)</f>
        <v>0</v>
      </c>
      <c r="H22" s="174"/>
      <c r="I22" s="175">
        <f>ROUND(E22*H22,2)</f>
        <v>0</v>
      </c>
      <c r="J22" s="174"/>
      <c r="K22" s="175">
        <f>ROUND(E22*J22,2)</f>
        <v>0</v>
      </c>
      <c r="L22" s="175">
        <v>21</v>
      </c>
      <c r="M22" s="175">
        <f>G22*(1+L22/100)</f>
        <v>0</v>
      </c>
      <c r="N22" s="173">
        <v>0</v>
      </c>
      <c r="O22" s="173">
        <f>ROUND(E22*N22,2)</f>
        <v>0</v>
      </c>
      <c r="P22" s="173">
        <v>0.52800000000000002</v>
      </c>
      <c r="Q22" s="173">
        <f>ROUND(E22*P22,2)</f>
        <v>753.26</v>
      </c>
      <c r="R22" s="175" t="s">
        <v>192</v>
      </c>
      <c r="S22" s="175" t="s">
        <v>193</v>
      </c>
      <c r="T22" s="176" t="s">
        <v>193</v>
      </c>
      <c r="U22" s="161">
        <v>8.9599999999999999E-2</v>
      </c>
      <c r="V22" s="161">
        <f>ROUND(E22*U22,2)</f>
        <v>127.83</v>
      </c>
      <c r="W22" s="161"/>
      <c r="X22" s="161" t="s">
        <v>194</v>
      </c>
      <c r="Y22" s="151"/>
      <c r="Z22" s="151"/>
      <c r="AA22" s="151"/>
      <c r="AB22" s="151"/>
      <c r="AC22" s="151"/>
      <c r="AD22" s="151"/>
      <c r="AE22" s="151"/>
      <c r="AF22" s="151"/>
      <c r="AG22" s="151" t="s">
        <v>195</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5">
      <c r="A23" s="158"/>
      <c r="B23" s="159"/>
      <c r="C23" s="185" t="s">
        <v>214</v>
      </c>
      <c r="D23" s="182"/>
      <c r="E23" s="183">
        <v>1426.63</v>
      </c>
      <c r="F23" s="161"/>
      <c r="G23" s="161"/>
      <c r="H23" s="161"/>
      <c r="I23" s="161"/>
      <c r="J23" s="161"/>
      <c r="K23" s="161"/>
      <c r="L23" s="161"/>
      <c r="M23" s="161"/>
      <c r="N23" s="160"/>
      <c r="O23" s="160"/>
      <c r="P23" s="160"/>
      <c r="Q23" s="160"/>
      <c r="R23" s="161"/>
      <c r="S23" s="161"/>
      <c r="T23" s="161"/>
      <c r="U23" s="161"/>
      <c r="V23" s="161"/>
      <c r="W23" s="161"/>
      <c r="X23" s="161"/>
      <c r="Y23" s="151"/>
      <c r="Z23" s="151"/>
      <c r="AA23" s="151"/>
      <c r="AB23" s="151"/>
      <c r="AC23" s="151"/>
      <c r="AD23" s="151"/>
      <c r="AE23" s="151"/>
      <c r="AF23" s="151"/>
      <c r="AG23" s="151" t="s">
        <v>199</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0" outlineLevel="1" x14ac:dyDescent="0.25">
      <c r="A24" s="170">
        <v>7</v>
      </c>
      <c r="B24" s="171" t="s">
        <v>215</v>
      </c>
      <c r="C24" s="178" t="s">
        <v>216</v>
      </c>
      <c r="D24" s="172" t="s">
        <v>191</v>
      </c>
      <c r="E24" s="173">
        <v>1915.5</v>
      </c>
      <c r="F24" s="174"/>
      <c r="G24" s="175">
        <f>ROUND(E24*F24,2)</f>
        <v>0</v>
      </c>
      <c r="H24" s="174"/>
      <c r="I24" s="175">
        <f>ROUND(E24*H24,2)</f>
        <v>0</v>
      </c>
      <c r="J24" s="174"/>
      <c r="K24" s="175">
        <f>ROUND(E24*J24,2)</f>
        <v>0</v>
      </c>
      <c r="L24" s="175">
        <v>21</v>
      </c>
      <c r="M24" s="175">
        <f>G24*(1+L24/100)</f>
        <v>0</v>
      </c>
      <c r="N24" s="173">
        <v>0</v>
      </c>
      <c r="O24" s="173">
        <f>ROUND(E24*N24,2)</f>
        <v>0</v>
      </c>
      <c r="P24" s="173">
        <v>0.55000000000000004</v>
      </c>
      <c r="Q24" s="173">
        <f>ROUND(E24*P24,2)</f>
        <v>1053.53</v>
      </c>
      <c r="R24" s="175" t="s">
        <v>192</v>
      </c>
      <c r="S24" s="175" t="s">
        <v>193</v>
      </c>
      <c r="T24" s="176" t="s">
        <v>193</v>
      </c>
      <c r="U24" s="161">
        <v>9.4500000000000001E-2</v>
      </c>
      <c r="V24" s="161">
        <f>ROUND(E24*U24,2)</f>
        <v>181.01</v>
      </c>
      <c r="W24" s="161"/>
      <c r="X24" s="161" t="s">
        <v>194</v>
      </c>
      <c r="Y24" s="151"/>
      <c r="Z24" s="151"/>
      <c r="AA24" s="151"/>
      <c r="AB24" s="151"/>
      <c r="AC24" s="151"/>
      <c r="AD24" s="151"/>
      <c r="AE24" s="151"/>
      <c r="AF24" s="151"/>
      <c r="AG24" s="151" t="s">
        <v>195</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5">
      <c r="A25" s="158"/>
      <c r="B25" s="159"/>
      <c r="C25" s="185" t="s">
        <v>217</v>
      </c>
      <c r="D25" s="182"/>
      <c r="E25" s="183">
        <v>1915.5</v>
      </c>
      <c r="F25" s="161"/>
      <c r="G25" s="161"/>
      <c r="H25" s="161"/>
      <c r="I25" s="161"/>
      <c r="J25" s="161"/>
      <c r="K25" s="161"/>
      <c r="L25" s="161"/>
      <c r="M25" s="161"/>
      <c r="N25" s="160"/>
      <c r="O25" s="160"/>
      <c r="P25" s="160"/>
      <c r="Q25" s="160"/>
      <c r="R25" s="161"/>
      <c r="S25" s="161"/>
      <c r="T25" s="161"/>
      <c r="U25" s="161"/>
      <c r="V25" s="161"/>
      <c r="W25" s="161"/>
      <c r="X25" s="161"/>
      <c r="Y25" s="151"/>
      <c r="Z25" s="151"/>
      <c r="AA25" s="151"/>
      <c r="AB25" s="151"/>
      <c r="AC25" s="151"/>
      <c r="AD25" s="151"/>
      <c r="AE25" s="151"/>
      <c r="AF25" s="151"/>
      <c r="AG25" s="151" t="s">
        <v>199</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20" outlineLevel="1" x14ac:dyDescent="0.25">
      <c r="A26" s="170">
        <v>8</v>
      </c>
      <c r="B26" s="171" t="s">
        <v>218</v>
      </c>
      <c r="C26" s="178" t="s">
        <v>219</v>
      </c>
      <c r="D26" s="172" t="s">
        <v>191</v>
      </c>
      <c r="E26" s="173">
        <v>1064.68</v>
      </c>
      <c r="F26" s="174"/>
      <c r="G26" s="175">
        <f>ROUND(E26*F26,2)</f>
        <v>0</v>
      </c>
      <c r="H26" s="174"/>
      <c r="I26" s="175">
        <f>ROUND(E26*H26,2)</f>
        <v>0</v>
      </c>
      <c r="J26" s="174"/>
      <c r="K26" s="175">
        <f>ROUND(E26*J26,2)</f>
        <v>0</v>
      </c>
      <c r="L26" s="175">
        <v>21</v>
      </c>
      <c r="M26" s="175">
        <f>G26*(1+L26/100)</f>
        <v>0</v>
      </c>
      <c r="N26" s="173">
        <v>0</v>
      </c>
      <c r="O26" s="173">
        <f>ROUND(E26*N26,2)</f>
        <v>0</v>
      </c>
      <c r="P26" s="173">
        <v>0.66</v>
      </c>
      <c r="Q26" s="173">
        <f>ROUND(E26*P26,2)</f>
        <v>702.69</v>
      </c>
      <c r="R26" s="175" t="s">
        <v>192</v>
      </c>
      <c r="S26" s="175" t="s">
        <v>193</v>
      </c>
      <c r="T26" s="176" t="s">
        <v>193</v>
      </c>
      <c r="U26" s="161">
        <v>0.11899999999999999</v>
      </c>
      <c r="V26" s="161">
        <f>ROUND(E26*U26,2)</f>
        <v>126.7</v>
      </c>
      <c r="W26" s="161"/>
      <c r="X26" s="161" t="s">
        <v>194</v>
      </c>
      <c r="Y26" s="151"/>
      <c r="Z26" s="151"/>
      <c r="AA26" s="151"/>
      <c r="AB26" s="151"/>
      <c r="AC26" s="151"/>
      <c r="AD26" s="151"/>
      <c r="AE26" s="151"/>
      <c r="AF26" s="151"/>
      <c r="AG26" s="151" t="s">
        <v>195</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5">
      <c r="A27" s="158"/>
      <c r="B27" s="159"/>
      <c r="C27" s="185" t="s">
        <v>220</v>
      </c>
      <c r="D27" s="182"/>
      <c r="E27" s="183">
        <v>1064.68</v>
      </c>
      <c r="F27" s="161"/>
      <c r="G27" s="161"/>
      <c r="H27" s="161"/>
      <c r="I27" s="161"/>
      <c r="J27" s="161"/>
      <c r="K27" s="161"/>
      <c r="L27" s="161"/>
      <c r="M27" s="161"/>
      <c r="N27" s="160"/>
      <c r="O27" s="160"/>
      <c r="P27" s="160"/>
      <c r="Q27" s="160"/>
      <c r="R27" s="161"/>
      <c r="S27" s="161"/>
      <c r="T27" s="161"/>
      <c r="U27" s="161"/>
      <c r="V27" s="161"/>
      <c r="W27" s="161"/>
      <c r="X27" s="161"/>
      <c r="Y27" s="151"/>
      <c r="Z27" s="151"/>
      <c r="AA27" s="151"/>
      <c r="AB27" s="151"/>
      <c r="AC27" s="151"/>
      <c r="AD27" s="151"/>
      <c r="AE27" s="151"/>
      <c r="AF27" s="151"/>
      <c r="AG27" s="151" t="s">
        <v>199</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5">
      <c r="A28" s="170">
        <v>9</v>
      </c>
      <c r="B28" s="171" t="s">
        <v>221</v>
      </c>
      <c r="C28" s="178" t="s">
        <v>222</v>
      </c>
      <c r="D28" s="172" t="s">
        <v>191</v>
      </c>
      <c r="E28" s="173">
        <v>727.17</v>
      </c>
      <c r="F28" s="174"/>
      <c r="G28" s="175">
        <f>ROUND(E28*F28,2)</f>
        <v>0</v>
      </c>
      <c r="H28" s="174"/>
      <c r="I28" s="175">
        <f>ROUND(E28*H28,2)</f>
        <v>0</v>
      </c>
      <c r="J28" s="174"/>
      <c r="K28" s="175">
        <f>ROUND(E28*J28,2)</f>
        <v>0</v>
      </c>
      <c r="L28" s="175">
        <v>21</v>
      </c>
      <c r="M28" s="175">
        <f>G28*(1+L28/100)</f>
        <v>0</v>
      </c>
      <c r="N28" s="173">
        <v>0</v>
      </c>
      <c r="O28" s="173">
        <f>ROUND(E28*N28,2)</f>
        <v>0</v>
      </c>
      <c r="P28" s="173">
        <v>0.11</v>
      </c>
      <c r="Q28" s="173">
        <f>ROUND(E28*P28,2)</f>
        <v>79.989999999999995</v>
      </c>
      <c r="R28" s="175" t="s">
        <v>192</v>
      </c>
      <c r="S28" s="175" t="s">
        <v>193</v>
      </c>
      <c r="T28" s="176" t="s">
        <v>193</v>
      </c>
      <c r="U28" s="161">
        <v>4.2999999999999997E-2</v>
      </c>
      <c r="V28" s="161">
        <f>ROUND(E28*U28,2)</f>
        <v>31.27</v>
      </c>
      <c r="W28" s="161"/>
      <c r="X28" s="161" t="s">
        <v>194</v>
      </c>
      <c r="Y28" s="151"/>
      <c r="Z28" s="151"/>
      <c r="AA28" s="151"/>
      <c r="AB28" s="151"/>
      <c r="AC28" s="151"/>
      <c r="AD28" s="151"/>
      <c r="AE28" s="151"/>
      <c r="AF28" s="151"/>
      <c r="AG28" s="151" t="s">
        <v>195</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5">
      <c r="A29" s="158"/>
      <c r="B29" s="159"/>
      <c r="C29" s="185" t="s">
        <v>223</v>
      </c>
      <c r="D29" s="182"/>
      <c r="E29" s="183">
        <v>727.17</v>
      </c>
      <c r="F29" s="161"/>
      <c r="G29" s="161"/>
      <c r="H29" s="161"/>
      <c r="I29" s="161"/>
      <c r="J29" s="161"/>
      <c r="K29" s="161"/>
      <c r="L29" s="161"/>
      <c r="M29" s="161"/>
      <c r="N29" s="160"/>
      <c r="O29" s="160"/>
      <c r="P29" s="160"/>
      <c r="Q29" s="160"/>
      <c r="R29" s="161"/>
      <c r="S29" s="161"/>
      <c r="T29" s="161"/>
      <c r="U29" s="161"/>
      <c r="V29" s="161"/>
      <c r="W29" s="161"/>
      <c r="X29" s="161"/>
      <c r="Y29" s="151"/>
      <c r="Z29" s="151"/>
      <c r="AA29" s="151"/>
      <c r="AB29" s="151"/>
      <c r="AC29" s="151"/>
      <c r="AD29" s="151"/>
      <c r="AE29" s="151"/>
      <c r="AF29" s="151"/>
      <c r="AG29" s="151" t="s">
        <v>199</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5">
      <c r="A30" s="170">
        <v>10</v>
      </c>
      <c r="B30" s="171" t="s">
        <v>224</v>
      </c>
      <c r="C30" s="178" t="s">
        <v>225</v>
      </c>
      <c r="D30" s="172" t="s">
        <v>191</v>
      </c>
      <c r="E30" s="173">
        <v>1331.35</v>
      </c>
      <c r="F30" s="174"/>
      <c r="G30" s="175">
        <f>ROUND(E30*F30,2)</f>
        <v>0</v>
      </c>
      <c r="H30" s="174"/>
      <c r="I30" s="175">
        <f>ROUND(E30*H30,2)</f>
        <v>0</v>
      </c>
      <c r="J30" s="174"/>
      <c r="K30" s="175">
        <f>ROUND(E30*J30,2)</f>
        <v>0</v>
      </c>
      <c r="L30" s="175">
        <v>21</v>
      </c>
      <c r="M30" s="175">
        <f>G30*(1+L30/100)</f>
        <v>0</v>
      </c>
      <c r="N30" s="173">
        <v>0</v>
      </c>
      <c r="O30" s="173">
        <f>ROUND(E30*N30,2)</f>
        <v>0</v>
      </c>
      <c r="P30" s="173">
        <v>0.22</v>
      </c>
      <c r="Q30" s="173">
        <f>ROUND(E30*P30,2)</f>
        <v>292.89999999999998</v>
      </c>
      <c r="R30" s="175" t="s">
        <v>192</v>
      </c>
      <c r="S30" s="175" t="s">
        <v>193</v>
      </c>
      <c r="T30" s="176" t="s">
        <v>193</v>
      </c>
      <c r="U30" s="161">
        <v>7.0000000000000007E-2</v>
      </c>
      <c r="V30" s="161">
        <f>ROUND(E30*U30,2)</f>
        <v>93.19</v>
      </c>
      <c r="W30" s="161"/>
      <c r="X30" s="161" t="s">
        <v>194</v>
      </c>
      <c r="Y30" s="151"/>
      <c r="Z30" s="151"/>
      <c r="AA30" s="151"/>
      <c r="AB30" s="151"/>
      <c r="AC30" s="151"/>
      <c r="AD30" s="151"/>
      <c r="AE30" s="151"/>
      <c r="AF30" s="151"/>
      <c r="AG30" s="151" t="s">
        <v>195</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5">
      <c r="A31" s="158"/>
      <c r="B31" s="159"/>
      <c r="C31" s="185" t="s">
        <v>226</v>
      </c>
      <c r="D31" s="182"/>
      <c r="E31" s="183">
        <v>1331.35</v>
      </c>
      <c r="F31" s="161"/>
      <c r="G31" s="161"/>
      <c r="H31" s="161"/>
      <c r="I31" s="161"/>
      <c r="J31" s="161"/>
      <c r="K31" s="161"/>
      <c r="L31" s="161"/>
      <c r="M31" s="161"/>
      <c r="N31" s="160"/>
      <c r="O31" s="160"/>
      <c r="P31" s="160"/>
      <c r="Q31" s="160"/>
      <c r="R31" s="161"/>
      <c r="S31" s="161"/>
      <c r="T31" s="161"/>
      <c r="U31" s="161"/>
      <c r="V31" s="161"/>
      <c r="W31" s="161"/>
      <c r="X31" s="161"/>
      <c r="Y31" s="151"/>
      <c r="Z31" s="151"/>
      <c r="AA31" s="151"/>
      <c r="AB31" s="151"/>
      <c r="AC31" s="151"/>
      <c r="AD31" s="151"/>
      <c r="AE31" s="151"/>
      <c r="AF31" s="151"/>
      <c r="AG31" s="151" t="s">
        <v>199</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5">
      <c r="A32" s="170">
        <v>11</v>
      </c>
      <c r="B32" s="171" t="s">
        <v>227</v>
      </c>
      <c r="C32" s="178" t="s">
        <v>228</v>
      </c>
      <c r="D32" s="172" t="s">
        <v>191</v>
      </c>
      <c r="E32" s="173">
        <v>656.68</v>
      </c>
      <c r="F32" s="174"/>
      <c r="G32" s="175">
        <f>ROUND(E32*F32,2)</f>
        <v>0</v>
      </c>
      <c r="H32" s="174"/>
      <c r="I32" s="175">
        <f>ROUND(E32*H32,2)</f>
        <v>0</v>
      </c>
      <c r="J32" s="174"/>
      <c r="K32" s="175">
        <f>ROUND(E32*J32,2)</f>
        <v>0</v>
      </c>
      <c r="L32" s="175">
        <v>21</v>
      </c>
      <c r="M32" s="175">
        <f>G32*(1+L32/100)</f>
        <v>0</v>
      </c>
      <c r="N32" s="173">
        <v>0</v>
      </c>
      <c r="O32" s="173">
        <f>ROUND(E32*N32,2)</f>
        <v>0</v>
      </c>
      <c r="P32" s="173">
        <v>0.35199999999999998</v>
      </c>
      <c r="Q32" s="173">
        <f>ROUND(E32*P32,2)</f>
        <v>231.15</v>
      </c>
      <c r="R32" s="175" t="s">
        <v>192</v>
      </c>
      <c r="S32" s="175" t="s">
        <v>193</v>
      </c>
      <c r="T32" s="176" t="s">
        <v>193</v>
      </c>
      <c r="U32" s="161">
        <v>0.12180000000000001</v>
      </c>
      <c r="V32" s="161">
        <f>ROUND(E32*U32,2)</f>
        <v>79.98</v>
      </c>
      <c r="W32" s="161"/>
      <c r="X32" s="161" t="s">
        <v>194</v>
      </c>
      <c r="Y32" s="151"/>
      <c r="Z32" s="151"/>
      <c r="AA32" s="151"/>
      <c r="AB32" s="151"/>
      <c r="AC32" s="151"/>
      <c r="AD32" s="151"/>
      <c r="AE32" s="151"/>
      <c r="AF32" s="151"/>
      <c r="AG32" s="151" t="s">
        <v>195</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5">
      <c r="A33" s="158"/>
      <c r="B33" s="159"/>
      <c r="C33" s="185" t="s">
        <v>229</v>
      </c>
      <c r="D33" s="182"/>
      <c r="E33" s="183">
        <v>656.68</v>
      </c>
      <c r="F33" s="161"/>
      <c r="G33" s="161"/>
      <c r="H33" s="161"/>
      <c r="I33" s="161"/>
      <c r="J33" s="161"/>
      <c r="K33" s="161"/>
      <c r="L33" s="161"/>
      <c r="M33" s="161"/>
      <c r="N33" s="160"/>
      <c r="O33" s="160"/>
      <c r="P33" s="160"/>
      <c r="Q33" s="160"/>
      <c r="R33" s="161"/>
      <c r="S33" s="161"/>
      <c r="T33" s="161"/>
      <c r="U33" s="161"/>
      <c r="V33" s="161"/>
      <c r="W33" s="161"/>
      <c r="X33" s="161"/>
      <c r="Y33" s="151"/>
      <c r="Z33" s="151"/>
      <c r="AA33" s="151"/>
      <c r="AB33" s="151"/>
      <c r="AC33" s="151"/>
      <c r="AD33" s="151"/>
      <c r="AE33" s="151"/>
      <c r="AF33" s="151"/>
      <c r="AG33" s="151" t="s">
        <v>199</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5">
      <c r="A34" s="170">
        <v>12</v>
      </c>
      <c r="B34" s="171" t="s">
        <v>230</v>
      </c>
      <c r="C34" s="178" t="s">
        <v>231</v>
      </c>
      <c r="D34" s="172" t="s">
        <v>191</v>
      </c>
      <c r="E34" s="173">
        <v>1064.68</v>
      </c>
      <c r="F34" s="174"/>
      <c r="G34" s="175">
        <f>ROUND(E34*F34,2)</f>
        <v>0</v>
      </c>
      <c r="H34" s="174"/>
      <c r="I34" s="175">
        <f>ROUND(E34*H34,2)</f>
        <v>0</v>
      </c>
      <c r="J34" s="174"/>
      <c r="K34" s="175">
        <f>ROUND(E34*J34,2)</f>
        <v>0</v>
      </c>
      <c r="L34" s="175">
        <v>21</v>
      </c>
      <c r="M34" s="175">
        <f>G34*(1+L34/100)</f>
        <v>0</v>
      </c>
      <c r="N34" s="173">
        <v>0</v>
      </c>
      <c r="O34" s="173">
        <f>ROUND(E34*N34,2)</f>
        <v>0</v>
      </c>
      <c r="P34" s="173">
        <v>0.66</v>
      </c>
      <c r="Q34" s="173">
        <f>ROUND(E34*P34,2)</f>
        <v>702.69</v>
      </c>
      <c r="R34" s="175" t="s">
        <v>192</v>
      </c>
      <c r="S34" s="175" t="s">
        <v>193</v>
      </c>
      <c r="T34" s="176" t="s">
        <v>193</v>
      </c>
      <c r="U34" s="161">
        <v>0.245</v>
      </c>
      <c r="V34" s="161">
        <f>ROUND(E34*U34,2)</f>
        <v>260.85000000000002</v>
      </c>
      <c r="W34" s="161"/>
      <c r="X34" s="161" t="s">
        <v>194</v>
      </c>
      <c r="Y34" s="151"/>
      <c r="Z34" s="151"/>
      <c r="AA34" s="151"/>
      <c r="AB34" s="151"/>
      <c r="AC34" s="151"/>
      <c r="AD34" s="151"/>
      <c r="AE34" s="151"/>
      <c r="AF34" s="151"/>
      <c r="AG34" s="151" t="s">
        <v>195</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5">
      <c r="A35" s="158"/>
      <c r="B35" s="159"/>
      <c r="C35" s="185" t="s">
        <v>232</v>
      </c>
      <c r="D35" s="182"/>
      <c r="E35" s="183">
        <v>1064.68</v>
      </c>
      <c r="F35" s="161"/>
      <c r="G35" s="161"/>
      <c r="H35" s="161"/>
      <c r="I35" s="161"/>
      <c r="J35" s="161"/>
      <c r="K35" s="161"/>
      <c r="L35" s="161"/>
      <c r="M35" s="161"/>
      <c r="N35" s="160"/>
      <c r="O35" s="160"/>
      <c r="P35" s="160"/>
      <c r="Q35" s="160"/>
      <c r="R35" s="161"/>
      <c r="S35" s="161"/>
      <c r="T35" s="161"/>
      <c r="U35" s="161"/>
      <c r="V35" s="161"/>
      <c r="W35" s="161"/>
      <c r="X35" s="161"/>
      <c r="Y35" s="151"/>
      <c r="Z35" s="151"/>
      <c r="AA35" s="151"/>
      <c r="AB35" s="151"/>
      <c r="AC35" s="151"/>
      <c r="AD35" s="151"/>
      <c r="AE35" s="151"/>
      <c r="AF35" s="151"/>
      <c r="AG35" s="151" t="s">
        <v>199</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5">
      <c r="A36" s="170">
        <v>13</v>
      </c>
      <c r="B36" s="171" t="s">
        <v>233</v>
      </c>
      <c r="C36" s="178" t="s">
        <v>234</v>
      </c>
      <c r="D36" s="172" t="s">
        <v>235</v>
      </c>
      <c r="E36" s="173">
        <v>350</v>
      </c>
      <c r="F36" s="174"/>
      <c r="G36" s="175">
        <f>ROUND(E36*F36,2)</f>
        <v>0</v>
      </c>
      <c r="H36" s="174"/>
      <c r="I36" s="175">
        <f>ROUND(E36*H36,2)</f>
        <v>0</v>
      </c>
      <c r="J36" s="174"/>
      <c r="K36" s="175">
        <f>ROUND(E36*J36,2)</f>
        <v>0</v>
      </c>
      <c r="L36" s="175">
        <v>21</v>
      </c>
      <c r="M36" s="175">
        <f>G36*(1+L36/100)</f>
        <v>0</v>
      </c>
      <c r="N36" s="173">
        <v>0</v>
      </c>
      <c r="O36" s="173">
        <f>ROUND(E36*N36,2)</f>
        <v>0</v>
      </c>
      <c r="P36" s="173">
        <v>0.27</v>
      </c>
      <c r="Q36" s="173">
        <f>ROUND(E36*P36,2)</f>
        <v>94.5</v>
      </c>
      <c r="R36" s="175" t="s">
        <v>192</v>
      </c>
      <c r="S36" s="175" t="s">
        <v>193</v>
      </c>
      <c r="T36" s="176" t="s">
        <v>193</v>
      </c>
      <c r="U36" s="161">
        <v>0.123</v>
      </c>
      <c r="V36" s="161">
        <f>ROUND(E36*U36,2)</f>
        <v>43.05</v>
      </c>
      <c r="W36" s="161"/>
      <c r="X36" s="161" t="s">
        <v>194</v>
      </c>
      <c r="Y36" s="151"/>
      <c r="Z36" s="151"/>
      <c r="AA36" s="151"/>
      <c r="AB36" s="151"/>
      <c r="AC36" s="151"/>
      <c r="AD36" s="151"/>
      <c r="AE36" s="151"/>
      <c r="AF36" s="151"/>
      <c r="AG36" s="151" t="s">
        <v>195</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5">
      <c r="A37" s="158"/>
      <c r="B37" s="159"/>
      <c r="C37" s="270" t="s">
        <v>236</v>
      </c>
      <c r="D37" s="271"/>
      <c r="E37" s="271"/>
      <c r="F37" s="271"/>
      <c r="G37" s="271"/>
      <c r="H37" s="161"/>
      <c r="I37" s="161"/>
      <c r="J37" s="161"/>
      <c r="K37" s="161"/>
      <c r="L37" s="161"/>
      <c r="M37" s="161"/>
      <c r="N37" s="160"/>
      <c r="O37" s="160"/>
      <c r="P37" s="160"/>
      <c r="Q37" s="160"/>
      <c r="R37" s="161"/>
      <c r="S37" s="161"/>
      <c r="T37" s="161"/>
      <c r="U37" s="161"/>
      <c r="V37" s="161"/>
      <c r="W37" s="161"/>
      <c r="X37" s="161"/>
      <c r="Y37" s="151"/>
      <c r="Z37" s="151"/>
      <c r="AA37" s="151"/>
      <c r="AB37" s="151"/>
      <c r="AC37" s="151"/>
      <c r="AD37" s="151"/>
      <c r="AE37" s="151"/>
      <c r="AF37" s="151"/>
      <c r="AG37" s="151" t="s">
        <v>197</v>
      </c>
      <c r="AH37" s="151"/>
      <c r="AI37" s="151"/>
      <c r="AJ37" s="151"/>
      <c r="AK37" s="151"/>
      <c r="AL37" s="151"/>
      <c r="AM37" s="151"/>
      <c r="AN37" s="151"/>
      <c r="AO37" s="151"/>
      <c r="AP37" s="151"/>
      <c r="AQ37" s="151"/>
      <c r="AR37" s="151"/>
      <c r="AS37" s="151"/>
      <c r="AT37" s="151"/>
      <c r="AU37" s="151"/>
      <c r="AV37" s="151"/>
      <c r="AW37" s="151"/>
      <c r="AX37" s="151"/>
      <c r="AY37" s="151"/>
      <c r="AZ37" s="151"/>
      <c r="BA37" s="184" t="str">
        <f>C37</f>
        <v>s vybouráním lože, s přemístěním hmot na skládku na vzdálenost do 3 m nebo naložením na dopravní prostředek</v>
      </c>
      <c r="BB37" s="151"/>
      <c r="BC37" s="151"/>
      <c r="BD37" s="151"/>
      <c r="BE37" s="151"/>
      <c r="BF37" s="151"/>
      <c r="BG37" s="151"/>
      <c r="BH37" s="151"/>
    </row>
    <row r="38" spans="1:60" outlineLevel="1" x14ac:dyDescent="0.25">
      <c r="A38" s="158"/>
      <c r="B38" s="159"/>
      <c r="C38" s="272" t="s">
        <v>237</v>
      </c>
      <c r="D38" s="273"/>
      <c r="E38" s="273"/>
      <c r="F38" s="273"/>
      <c r="G38" s="273"/>
      <c r="H38" s="161"/>
      <c r="I38" s="161"/>
      <c r="J38" s="161"/>
      <c r="K38" s="161"/>
      <c r="L38" s="161"/>
      <c r="M38" s="161"/>
      <c r="N38" s="160"/>
      <c r="O38" s="160"/>
      <c r="P38" s="160"/>
      <c r="Q38" s="160"/>
      <c r="R38" s="161"/>
      <c r="S38" s="161"/>
      <c r="T38" s="161"/>
      <c r="U38" s="161"/>
      <c r="V38" s="161"/>
      <c r="W38" s="161"/>
      <c r="X38" s="161"/>
      <c r="Y38" s="151"/>
      <c r="Z38" s="151"/>
      <c r="AA38" s="151"/>
      <c r="AB38" s="151"/>
      <c r="AC38" s="151"/>
      <c r="AD38" s="151"/>
      <c r="AE38" s="151"/>
      <c r="AF38" s="151"/>
      <c r="AG38" s="151" t="s">
        <v>158</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5">
      <c r="A39" s="158"/>
      <c r="B39" s="159"/>
      <c r="C39" s="185" t="s">
        <v>238</v>
      </c>
      <c r="D39" s="182"/>
      <c r="E39" s="183">
        <v>350</v>
      </c>
      <c r="F39" s="161"/>
      <c r="G39" s="161"/>
      <c r="H39" s="161"/>
      <c r="I39" s="161"/>
      <c r="J39" s="161"/>
      <c r="K39" s="161"/>
      <c r="L39" s="161"/>
      <c r="M39" s="161"/>
      <c r="N39" s="160"/>
      <c r="O39" s="160"/>
      <c r="P39" s="160"/>
      <c r="Q39" s="160"/>
      <c r="R39" s="161"/>
      <c r="S39" s="161"/>
      <c r="T39" s="161"/>
      <c r="U39" s="161"/>
      <c r="V39" s="161"/>
      <c r="W39" s="161"/>
      <c r="X39" s="161"/>
      <c r="Y39" s="151"/>
      <c r="Z39" s="151"/>
      <c r="AA39" s="151"/>
      <c r="AB39" s="151"/>
      <c r="AC39" s="151"/>
      <c r="AD39" s="151"/>
      <c r="AE39" s="151"/>
      <c r="AF39" s="151"/>
      <c r="AG39" s="151" t="s">
        <v>199</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5">
      <c r="A40" s="170">
        <v>14</v>
      </c>
      <c r="B40" s="171" t="s">
        <v>233</v>
      </c>
      <c r="C40" s="178" t="s">
        <v>234</v>
      </c>
      <c r="D40" s="172" t="s">
        <v>235</v>
      </c>
      <c r="E40" s="173">
        <v>1250</v>
      </c>
      <c r="F40" s="174"/>
      <c r="G40" s="175">
        <f>ROUND(E40*F40,2)</f>
        <v>0</v>
      </c>
      <c r="H40" s="174"/>
      <c r="I40" s="175">
        <f>ROUND(E40*H40,2)</f>
        <v>0</v>
      </c>
      <c r="J40" s="174"/>
      <c r="K40" s="175">
        <f>ROUND(E40*J40,2)</f>
        <v>0</v>
      </c>
      <c r="L40" s="175">
        <v>21</v>
      </c>
      <c r="M40" s="175">
        <f>G40*(1+L40/100)</f>
        <v>0</v>
      </c>
      <c r="N40" s="173">
        <v>0</v>
      </c>
      <c r="O40" s="173">
        <f>ROUND(E40*N40,2)</f>
        <v>0</v>
      </c>
      <c r="P40" s="173">
        <v>0.27</v>
      </c>
      <c r="Q40" s="173">
        <f>ROUND(E40*P40,2)</f>
        <v>337.5</v>
      </c>
      <c r="R40" s="175" t="s">
        <v>192</v>
      </c>
      <c r="S40" s="175" t="s">
        <v>193</v>
      </c>
      <c r="T40" s="176" t="s">
        <v>193</v>
      </c>
      <c r="U40" s="161">
        <v>0.123</v>
      </c>
      <c r="V40" s="161">
        <f>ROUND(E40*U40,2)</f>
        <v>153.75</v>
      </c>
      <c r="W40" s="161"/>
      <c r="X40" s="161" t="s">
        <v>194</v>
      </c>
      <c r="Y40" s="151"/>
      <c r="Z40" s="151"/>
      <c r="AA40" s="151"/>
      <c r="AB40" s="151"/>
      <c r="AC40" s="151"/>
      <c r="AD40" s="151"/>
      <c r="AE40" s="151"/>
      <c r="AF40" s="151"/>
      <c r="AG40" s="151" t="s">
        <v>195</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5">
      <c r="A41" s="158"/>
      <c r="B41" s="159"/>
      <c r="C41" s="270" t="s">
        <v>236</v>
      </c>
      <c r="D41" s="271"/>
      <c r="E41" s="271"/>
      <c r="F41" s="271"/>
      <c r="G41" s="271"/>
      <c r="H41" s="161"/>
      <c r="I41" s="161"/>
      <c r="J41" s="161"/>
      <c r="K41" s="161"/>
      <c r="L41" s="161"/>
      <c r="M41" s="161"/>
      <c r="N41" s="160"/>
      <c r="O41" s="160"/>
      <c r="P41" s="160"/>
      <c r="Q41" s="160"/>
      <c r="R41" s="161"/>
      <c r="S41" s="161"/>
      <c r="T41" s="161"/>
      <c r="U41" s="161"/>
      <c r="V41" s="161"/>
      <c r="W41" s="161"/>
      <c r="X41" s="161"/>
      <c r="Y41" s="151"/>
      <c r="Z41" s="151"/>
      <c r="AA41" s="151"/>
      <c r="AB41" s="151"/>
      <c r="AC41" s="151"/>
      <c r="AD41" s="151"/>
      <c r="AE41" s="151"/>
      <c r="AF41" s="151"/>
      <c r="AG41" s="151" t="s">
        <v>197</v>
      </c>
      <c r="AH41" s="151"/>
      <c r="AI41" s="151"/>
      <c r="AJ41" s="151"/>
      <c r="AK41" s="151"/>
      <c r="AL41" s="151"/>
      <c r="AM41" s="151"/>
      <c r="AN41" s="151"/>
      <c r="AO41" s="151"/>
      <c r="AP41" s="151"/>
      <c r="AQ41" s="151"/>
      <c r="AR41" s="151"/>
      <c r="AS41" s="151"/>
      <c r="AT41" s="151"/>
      <c r="AU41" s="151"/>
      <c r="AV41" s="151"/>
      <c r="AW41" s="151"/>
      <c r="AX41" s="151"/>
      <c r="AY41" s="151"/>
      <c r="AZ41" s="151"/>
      <c r="BA41" s="184" t="str">
        <f>C41</f>
        <v>s vybouráním lože, s přemístěním hmot na skládku na vzdálenost do 3 m nebo naložením na dopravní prostředek</v>
      </c>
      <c r="BB41" s="151"/>
      <c r="BC41" s="151"/>
      <c r="BD41" s="151"/>
      <c r="BE41" s="151"/>
      <c r="BF41" s="151"/>
      <c r="BG41" s="151"/>
      <c r="BH41" s="151"/>
    </row>
    <row r="42" spans="1:60" outlineLevel="1" x14ac:dyDescent="0.25">
      <c r="A42" s="158"/>
      <c r="B42" s="159"/>
      <c r="C42" s="272" t="s">
        <v>239</v>
      </c>
      <c r="D42" s="273"/>
      <c r="E42" s="273"/>
      <c r="F42" s="273"/>
      <c r="G42" s="273"/>
      <c r="H42" s="161"/>
      <c r="I42" s="161"/>
      <c r="J42" s="161"/>
      <c r="K42" s="161"/>
      <c r="L42" s="161"/>
      <c r="M42" s="161"/>
      <c r="N42" s="160"/>
      <c r="O42" s="160"/>
      <c r="P42" s="160"/>
      <c r="Q42" s="160"/>
      <c r="R42" s="161"/>
      <c r="S42" s="161"/>
      <c r="T42" s="161"/>
      <c r="U42" s="161"/>
      <c r="V42" s="161"/>
      <c r="W42" s="161"/>
      <c r="X42" s="161"/>
      <c r="Y42" s="151"/>
      <c r="Z42" s="151"/>
      <c r="AA42" s="151"/>
      <c r="AB42" s="151"/>
      <c r="AC42" s="151"/>
      <c r="AD42" s="151"/>
      <c r="AE42" s="151"/>
      <c r="AF42" s="151"/>
      <c r="AG42" s="151" t="s">
        <v>158</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5">
      <c r="A43" s="158"/>
      <c r="B43" s="159"/>
      <c r="C43" s="185" t="s">
        <v>240</v>
      </c>
      <c r="D43" s="182"/>
      <c r="E43" s="183">
        <v>1250</v>
      </c>
      <c r="F43" s="161"/>
      <c r="G43" s="161"/>
      <c r="H43" s="161"/>
      <c r="I43" s="161"/>
      <c r="J43" s="161"/>
      <c r="K43" s="161"/>
      <c r="L43" s="161"/>
      <c r="M43" s="161"/>
      <c r="N43" s="160"/>
      <c r="O43" s="160"/>
      <c r="P43" s="160"/>
      <c r="Q43" s="160"/>
      <c r="R43" s="161"/>
      <c r="S43" s="161"/>
      <c r="T43" s="161"/>
      <c r="U43" s="161"/>
      <c r="V43" s="161"/>
      <c r="W43" s="161"/>
      <c r="X43" s="161"/>
      <c r="Y43" s="151"/>
      <c r="Z43" s="151"/>
      <c r="AA43" s="151"/>
      <c r="AB43" s="151"/>
      <c r="AC43" s="151"/>
      <c r="AD43" s="151"/>
      <c r="AE43" s="151"/>
      <c r="AF43" s="151"/>
      <c r="AG43" s="151" t="s">
        <v>199</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5">
      <c r="A44" s="170">
        <v>15</v>
      </c>
      <c r="B44" s="171" t="s">
        <v>241</v>
      </c>
      <c r="C44" s="178" t="s">
        <v>242</v>
      </c>
      <c r="D44" s="172" t="s">
        <v>235</v>
      </c>
      <c r="E44" s="173">
        <v>470</v>
      </c>
      <c r="F44" s="174"/>
      <c r="G44" s="175">
        <f>ROUND(E44*F44,2)</f>
        <v>0</v>
      </c>
      <c r="H44" s="174"/>
      <c r="I44" s="175">
        <f>ROUND(E44*H44,2)</f>
        <v>0</v>
      </c>
      <c r="J44" s="174"/>
      <c r="K44" s="175">
        <f>ROUND(E44*J44,2)</f>
        <v>0</v>
      </c>
      <c r="L44" s="175">
        <v>21</v>
      </c>
      <c r="M44" s="175">
        <f>G44*(1+L44/100)</f>
        <v>0</v>
      </c>
      <c r="N44" s="173">
        <v>0</v>
      </c>
      <c r="O44" s="173">
        <f>ROUND(E44*N44,2)</f>
        <v>0</v>
      </c>
      <c r="P44" s="173">
        <v>0.04</v>
      </c>
      <c r="Q44" s="173">
        <f>ROUND(E44*P44,2)</f>
        <v>18.8</v>
      </c>
      <c r="R44" s="175" t="s">
        <v>192</v>
      </c>
      <c r="S44" s="175" t="s">
        <v>193</v>
      </c>
      <c r="T44" s="176" t="s">
        <v>193</v>
      </c>
      <c r="U44" s="161">
        <v>0.08</v>
      </c>
      <c r="V44" s="161">
        <f>ROUND(E44*U44,2)</f>
        <v>37.6</v>
      </c>
      <c r="W44" s="161"/>
      <c r="X44" s="161" t="s">
        <v>194</v>
      </c>
      <c r="Y44" s="151"/>
      <c r="Z44" s="151"/>
      <c r="AA44" s="151"/>
      <c r="AB44" s="151"/>
      <c r="AC44" s="151"/>
      <c r="AD44" s="151"/>
      <c r="AE44" s="151"/>
      <c r="AF44" s="151"/>
      <c r="AG44" s="151" t="s">
        <v>195</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5">
      <c r="A45" s="158"/>
      <c r="B45" s="159"/>
      <c r="C45" s="270" t="s">
        <v>236</v>
      </c>
      <c r="D45" s="271"/>
      <c r="E45" s="271"/>
      <c r="F45" s="271"/>
      <c r="G45" s="271"/>
      <c r="H45" s="161"/>
      <c r="I45" s="161"/>
      <c r="J45" s="161"/>
      <c r="K45" s="161"/>
      <c r="L45" s="161"/>
      <c r="M45" s="161"/>
      <c r="N45" s="160"/>
      <c r="O45" s="160"/>
      <c r="P45" s="160"/>
      <c r="Q45" s="160"/>
      <c r="R45" s="161"/>
      <c r="S45" s="161"/>
      <c r="T45" s="161"/>
      <c r="U45" s="161"/>
      <c r="V45" s="161"/>
      <c r="W45" s="161"/>
      <c r="X45" s="161"/>
      <c r="Y45" s="151"/>
      <c r="Z45" s="151"/>
      <c r="AA45" s="151"/>
      <c r="AB45" s="151"/>
      <c r="AC45" s="151"/>
      <c r="AD45" s="151"/>
      <c r="AE45" s="151"/>
      <c r="AF45" s="151"/>
      <c r="AG45" s="151" t="s">
        <v>197</v>
      </c>
      <c r="AH45" s="151"/>
      <c r="AI45" s="151"/>
      <c r="AJ45" s="151"/>
      <c r="AK45" s="151"/>
      <c r="AL45" s="151"/>
      <c r="AM45" s="151"/>
      <c r="AN45" s="151"/>
      <c r="AO45" s="151"/>
      <c r="AP45" s="151"/>
      <c r="AQ45" s="151"/>
      <c r="AR45" s="151"/>
      <c r="AS45" s="151"/>
      <c r="AT45" s="151"/>
      <c r="AU45" s="151"/>
      <c r="AV45" s="151"/>
      <c r="AW45" s="151"/>
      <c r="AX45" s="151"/>
      <c r="AY45" s="151"/>
      <c r="AZ45" s="151"/>
      <c r="BA45" s="184" t="str">
        <f>C45</f>
        <v>s vybouráním lože, s přemístěním hmot na skládku na vzdálenost do 3 m nebo naložením na dopravní prostředek</v>
      </c>
      <c r="BB45" s="151"/>
      <c r="BC45" s="151"/>
      <c r="BD45" s="151"/>
      <c r="BE45" s="151"/>
      <c r="BF45" s="151"/>
      <c r="BG45" s="151"/>
      <c r="BH45" s="151"/>
    </row>
    <row r="46" spans="1:60" outlineLevel="1" x14ac:dyDescent="0.25">
      <c r="A46" s="158"/>
      <c r="B46" s="159"/>
      <c r="C46" s="185" t="s">
        <v>243</v>
      </c>
      <c r="D46" s="182"/>
      <c r="E46" s="183">
        <v>470</v>
      </c>
      <c r="F46" s="161"/>
      <c r="G46" s="161"/>
      <c r="H46" s="161"/>
      <c r="I46" s="161"/>
      <c r="J46" s="161"/>
      <c r="K46" s="161"/>
      <c r="L46" s="161"/>
      <c r="M46" s="161"/>
      <c r="N46" s="160"/>
      <c r="O46" s="160"/>
      <c r="P46" s="160"/>
      <c r="Q46" s="160"/>
      <c r="R46" s="161"/>
      <c r="S46" s="161"/>
      <c r="T46" s="161"/>
      <c r="U46" s="161"/>
      <c r="V46" s="161"/>
      <c r="W46" s="161"/>
      <c r="X46" s="161"/>
      <c r="Y46" s="151"/>
      <c r="Z46" s="151"/>
      <c r="AA46" s="151"/>
      <c r="AB46" s="151"/>
      <c r="AC46" s="151"/>
      <c r="AD46" s="151"/>
      <c r="AE46" s="151"/>
      <c r="AF46" s="151"/>
      <c r="AG46" s="151" t="s">
        <v>199</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5">
      <c r="A47" s="170">
        <v>16</v>
      </c>
      <c r="B47" s="171" t="s">
        <v>244</v>
      </c>
      <c r="C47" s="178" t="s">
        <v>245</v>
      </c>
      <c r="D47" s="172" t="s">
        <v>246</v>
      </c>
      <c r="E47" s="173">
        <v>11.6</v>
      </c>
      <c r="F47" s="174"/>
      <c r="G47" s="175">
        <f>ROUND(E47*F47,2)</f>
        <v>0</v>
      </c>
      <c r="H47" s="174"/>
      <c r="I47" s="175">
        <f>ROUND(E47*H47,2)</f>
        <v>0</v>
      </c>
      <c r="J47" s="174"/>
      <c r="K47" s="175">
        <f>ROUND(E47*J47,2)</f>
        <v>0</v>
      </c>
      <c r="L47" s="175">
        <v>21</v>
      </c>
      <c r="M47" s="175">
        <f>G47*(1+L47/100)</f>
        <v>0</v>
      </c>
      <c r="N47" s="173">
        <v>0</v>
      </c>
      <c r="O47" s="173">
        <f>ROUND(E47*N47,2)</f>
        <v>0</v>
      </c>
      <c r="P47" s="173">
        <v>0</v>
      </c>
      <c r="Q47" s="173">
        <f>ROUND(E47*P47,2)</f>
        <v>0</v>
      </c>
      <c r="R47" s="175" t="s">
        <v>247</v>
      </c>
      <c r="S47" s="175" t="s">
        <v>193</v>
      </c>
      <c r="T47" s="176" t="s">
        <v>193</v>
      </c>
      <c r="U47" s="161">
        <v>16.54</v>
      </c>
      <c r="V47" s="161">
        <f>ROUND(E47*U47,2)</f>
        <v>191.86</v>
      </c>
      <c r="W47" s="161"/>
      <c r="X47" s="161" t="s">
        <v>194</v>
      </c>
      <c r="Y47" s="151"/>
      <c r="Z47" s="151"/>
      <c r="AA47" s="151"/>
      <c r="AB47" s="151"/>
      <c r="AC47" s="151"/>
      <c r="AD47" s="151"/>
      <c r="AE47" s="151"/>
      <c r="AF47" s="151"/>
      <c r="AG47" s="151" t="s">
        <v>195</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5">
      <c r="A48" s="158"/>
      <c r="B48" s="159"/>
      <c r="C48" s="270" t="s">
        <v>248</v>
      </c>
      <c r="D48" s="271"/>
      <c r="E48" s="271"/>
      <c r="F48" s="271"/>
      <c r="G48" s="271"/>
      <c r="H48" s="161"/>
      <c r="I48" s="161"/>
      <c r="J48" s="161"/>
      <c r="K48" s="161"/>
      <c r="L48" s="161"/>
      <c r="M48" s="161"/>
      <c r="N48" s="160"/>
      <c r="O48" s="160"/>
      <c r="P48" s="160"/>
      <c r="Q48" s="160"/>
      <c r="R48" s="161"/>
      <c r="S48" s="161"/>
      <c r="T48" s="161"/>
      <c r="U48" s="161"/>
      <c r="V48" s="161"/>
      <c r="W48" s="161"/>
      <c r="X48" s="161"/>
      <c r="Y48" s="151"/>
      <c r="Z48" s="151"/>
      <c r="AA48" s="151"/>
      <c r="AB48" s="151"/>
      <c r="AC48" s="151"/>
      <c r="AD48" s="151"/>
      <c r="AE48" s="151"/>
      <c r="AF48" s="151"/>
      <c r="AG48" s="151" t="s">
        <v>197</v>
      </c>
      <c r="AH48" s="151"/>
      <c r="AI48" s="151"/>
      <c r="AJ48" s="151"/>
      <c r="AK48" s="151"/>
      <c r="AL48" s="151"/>
      <c r="AM48" s="151"/>
      <c r="AN48" s="151"/>
      <c r="AO48" s="151"/>
      <c r="AP48" s="151"/>
      <c r="AQ48" s="151"/>
      <c r="AR48" s="151"/>
      <c r="AS48" s="151"/>
      <c r="AT48" s="151"/>
      <c r="AU48" s="151"/>
      <c r="AV48" s="151"/>
      <c r="AW48" s="151"/>
      <c r="AX48" s="151"/>
      <c r="AY48" s="151"/>
      <c r="AZ48" s="151"/>
      <c r="BA48" s="184" t="str">
        <f>C48</f>
        <v>korytech vodotečí, melioračních kanálech s přemístěním suti na hromady na vzdálenost do 20 m nebo s naložením na dopravní prostředek,</v>
      </c>
      <c r="BB48" s="151"/>
      <c r="BC48" s="151"/>
      <c r="BD48" s="151"/>
      <c r="BE48" s="151"/>
      <c r="BF48" s="151"/>
      <c r="BG48" s="151"/>
      <c r="BH48" s="151"/>
    </row>
    <row r="49" spans="1:60" outlineLevel="1" x14ac:dyDescent="0.25">
      <c r="A49" s="158"/>
      <c r="B49" s="159"/>
      <c r="C49" s="272" t="s">
        <v>249</v>
      </c>
      <c r="D49" s="273"/>
      <c r="E49" s="273"/>
      <c r="F49" s="273"/>
      <c r="G49" s="273"/>
      <c r="H49" s="161"/>
      <c r="I49" s="161"/>
      <c r="J49" s="161"/>
      <c r="K49" s="161"/>
      <c r="L49" s="161"/>
      <c r="M49" s="161"/>
      <c r="N49" s="160"/>
      <c r="O49" s="160"/>
      <c r="P49" s="160"/>
      <c r="Q49" s="160"/>
      <c r="R49" s="161"/>
      <c r="S49" s="161"/>
      <c r="T49" s="161"/>
      <c r="U49" s="161"/>
      <c r="V49" s="161"/>
      <c r="W49" s="161"/>
      <c r="X49" s="161"/>
      <c r="Y49" s="151"/>
      <c r="Z49" s="151"/>
      <c r="AA49" s="151"/>
      <c r="AB49" s="151"/>
      <c r="AC49" s="151"/>
      <c r="AD49" s="151"/>
      <c r="AE49" s="151"/>
      <c r="AF49" s="151"/>
      <c r="AG49" s="151" t="s">
        <v>158</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5">
      <c r="A50" s="158"/>
      <c r="B50" s="159"/>
      <c r="C50" s="185" t="s">
        <v>250</v>
      </c>
      <c r="D50" s="182"/>
      <c r="E50" s="183">
        <v>11.6</v>
      </c>
      <c r="F50" s="161"/>
      <c r="G50" s="161"/>
      <c r="H50" s="161"/>
      <c r="I50" s="161"/>
      <c r="J50" s="161"/>
      <c r="K50" s="161"/>
      <c r="L50" s="161"/>
      <c r="M50" s="161"/>
      <c r="N50" s="160"/>
      <c r="O50" s="160"/>
      <c r="P50" s="160"/>
      <c r="Q50" s="160"/>
      <c r="R50" s="161"/>
      <c r="S50" s="161"/>
      <c r="T50" s="161"/>
      <c r="U50" s="161"/>
      <c r="V50" s="161"/>
      <c r="W50" s="161"/>
      <c r="X50" s="161"/>
      <c r="Y50" s="151"/>
      <c r="Z50" s="151"/>
      <c r="AA50" s="151"/>
      <c r="AB50" s="151"/>
      <c r="AC50" s="151"/>
      <c r="AD50" s="151"/>
      <c r="AE50" s="151"/>
      <c r="AF50" s="151"/>
      <c r="AG50" s="151" t="s">
        <v>199</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5">
      <c r="A51" s="170">
        <v>17</v>
      </c>
      <c r="B51" s="171" t="s">
        <v>251</v>
      </c>
      <c r="C51" s="178" t="s">
        <v>252</v>
      </c>
      <c r="D51" s="172" t="s">
        <v>246</v>
      </c>
      <c r="E51" s="173">
        <v>2608.65</v>
      </c>
      <c r="F51" s="174"/>
      <c r="G51" s="175">
        <f>ROUND(E51*F51,2)</f>
        <v>0</v>
      </c>
      <c r="H51" s="174"/>
      <c r="I51" s="175">
        <f>ROUND(E51*H51,2)</f>
        <v>0</v>
      </c>
      <c r="J51" s="174"/>
      <c r="K51" s="175">
        <f>ROUND(E51*J51,2)</f>
        <v>0</v>
      </c>
      <c r="L51" s="175">
        <v>21</v>
      </c>
      <c r="M51" s="175">
        <f>G51*(1+L51/100)</f>
        <v>0</v>
      </c>
      <c r="N51" s="173">
        <v>0</v>
      </c>
      <c r="O51" s="173">
        <f>ROUND(E51*N51,2)</f>
        <v>0</v>
      </c>
      <c r="P51" s="173">
        <v>0</v>
      </c>
      <c r="Q51" s="173">
        <f>ROUND(E51*P51,2)</f>
        <v>0</v>
      </c>
      <c r="R51" s="175" t="s">
        <v>247</v>
      </c>
      <c r="S51" s="175" t="s">
        <v>193</v>
      </c>
      <c r="T51" s="176" t="s">
        <v>193</v>
      </c>
      <c r="U51" s="161">
        <v>0.12</v>
      </c>
      <c r="V51" s="161">
        <f>ROUND(E51*U51,2)</f>
        <v>313.04000000000002</v>
      </c>
      <c r="W51" s="161"/>
      <c r="X51" s="161" t="s">
        <v>194</v>
      </c>
      <c r="Y51" s="151"/>
      <c r="Z51" s="151"/>
      <c r="AA51" s="151"/>
      <c r="AB51" s="151"/>
      <c r="AC51" s="151"/>
      <c r="AD51" s="151"/>
      <c r="AE51" s="151"/>
      <c r="AF51" s="151"/>
      <c r="AG51" s="151" t="s">
        <v>195</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5">
      <c r="A52" s="158"/>
      <c r="B52" s="159"/>
      <c r="C52" s="270" t="s">
        <v>253</v>
      </c>
      <c r="D52" s="271"/>
      <c r="E52" s="271"/>
      <c r="F52" s="271"/>
      <c r="G52" s="271"/>
      <c r="H52" s="161"/>
      <c r="I52" s="161"/>
      <c r="J52" s="161"/>
      <c r="K52" s="161"/>
      <c r="L52" s="161"/>
      <c r="M52" s="161"/>
      <c r="N52" s="160"/>
      <c r="O52" s="160"/>
      <c r="P52" s="160"/>
      <c r="Q52" s="160"/>
      <c r="R52" s="161"/>
      <c r="S52" s="161"/>
      <c r="T52" s="161"/>
      <c r="U52" s="161"/>
      <c r="V52" s="161"/>
      <c r="W52" s="161"/>
      <c r="X52" s="161"/>
      <c r="Y52" s="151"/>
      <c r="Z52" s="151"/>
      <c r="AA52" s="151"/>
      <c r="AB52" s="151"/>
      <c r="AC52" s="151"/>
      <c r="AD52" s="151"/>
      <c r="AE52" s="151"/>
      <c r="AF52" s="151"/>
      <c r="AG52" s="151" t="s">
        <v>197</v>
      </c>
      <c r="AH52" s="151"/>
      <c r="AI52" s="151"/>
      <c r="AJ52" s="151"/>
      <c r="AK52" s="151"/>
      <c r="AL52" s="151"/>
      <c r="AM52" s="151"/>
      <c r="AN52" s="151"/>
      <c r="AO52" s="151"/>
      <c r="AP52" s="151"/>
      <c r="AQ52" s="151"/>
      <c r="AR52" s="151"/>
      <c r="AS52" s="151"/>
      <c r="AT52" s="151"/>
      <c r="AU52" s="151"/>
      <c r="AV52" s="151"/>
      <c r="AW52" s="151"/>
      <c r="AX52" s="151"/>
      <c r="AY52" s="151"/>
      <c r="AZ52" s="151"/>
      <c r="BA52" s="184" t="str">
        <f>C52</f>
        <v>s přemístěním výkopku v příčných profilech na vzdálenost do 15 m nebo s naložením na dopravní prostředek.</v>
      </c>
      <c r="BB52" s="151"/>
      <c r="BC52" s="151"/>
      <c r="BD52" s="151"/>
      <c r="BE52" s="151"/>
      <c r="BF52" s="151"/>
      <c r="BG52" s="151"/>
      <c r="BH52" s="151"/>
    </row>
    <row r="53" spans="1:60" outlineLevel="1" x14ac:dyDescent="0.25">
      <c r="A53" s="158"/>
      <c r="B53" s="159"/>
      <c r="C53" s="185" t="s">
        <v>254</v>
      </c>
      <c r="D53" s="182"/>
      <c r="E53" s="183">
        <v>2608.65</v>
      </c>
      <c r="F53" s="161"/>
      <c r="G53" s="161"/>
      <c r="H53" s="161"/>
      <c r="I53" s="161"/>
      <c r="J53" s="161"/>
      <c r="K53" s="161"/>
      <c r="L53" s="161"/>
      <c r="M53" s="161"/>
      <c r="N53" s="160"/>
      <c r="O53" s="160"/>
      <c r="P53" s="160"/>
      <c r="Q53" s="160"/>
      <c r="R53" s="161"/>
      <c r="S53" s="161"/>
      <c r="T53" s="161"/>
      <c r="U53" s="161"/>
      <c r="V53" s="161"/>
      <c r="W53" s="161"/>
      <c r="X53" s="161"/>
      <c r="Y53" s="151"/>
      <c r="Z53" s="151"/>
      <c r="AA53" s="151"/>
      <c r="AB53" s="151"/>
      <c r="AC53" s="151"/>
      <c r="AD53" s="151"/>
      <c r="AE53" s="151"/>
      <c r="AF53" s="151"/>
      <c r="AG53" s="151" t="s">
        <v>199</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5">
      <c r="A54" s="170">
        <v>18</v>
      </c>
      <c r="B54" s="171" t="s">
        <v>255</v>
      </c>
      <c r="C54" s="178" t="s">
        <v>256</v>
      </c>
      <c r="D54" s="172" t="s">
        <v>246</v>
      </c>
      <c r="E54" s="173">
        <v>94.32</v>
      </c>
      <c r="F54" s="174"/>
      <c r="G54" s="175">
        <f>ROUND(E54*F54,2)</f>
        <v>0</v>
      </c>
      <c r="H54" s="174"/>
      <c r="I54" s="175">
        <f>ROUND(E54*H54,2)</f>
        <v>0</v>
      </c>
      <c r="J54" s="174"/>
      <c r="K54" s="175">
        <f>ROUND(E54*J54,2)</f>
        <v>0</v>
      </c>
      <c r="L54" s="175">
        <v>21</v>
      </c>
      <c r="M54" s="175">
        <f>G54*(1+L54/100)</f>
        <v>0</v>
      </c>
      <c r="N54" s="173">
        <v>0</v>
      </c>
      <c r="O54" s="173">
        <f>ROUND(E54*N54,2)</f>
        <v>0</v>
      </c>
      <c r="P54" s="173">
        <v>0</v>
      </c>
      <c r="Q54" s="173">
        <f>ROUND(E54*P54,2)</f>
        <v>0</v>
      </c>
      <c r="R54" s="175" t="s">
        <v>247</v>
      </c>
      <c r="S54" s="175" t="s">
        <v>193</v>
      </c>
      <c r="T54" s="176" t="s">
        <v>193</v>
      </c>
      <c r="U54" s="161">
        <v>0.23</v>
      </c>
      <c r="V54" s="161">
        <f>ROUND(E54*U54,2)</f>
        <v>21.69</v>
      </c>
      <c r="W54" s="161"/>
      <c r="X54" s="161" t="s">
        <v>194</v>
      </c>
      <c r="Y54" s="151"/>
      <c r="Z54" s="151"/>
      <c r="AA54" s="151"/>
      <c r="AB54" s="151"/>
      <c r="AC54" s="151"/>
      <c r="AD54" s="151"/>
      <c r="AE54" s="151"/>
      <c r="AF54" s="151"/>
      <c r="AG54" s="151" t="s">
        <v>195</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20.5" outlineLevel="1" x14ac:dyDescent="0.25">
      <c r="A55" s="158"/>
      <c r="B55" s="159"/>
      <c r="C55" s="270" t="s">
        <v>257</v>
      </c>
      <c r="D55" s="271"/>
      <c r="E55" s="271"/>
      <c r="F55" s="271"/>
      <c r="G55" s="271"/>
      <c r="H55" s="161"/>
      <c r="I55" s="161"/>
      <c r="J55" s="161"/>
      <c r="K55" s="161"/>
      <c r="L55" s="161"/>
      <c r="M55" s="161"/>
      <c r="N55" s="160"/>
      <c r="O55" s="160"/>
      <c r="P55" s="160"/>
      <c r="Q55" s="160"/>
      <c r="R55" s="161"/>
      <c r="S55" s="161"/>
      <c r="T55" s="161"/>
      <c r="U55" s="161"/>
      <c r="V55" s="161"/>
      <c r="W55" s="161"/>
      <c r="X55" s="161"/>
      <c r="Y55" s="151"/>
      <c r="Z55" s="151"/>
      <c r="AA55" s="151"/>
      <c r="AB55" s="151"/>
      <c r="AC55" s="151"/>
      <c r="AD55" s="151"/>
      <c r="AE55" s="151"/>
      <c r="AF55" s="151"/>
      <c r="AG55" s="151" t="s">
        <v>197</v>
      </c>
      <c r="AH55" s="151"/>
      <c r="AI55" s="151"/>
      <c r="AJ55" s="151"/>
      <c r="AK55" s="151"/>
      <c r="AL55" s="151"/>
      <c r="AM55" s="151"/>
      <c r="AN55" s="151"/>
      <c r="AO55" s="151"/>
      <c r="AP55" s="151"/>
      <c r="AQ55" s="151"/>
      <c r="AR55" s="151"/>
      <c r="AS55" s="151"/>
      <c r="AT55" s="151"/>
      <c r="AU55" s="151"/>
      <c r="AV55" s="151"/>
      <c r="AW55" s="151"/>
      <c r="AX55" s="151"/>
      <c r="AY55" s="151"/>
      <c r="AZ55" s="151"/>
      <c r="BA55" s="184" t="str">
        <f>C55</f>
        <v>zapažených i nezapažených s urovnáním dna do předepsaného profilu a spádu, s přehozením výkopku na přilehlém terénu na vzdálenost do 3 m od podélné osy rýhy nebo s naložením výkopku na dopravní prostředek.</v>
      </c>
      <c r="BB55" s="151"/>
      <c r="BC55" s="151"/>
      <c r="BD55" s="151"/>
      <c r="BE55" s="151"/>
      <c r="BF55" s="151"/>
      <c r="BG55" s="151"/>
      <c r="BH55" s="151"/>
    </row>
    <row r="56" spans="1:60" outlineLevel="1" x14ac:dyDescent="0.25">
      <c r="A56" s="158"/>
      <c r="B56" s="159"/>
      <c r="C56" s="185" t="s">
        <v>258</v>
      </c>
      <c r="D56" s="182"/>
      <c r="E56" s="183">
        <v>94.32</v>
      </c>
      <c r="F56" s="161"/>
      <c r="G56" s="161"/>
      <c r="H56" s="161"/>
      <c r="I56" s="161"/>
      <c r="J56" s="161"/>
      <c r="K56" s="161"/>
      <c r="L56" s="161"/>
      <c r="M56" s="161"/>
      <c r="N56" s="160"/>
      <c r="O56" s="160"/>
      <c r="P56" s="160"/>
      <c r="Q56" s="160"/>
      <c r="R56" s="161"/>
      <c r="S56" s="161"/>
      <c r="T56" s="161"/>
      <c r="U56" s="161"/>
      <c r="V56" s="161"/>
      <c r="W56" s="161"/>
      <c r="X56" s="161"/>
      <c r="Y56" s="151"/>
      <c r="Z56" s="151"/>
      <c r="AA56" s="151"/>
      <c r="AB56" s="151"/>
      <c r="AC56" s="151"/>
      <c r="AD56" s="151"/>
      <c r="AE56" s="151"/>
      <c r="AF56" s="151"/>
      <c r="AG56" s="151" t="s">
        <v>199</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5">
      <c r="A57" s="170">
        <v>19</v>
      </c>
      <c r="B57" s="171" t="s">
        <v>259</v>
      </c>
      <c r="C57" s="178" t="s">
        <v>260</v>
      </c>
      <c r="D57" s="172" t="s">
        <v>246</v>
      </c>
      <c r="E57" s="173">
        <v>129.6</v>
      </c>
      <c r="F57" s="174"/>
      <c r="G57" s="175">
        <f>ROUND(E57*F57,2)</f>
        <v>0</v>
      </c>
      <c r="H57" s="174"/>
      <c r="I57" s="175">
        <f>ROUND(E57*H57,2)</f>
        <v>0</v>
      </c>
      <c r="J57" s="174"/>
      <c r="K57" s="175">
        <f>ROUND(E57*J57,2)</f>
        <v>0</v>
      </c>
      <c r="L57" s="175">
        <v>21</v>
      </c>
      <c r="M57" s="175">
        <f>G57*(1+L57/100)</f>
        <v>0</v>
      </c>
      <c r="N57" s="173">
        <v>0</v>
      </c>
      <c r="O57" s="173">
        <f>ROUND(E57*N57,2)</f>
        <v>0</v>
      </c>
      <c r="P57" s="173">
        <v>0</v>
      </c>
      <c r="Q57" s="173">
        <f>ROUND(E57*P57,2)</f>
        <v>0</v>
      </c>
      <c r="R57" s="175" t="s">
        <v>247</v>
      </c>
      <c r="S57" s="175" t="s">
        <v>193</v>
      </c>
      <c r="T57" s="176" t="s">
        <v>193</v>
      </c>
      <c r="U57" s="161">
        <v>0.16</v>
      </c>
      <c r="V57" s="161">
        <f>ROUND(E57*U57,2)</f>
        <v>20.74</v>
      </c>
      <c r="W57" s="161"/>
      <c r="X57" s="161" t="s">
        <v>194</v>
      </c>
      <c r="Y57" s="151"/>
      <c r="Z57" s="151"/>
      <c r="AA57" s="151"/>
      <c r="AB57" s="151"/>
      <c r="AC57" s="151"/>
      <c r="AD57" s="151"/>
      <c r="AE57" s="151"/>
      <c r="AF57" s="151"/>
      <c r="AG57" s="151" t="s">
        <v>195</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0.5" outlineLevel="1" x14ac:dyDescent="0.25">
      <c r="A58" s="158"/>
      <c r="B58" s="159"/>
      <c r="C58" s="270" t="s">
        <v>261</v>
      </c>
      <c r="D58" s="271"/>
      <c r="E58" s="271"/>
      <c r="F58" s="271"/>
      <c r="G58" s="271"/>
      <c r="H58" s="161"/>
      <c r="I58" s="161"/>
      <c r="J58" s="161"/>
      <c r="K58" s="161"/>
      <c r="L58" s="161"/>
      <c r="M58" s="161"/>
      <c r="N58" s="160"/>
      <c r="O58" s="160"/>
      <c r="P58" s="160"/>
      <c r="Q58" s="160"/>
      <c r="R58" s="161"/>
      <c r="S58" s="161"/>
      <c r="T58" s="161"/>
      <c r="U58" s="161"/>
      <c r="V58" s="161"/>
      <c r="W58" s="161"/>
      <c r="X58" s="161"/>
      <c r="Y58" s="151"/>
      <c r="Z58" s="151"/>
      <c r="AA58" s="151"/>
      <c r="AB58" s="151"/>
      <c r="AC58" s="151"/>
      <c r="AD58" s="151"/>
      <c r="AE58" s="151"/>
      <c r="AF58" s="151"/>
      <c r="AG58" s="151" t="s">
        <v>197</v>
      </c>
      <c r="AH58" s="151"/>
      <c r="AI58" s="151"/>
      <c r="AJ58" s="151"/>
      <c r="AK58" s="151"/>
      <c r="AL58" s="151"/>
      <c r="AM58" s="151"/>
      <c r="AN58" s="151"/>
      <c r="AO58" s="151"/>
      <c r="AP58" s="151"/>
      <c r="AQ58" s="151"/>
      <c r="AR58" s="151"/>
      <c r="AS58" s="151"/>
      <c r="AT58" s="151"/>
      <c r="AU58" s="151"/>
      <c r="AV58" s="151"/>
      <c r="AW58" s="151"/>
      <c r="AX58" s="151"/>
      <c r="AY58" s="151"/>
      <c r="AZ58" s="151"/>
      <c r="BA58" s="184" t="str">
        <f>C58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8" s="151"/>
      <c r="BC58" s="151"/>
      <c r="BD58" s="151"/>
      <c r="BE58" s="151"/>
      <c r="BF58" s="151"/>
      <c r="BG58" s="151"/>
      <c r="BH58" s="151"/>
    </row>
    <row r="59" spans="1:60" outlineLevel="1" x14ac:dyDescent="0.25">
      <c r="A59" s="158"/>
      <c r="B59" s="159"/>
      <c r="C59" s="185" t="s">
        <v>262</v>
      </c>
      <c r="D59" s="182"/>
      <c r="E59" s="183">
        <v>129.6</v>
      </c>
      <c r="F59" s="161"/>
      <c r="G59" s="161"/>
      <c r="H59" s="161"/>
      <c r="I59" s="161"/>
      <c r="J59" s="161"/>
      <c r="K59" s="161"/>
      <c r="L59" s="161"/>
      <c r="M59" s="161"/>
      <c r="N59" s="160"/>
      <c r="O59" s="160"/>
      <c r="P59" s="160"/>
      <c r="Q59" s="160"/>
      <c r="R59" s="161"/>
      <c r="S59" s="161"/>
      <c r="T59" s="161"/>
      <c r="U59" s="161"/>
      <c r="V59" s="161"/>
      <c r="W59" s="161"/>
      <c r="X59" s="161"/>
      <c r="Y59" s="151"/>
      <c r="Z59" s="151"/>
      <c r="AA59" s="151"/>
      <c r="AB59" s="151"/>
      <c r="AC59" s="151"/>
      <c r="AD59" s="151"/>
      <c r="AE59" s="151"/>
      <c r="AF59" s="151"/>
      <c r="AG59" s="151" t="s">
        <v>199</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5">
      <c r="A60" s="170">
        <v>20</v>
      </c>
      <c r="B60" s="171" t="s">
        <v>263</v>
      </c>
      <c r="C60" s="178" t="s">
        <v>264</v>
      </c>
      <c r="D60" s="172" t="s">
        <v>246</v>
      </c>
      <c r="E60" s="173">
        <v>129.6</v>
      </c>
      <c r="F60" s="174"/>
      <c r="G60" s="175">
        <f>ROUND(E60*F60,2)</f>
        <v>0</v>
      </c>
      <c r="H60" s="174"/>
      <c r="I60" s="175">
        <f>ROUND(E60*H60,2)</f>
        <v>0</v>
      </c>
      <c r="J60" s="174"/>
      <c r="K60" s="175">
        <f>ROUND(E60*J60,2)</f>
        <v>0</v>
      </c>
      <c r="L60" s="175">
        <v>21</v>
      </c>
      <c r="M60" s="175">
        <f>G60*(1+L60/100)</f>
        <v>0</v>
      </c>
      <c r="N60" s="173">
        <v>0</v>
      </c>
      <c r="O60" s="173">
        <f>ROUND(E60*N60,2)</f>
        <v>0</v>
      </c>
      <c r="P60" s="173">
        <v>0</v>
      </c>
      <c r="Q60" s="173">
        <f>ROUND(E60*P60,2)</f>
        <v>0</v>
      </c>
      <c r="R60" s="175" t="s">
        <v>247</v>
      </c>
      <c r="S60" s="175" t="s">
        <v>193</v>
      </c>
      <c r="T60" s="176" t="s">
        <v>193</v>
      </c>
      <c r="U60" s="161">
        <v>1.1970000000000001</v>
      </c>
      <c r="V60" s="161">
        <f>ROUND(E60*U60,2)</f>
        <v>155.13</v>
      </c>
      <c r="W60" s="161"/>
      <c r="X60" s="161" t="s">
        <v>194</v>
      </c>
      <c r="Y60" s="151"/>
      <c r="Z60" s="151"/>
      <c r="AA60" s="151"/>
      <c r="AB60" s="151"/>
      <c r="AC60" s="151"/>
      <c r="AD60" s="151"/>
      <c r="AE60" s="151"/>
      <c r="AF60" s="151"/>
      <c r="AG60" s="151" t="s">
        <v>195</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ht="20.5" outlineLevel="1" x14ac:dyDescent="0.25">
      <c r="A61" s="158"/>
      <c r="B61" s="159"/>
      <c r="C61" s="270" t="s">
        <v>265</v>
      </c>
      <c r="D61" s="271"/>
      <c r="E61" s="271"/>
      <c r="F61" s="271"/>
      <c r="G61" s="271"/>
      <c r="H61" s="161"/>
      <c r="I61" s="161"/>
      <c r="J61" s="161"/>
      <c r="K61" s="161"/>
      <c r="L61" s="161"/>
      <c r="M61" s="161"/>
      <c r="N61" s="160"/>
      <c r="O61" s="160"/>
      <c r="P61" s="160"/>
      <c r="Q61" s="160"/>
      <c r="R61" s="161"/>
      <c r="S61" s="161"/>
      <c r="T61" s="161"/>
      <c r="U61" s="161"/>
      <c r="V61" s="161"/>
      <c r="W61" s="161"/>
      <c r="X61" s="161"/>
      <c r="Y61" s="151"/>
      <c r="Z61" s="151"/>
      <c r="AA61" s="151"/>
      <c r="AB61" s="151"/>
      <c r="AC61" s="151"/>
      <c r="AD61" s="151"/>
      <c r="AE61" s="151"/>
      <c r="AF61" s="151"/>
      <c r="AG61" s="151" t="s">
        <v>197</v>
      </c>
      <c r="AH61" s="151"/>
      <c r="AI61" s="151"/>
      <c r="AJ61" s="151"/>
      <c r="AK61" s="151"/>
      <c r="AL61" s="151"/>
      <c r="AM61" s="151"/>
      <c r="AN61" s="151"/>
      <c r="AO61" s="151"/>
      <c r="AP61" s="151"/>
      <c r="AQ61" s="151"/>
      <c r="AR61" s="151"/>
      <c r="AS61" s="151"/>
      <c r="AT61" s="151"/>
      <c r="AU61" s="151"/>
      <c r="AV61" s="151"/>
      <c r="AW61" s="151"/>
      <c r="AX61" s="151"/>
      <c r="AY61" s="151"/>
      <c r="AZ61" s="151"/>
      <c r="BA61" s="184" t="str">
        <f>C61</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61" s="151"/>
      <c r="BC61" s="151"/>
      <c r="BD61" s="151"/>
      <c r="BE61" s="151"/>
      <c r="BF61" s="151"/>
      <c r="BG61" s="151"/>
      <c r="BH61" s="151"/>
    </row>
    <row r="62" spans="1:60" outlineLevel="1" x14ac:dyDescent="0.25">
      <c r="A62" s="158"/>
      <c r="B62" s="159"/>
      <c r="C62" s="185" t="s">
        <v>266</v>
      </c>
      <c r="D62" s="182"/>
      <c r="E62" s="183">
        <v>129.6</v>
      </c>
      <c r="F62" s="161"/>
      <c r="G62" s="161"/>
      <c r="H62" s="161"/>
      <c r="I62" s="161"/>
      <c r="J62" s="161"/>
      <c r="K62" s="161"/>
      <c r="L62" s="161"/>
      <c r="M62" s="161"/>
      <c r="N62" s="160"/>
      <c r="O62" s="160"/>
      <c r="P62" s="160"/>
      <c r="Q62" s="160"/>
      <c r="R62" s="161"/>
      <c r="S62" s="161"/>
      <c r="T62" s="161"/>
      <c r="U62" s="161"/>
      <c r="V62" s="161"/>
      <c r="W62" s="161"/>
      <c r="X62" s="161"/>
      <c r="Y62" s="151"/>
      <c r="Z62" s="151"/>
      <c r="AA62" s="151"/>
      <c r="AB62" s="151"/>
      <c r="AC62" s="151"/>
      <c r="AD62" s="151"/>
      <c r="AE62" s="151"/>
      <c r="AF62" s="151"/>
      <c r="AG62" s="151" t="s">
        <v>199</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5">
      <c r="A63" s="170">
        <v>21</v>
      </c>
      <c r="B63" s="171" t="s">
        <v>267</v>
      </c>
      <c r="C63" s="178" t="s">
        <v>268</v>
      </c>
      <c r="D63" s="172" t="s">
        <v>246</v>
      </c>
      <c r="E63" s="173">
        <v>241.2</v>
      </c>
      <c r="F63" s="174"/>
      <c r="G63" s="175">
        <f>ROUND(E63*F63,2)</f>
        <v>0</v>
      </c>
      <c r="H63" s="174"/>
      <c r="I63" s="175">
        <f>ROUND(E63*H63,2)</f>
        <v>0</v>
      </c>
      <c r="J63" s="174"/>
      <c r="K63" s="175">
        <f>ROUND(E63*J63,2)</f>
        <v>0</v>
      </c>
      <c r="L63" s="175">
        <v>21</v>
      </c>
      <c r="M63" s="175">
        <f>G63*(1+L63/100)</f>
        <v>0</v>
      </c>
      <c r="N63" s="173">
        <v>0</v>
      </c>
      <c r="O63" s="173">
        <f>ROUND(E63*N63,2)</f>
        <v>0</v>
      </c>
      <c r="P63" s="173">
        <v>0</v>
      </c>
      <c r="Q63" s="173">
        <f>ROUND(E63*P63,2)</f>
        <v>0</v>
      </c>
      <c r="R63" s="175" t="s">
        <v>247</v>
      </c>
      <c r="S63" s="175" t="s">
        <v>193</v>
      </c>
      <c r="T63" s="176" t="s">
        <v>193</v>
      </c>
      <c r="U63" s="161">
        <v>3.5329999999999999</v>
      </c>
      <c r="V63" s="161">
        <f>ROUND(E63*U63,2)</f>
        <v>852.16</v>
      </c>
      <c r="W63" s="161"/>
      <c r="X63" s="161" t="s">
        <v>194</v>
      </c>
      <c r="Y63" s="151"/>
      <c r="Z63" s="151"/>
      <c r="AA63" s="151"/>
      <c r="AB63" s="151"/>
      <c r="AC63" s="151"/>
      <c r="AD63" s="151"/>
      <c r="AE63" s="151"/>
      <c r="AF63" s="151"/>
      <c r="AG63" s="151" t="s">
        <v>195</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5">
      <c r="A64" s="158"/>
      <c r="B64" s="159"/>
      <c r="C64" s="270" t="s">
        <v>269</v>
      </c>
      <c r="D64" s="271"/>
      <c r="E64" s="271"/>
      <c r="F64" s="271"/>
      <c r="G64" s="271"/>
      <c r="H64" s="161"/>
      <c r="I64" s="161"/>
      <c r="J64" s="161"/>
      <c r="K64" s="161"/>
      <c r="L64" s="161"/>
      <c r="M64" s="161"/>
      <c r="N64" s="160"/>
      <c r="O64" s="160"/>
      <c r="P64" s="160"/>
      <c r="Q64" s="160"/>
      <c r="R64" s="161"/>
      <c r="S64" s="161"/>
      <c r="T64" s="161"/>
      <c r="U64" s="161"/>
      <c r="V64" s="161"/>
      <c r="W64" s="161"/>
      <c r="X64" s="161"/>
      <c r="Y64" s="151"/>
      <c r="Z64" s="151"/>
      <c r="AA64" s="151"/>
      <c r="AB64" s="151"/>
      <c r="AC64" s="151"/>
      <c r="AD64" s="151"/>
      <c r="AE64" s="151"/>
      <c r="AF64" s="151"/>
      <c r="AG64" s="151" t="s">
        <v>197</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5">
      <c r="A65" s="158"/>
      <c r="B65" s="159"/>
      <c r="C65" s="185" t="s">
        <v>270</v>
      </c>
      <c r="D65" s="182"/>
      <c r="E65" s="183">
        <v>241.2</v>
      </c>
      <c r="F65" s="161"/>
      <c r="G65" s="161"/>
      <c r="H65" s="161"/>
      <c r="I65" s="161"/>
      <c r="J65" s="161"/>
      <c r="K65" s="161"/>
      <c r="L65" s="161"/>
      <c r="M65" s="161"/>
      <c r="N65" s="160"/>
      <c r="O65" s="160"/>
      <c r="P65" s="160"/>
      <c r="Q65" s="160"/>
      <c r="R65" s="161"/>
      <c r="S65" s="161"/>
      <c r="T65" s="161"/>
      <c r="U65" s="161"/>
      <c r="V65" s="161"/>
      <c r="W65" s="161"/>
      <c r="X65" s="161"/>
      <c r="Y65" s="151"/>
      <c r="Z65" s="151"/>
      <c r="AA65" s="151"/>
      <c r="AB65" s="151"/>
      <c r="AC65" s="151"/>
      <c r="AD65" s="151"/>
      <c r="AE65" s="151"/>
      <c r="AF65" s="151"/>
      <c r="AG65" s="151" t="s">
        <v>199</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5">
      <c r="A66" s="170">
        <v>22</v>
      </c>
      <c r="B66" s="171" t="s">
        <v>271</v>
      </c>
      <c r="C66" s="178" t="s">
        <v>272</v>
      </c>
      <c r="D66" s="172" t="s">
        <v>191</v>
      </c>
      <c r="E66" s="173">
        <v>1128</v>
      </c>
      <c r="F66" s="174"/>
      <c r="G66" s="175">
        <f>ROUND(E66*F66,2)</f>
        <v>0</v>
      </c>
      <c r="H66" s="174"/>
      <c r="I66" s="175">
        <f>ROUND(E66*H66,2)</f>
        <v>0</v>
      </c>
      <c r="J66" s="174"/>
      <c r="K66" s="175">
        <f>ROUND(E66*J66,2)</f>
        <v>0</v>
      </c>
      <c r="L66" s="175">
        <v>21</v>
      </c>
      <c r="M66" s="175">
        <f>G66*(1+L66/100)</f>
        <v>0</v>
      </c>
      <c r="N66" s="173">
        <v>9.8999999999999999E-4</v>
      </c>
      <c r="O66" s="173">
        <f>ROUND(E66*N66,2)</f>
        <v>1.1200000000000001</v>
      </c>
      <c r="P66" s="173">
        <v>0</v>
      </c>
      <c r="Q66" s="173">
        <f>ROUND(E66*P66,2)</f>
        <v>0</v>
      </c>
      <c r="R66" s="175" t="s">
        <v>247</v>
      </c>
      <c r="S66" s="175" t="s">
        <v>193</v>
      </c>
      <c r="T66" s="176" t="s">
        <v>193</v>
      </c>
      <c r="U66" s="161">
        <v>0.23599999999999999</v>
      </c>
      <c r="V66" s="161">
        <f>ROUND(E66*U66,2)</f>
        <v>266.20999999999998</v>
      </c>
      <c r="W66" s="161"/>
      <c r="X66" s="161" t="s">
        <v>194</v>
      </c>
      <c r="Y66" s="151"/>
      <c r="Z66" s="151"/>
      <c r="AA66" s="151"/>
      <c r="AB66" s="151"/>
      <c r="AC66" s="151"/>
      <c r="AD66" s="151"/>
      <c r="AE66" s="151"/>
      <c r="AF66" s="151"/>
      <c r="AG66" s="151" t="s">
        <v>195</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5">
      <c r="A67" s="158"/>
      <c r="B67" s="159"/>
      <c r="C67" s="270" t="s">
        <v>273</v>
      </c>
      <c r="D67" s="271"/>
      <c r="E67" s="271"/>
      <c r="F67" s="271"/>
      <c r="G67" s="271"/>
      <c r="H67" s="161"/>
      <c r="I67" s="161"/>
      <c r="J67" s="161"/>
      <c r="K67" s="161"/>
      <c r="L67" s="161"/>
      <c r="M67" s="161"/>
      <c r="N67" s="160"/>
      <c r="O67" s="160"/>
      <c r="P67" s="160"/>
      <c r="Q67" s="160"/>
      <c r="R67" s="161"/>
      <c r="S67" s="161"/>
      <c r="T67" s="161"/>
      <c r="U67" s="161"/>
      <c r="V67" s="161"/>
      <c r="W67" s="161"/>
      <c r="X67" s="161"/>
      <c r="Y67" s="151"/>
      <c r="Z67" s="151"/>
      <c r="AA67" s="151"/>
      <c r="AB67" s="151"/>
      <c r="AC67" s="151"/>
      <c r="AD67" s="151"/>
      <c r="AE67" s="151"/>
      <c r="AF67" s="151"/>
      <c r="AG67" s="151" t="s">
        <v>197</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5">
      <c r="A68" s="158"/>
      <c r="B68" s="159"/>
      <c r="C68" s="185" t="s">
        <v>274</v>
      </c>
      <c r="D68" s="182"/>
      <c r="E68" s="183">
        <v>1128</v>
      </c>
      <c r="F68" s="161"/>
      <c r="G68" s="161"/>
      <c r="H68" s="161"/>
      <c r="I68" s="161"/>
      <c r="J68" s="161"/>
      <c r="K68" s="161"/>
      <c r="L68" s="161"/>
      <c r="M68" s="161"/>
      <c r="N68" s="160"/>
      <c r="O68" s="160"/>
      <c r="P68" s="160"/>
      <c r="Q68" s="160"/>
      <c r="R68" s="161"/>
      <c r="S68" s="161"/>
      <c r="T68" s="161"/>
      <c r="U68" s="161"/>
      <c r="V68" s="161"/>
      <c r="W68" s="161"/>
      <c r="X68" s="161"/>
      <c r="Y68" s="151"/>
      <c r="Z68" s="151"/>
      <c r="AA68" s="151"/>
      <c r="AB68" s="151"/>
      <c r="AC68" s="151"/>
      <c r="AD68" s="151"/>
      <c r="AE68" s="151"/>
      <c r="AF68" s="151"/>
      <c r="AG68" s="151" t="s">
        <v>199</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5">
      <c r="A69" s="170">
        <v>23</v>
      </c>
      <c r="B69" s="171" t="s">
        <v>275</v>
      </c>
      <c r="C69" s="178" t="s">
        <v>276</v>
      </c>
      <c r="D69" s="172" t="s">
        <v>191</v>
      </c>
      <c r="E69" s="173">
        <v>1128</v>
      </c>
      <c r="F69" s="174"/>
      <c r="G69" s="175">
        <f>ROUND(E69*F69,2)</f>
        <v>0</v>
      </c>
      <c r="H69" s="174"/>
      <c r="I69" s="175">
        <f>ROUND(E69*H69,2)</f>
        <v>0</v>
      </c>
      <c r="J69" s="174"/>
      <c r="K69" s="175">
        <f>ROUND(E69*J69,2)</f>
        <v>0</v>
      </c>
      <c r="L69" s="175">
        <v>21</v>
      </c>
      <c r="M69" s="175">
        <f>G69*(1+L69/100)</f>
        <v>0</v>
      </c>
      <c r="N69" s="173">
        <v>0</v>
      </c>
      <c r="O69" s="173">
        <f>ROUND(E69*N69,2)</f>
        <v>0</v>
      </c>
      <c r="P69" s="173">
        <v>0</v>
      </c>
      <c r="Q69" s="173">
        <f>ROUND(E69*P69,2)</f>
        <v>0</v>
      </c>
      <c r="R69" s="175" t="s">
        <v>247</v>
      </c>
      <c r="S69" s="175" t="s">
        <v>193</v>
      </c>
      <c r="T69" s="176" t="s">
        <v>193</v>
      </c>
      <c r="U69" s="161">
        <v>7.0000000000000007E-2</v>
      </c>
      <c r="V69" s="161">
        <f>ROUND(E69*U69,2)</f>
        <v>78.959999999999994</v>
      </c>
      <c r="W69" s="161"/>
      <c r="X69" s="161" t="s">
        <v>194</v>
      </c>
      <c r="Y69" s="151"/>
      <c r="Z69" s="151"/>
      <c r="AA69" s="151"/>
      <c r="AB69" s="151"/>
      <c r="AC69" s="151"/>
      <c r="AD69" s="151"/>
      <c r="AE69" s="151"/>
      <c r="AF69" s="151"/>
      <c r="AG69" s="151" t="s">
        <v>195</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5">
      <c r="A70" s="158"/>
      <c r="B70" s="159"/>
      <c r="C70" s="270" t="s">
        <v>277</v>
      </c>
      <c r="D70" s="271"/>
      <c r="E70" s="271"/>
      <c r="F70" s="271"/>
      <c r="G70" s="271"/>
      <c r="H70" s="161"/>
      <c r="I70" s="161"/>
      <c r="J70" s="161"/>
      <c r="K70" s="161"/>
      <c r="L70" s="161"/>
      <c r="M70" s="161"/>
      <c r="N70" s="160"/>
      <c r="O70" s="160"/>
      <c r="P70" s="160"/>
      <c r="Q70" s="160"/>
      <c r="R70" s="161"/>
      <c r="S70" s="161"/>
      <c r="T70" s="161"/>
      <c r="U70" s="161"/>
      <c r="V70" s="161"/>
      <c r="W70" s="161"/>
      <c r="X70" s="161"/>
      <c r="Y70" s="151"/>
      <c r="Z70" s="151"/>
      <c r="AA70" s="151"/>
      <c r="AB70" s="151"/>
      <c r="AC70" s="151"/>
      <c r="AD70" s="151"/>
      <c r="AE70" s="151"/>
      <c r="AF70" s="151"/>
      <c r="AG70" s="151" t="s">
        <v>197</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5">
      <c r="A71" s="158"/>
      <c r="B71" s="159"/>
      <c r="C71" s="185" t="s">
        <v>274</v>
      </c>
      <c r="D71" s="182"/>
      <c r="E71" s="183">
        <v>1128</v>
      </c>
      <c r="F71" s="161"/>
      <c r="G71" s="161"/>
      <c r="H71" s="161"/>
      <c r="I71" s="161"/>
      <c r="J71" s="161"/>
      <c r="K71" s="161"/>
      <c r="L71" s="161"/>
      <c r="M71" s="161"/>
      <c r="N71" s="160"/>
      <c r="O71" s="160"/>
      <c r="P71" s="160"/>
      <c r="Q71" s="160"/>
      <c r="R71" s="161"/>
      <c r="S71" s="161"/>
      <c r="T71" s="161"/>
      <c r="U71" s="161"/>
      <c r="V71" s="161"/>
      <c r="W71" s="161"/>
      <c r="X71" s="161"/>
      <c r="Y71" s="151"/>
      <c r="Z71" s="151"/>
      <c r="AA71" s="151"/>
      <c r="AB71" s="151"/>
      <c r="AC71" s="151"/>
      <c r="AD71" s="151"/>
      <c r="AE71" s="151"/>
      <c r="AF71" s="151"/>
      <c r="AG71" s="151" t="s">
        <v>199</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5">
      <c r="A72" s="170">
        <v>24</v>
      </c>
      <c r="B72" s="171" t="s">
        <v>278</v>
      </c>
      <c r="C72" s="178" t="s">
        <v>279</v>
      </c>
      <c r="D72" s="172" t="s">
        <v>246</v>
      </c>
      <c r="E72" s="173">
        <v>306</v>
      </c>
      <c r="F72" s="174"/>
      <c r="G72" s="175">
        <f>ROUND(E72*F72,2)</f>
        <v>0</v>
      </c>
      <c r="H72" s="174"/>
      <c r="I72" s="175">
        <f>ROUND(E72*H72,2)</f>
        <v>0</v>
      </c>
      <c r="J72" s="174"/>
      <c r="K72" s="175">
        <f>ROUND(E72*J72,2)</f>
        <v>0</v>
      </c>
      <c r="L72" s="175">
        <v>21</v>
      </c>
      <c r="M72" s="175">
        <f>G72*(1+L72/100)</f>
        <v>0</v>
      </c>
      <c r="N72" s="173">
        <v>0</v>
      </c>
      <c r="O72" s="173">
        <f>ROUND(E72*N72,2)</f>
        <v>0</v>
      </c>
      <c r="P72" s="173">
        <v>0</v>
      </c>
      <c r="Q72" s="173">
        <f>ROUND(E72*P72,2)</f>
        <v>0</v>
      </c>
      <c r="R72" s="175" t="s">
        <v>247</v>
      </c>
      <c r="S72" s="175" t="s">
        <v>193</v>
      </c>
      <c r="T72" s="176" t="s">
        <v>193</v>
      </c>
      <c r="U72" s="161">
        <v>0.34499999999999997</v>
      </c>
      <c r="V72" s="161">
        <f>ROUND(E72*U72,2)</f>
        <v>105.57</v>
      </c>
      <c r="W72" s="161"/>
      <c r="X72" s="161" t="s">
        <v>194</v>
      </c>
      <c r="Y72" s="151"/>
      <c r="Z72" s="151"/>
      <c r="AA72" s="151"/>
      <c r="AB72" s="151"/>
      <c r="AC72" s="151"/>
      <c r="AD72" s="151"/>
      <c r="AE72" s="151"/>
      <c r="AF72" s="151"/>
      <c r="AG72" s="151" t="s">
        <v>195</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5">
      <c r="A73" s="158"/>
      <c r="B73" s="159"/>
      <c r="C73" s="270" t="s">
        <v>280</v>
      </c>
      <c r="D73" s="271"/>
      <c r="E73" s="271"/>
      <c r="F73" s="271"/>
      <c r="G73" s="271"/>
      <c r="H73" s="161"/>
      <c r="I73" s="161"/>
      <c r="J73" s="161"/>
      <c r="K73" s="161"/>
      <c r="L73" s="161"/>
      <c r="M73" s="161"/>
      <c r="N73" s="160"/>
      <c r="O73" s="160"/>
      <c r="P73" s="160"/>
      <c r="Q73" s="160"/>
      <c r="R73" s="161"/>
      <c r="S73" s="161"/>
      <c r="T73" s="161"/>
      <c r="U73" s="161"/>
      <c r="V73" s="161"/>
      <c r="W73" s="161"/>
      <c r="X73" s="161"/>
      <c r="Y73" s="151"/>
      <c r="Z73" s="151"/>
      <c r="AA73" s="151"/>
      <c r="AB73" s="151"/>
      <c r="AC73" s="151"/>
      <c r="AD73" s="151"/>
      <c r="AE73" s="151"/>
      <c r="AF73" s="151"/>
      <c r="AG73" s="151" t="s">
        <v>197</v>
      </c>
      <c r="AH73" s="151"/>
      <c r="AI73" s="151"/>
      <c r="AJ73" s="151"/>
      <c r="AK73" s="151"/>
      <c r="AL73" s="151"/>
      <c r="AM73" s="151"/>
      <c r="AN73" s="151"/>
      <c r="AO73" s="151"/>
      <c r="AP73" s="151"/>
      <c r="AQ73" s="151"/>
      <c r="AR73" s="151"/>
      <c r="AS73" s="151"/>
      <c r="AT73" s="151"/>
      <c r="AU73" s="151"/>
      <c r="AV73" s="151"/>
      <c r="AW73" s="151"/>
      <c r="AX73" s="151"/>
      <c r="AY73" s="151"/>
      <c r="AZ73" s="151"/>
      <c r="BA73" s="184" t="str">
        <f>C73</f>
        <v>bez naložení do dopravní nádoby, ale s vyprázdněním dopravní nádoby na hromadu nebo na dopravní prostředek,</v>
      </c>
      <c r="BB73" s="151"/>
      <c r="BC73" s="151"/>
      <c r="BD73" s="151"/>
      <c r="BE73" s="151"/>
      <c r="BF73" s="151"/>
      <c r="BG73" s="151"/>
      <c r="BH73" s="151"/>
    </row>
    <row r="74" spans="1:60" outlineLevel="1" x14ac:dyDescent="0.25">
      <c r="A74" s="158"/>
      <c r="B74" s="159"/>
      <c r="C74" s="185" t="s">
        <v>281</v>
      </c>
      <c r="D74" s="182"/>
      <c r="E74" s="183">
        <v>306</v>
      </c>
      <c r="F74" s="161"/>
      <c r="G74" s="161"/>
      <c r="H74" s="161"/>
      <c r="I74" s="161"/>
      <c r="J74" s="161"/>
      <c r="K74" s="161"/>
      <c r="L74" s="161"/>
      <c r="M74" s="161"/>
      <c r="N74" s="160"/>
      <c r="O74" s="160"/>
      <c r="P74" s="160"/>
      <c r="Q74" s="160"/>
      <c r="R74" s="161"/>
      <c r="S74" s="161"/>
      <c r="T74" s="161"/>
      <c r="U74" s="161"/>
      <c r="V74" s="161"/>
      <c r="W74" s="161"/>
      <c r="X74" s="161"/>
      <c r="Y74" s="151"/>
      <c r="Z74" s="151"/>
      <c r="AA74" s="151"/>
      <c r="AB74" s="151"/>
      <c r="AC74" s="151"/>
      <c r="AD74" s="151"/>
      <c r="AE74" s="151"/>
      <c r="AF74" s="151"/>
      <c r="AG74" s="151" t="s">
        <v>199</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5">
      <c r="A75" s="170">
        <v>25</v>
      </c>
      <c r="B75" s="171" t="s">
        <v>282</v>
      </c>
      <c r="C75" s="178" t="s">
        <v>283</v>
      </c>
      <c r="D75" s="172" t="s">
        <v>246</v>
      </c>
      <c r="E75" s="173">
        <v>3203.37</v>
      </c>
      <c r="F75" s="174"/>
      <c r="G75" s="175">
        <f>ROUND(E75*F75,2)</f>
        <v>0</v>
      </c>
      <c r="H75" s="174"/>
      <c r="I75" s="175">
        <f>ROUND(E75*H75,2)</f>
        <v>0</v>
      </c>
      <c r="J75" s="174"/>
      <c r="K75" s="175">
        <f>ROUND(E75*J75,2)</f>
        <v>0</v>
      </c>
      <c r="L75" s="175">
        <v>21</v>
      </c>
      <c r="M75" s="175">
        <f>G75*(1+L75/100)</f>
        <v>0</v>
      </c>
      <c r="N75" s="173">
        <v>0</v>
      </c>
      <c r="O75" s="173">
        <f>ROUND(E75*N75,2)</f>
        <v>0</v>
      </c>
      <c r="P75" s="173">
        <v>0</v>
      </c>
      <c r="Q75" s="173">
        <f>ROUND(E75*P75,2)</f>
        <v>0</v>
      </c>
      <c r="R75" s="175" t="s">
        <v>247</v>
      </c>
      <c r="S75" s="175" t="s">
        <v>193</v>
      </c>
      <c r="T75" s="176" t="s">
        <v>193</v>
      </c>
      <c r="U75" s="161">
        <v>1.0999999999999999E-2</v>
      </c>
      <c r="V75" s="161">
        <f>ROUND(E75*U75,2)</f>
        <v>35.24</v>
      </c>
      <c r="W75" s="161"/>
      <c r="X75" s="161" t="s">
        <v>194</v>
      </c>
      <c r="Y75" s="151"/>
      <c r="Z75" s="151"/>
      <c r="AA75" s="151"/>
      <c r="AB75" s="151"/>
      <c r="AC75" s="151"/>
      <c r="AD75" s="151"/>
      <c r="AE75" s="151"/>
      <c r="AF75" s="151"/>
      <c r="AG75" s="151" t="s">
        <v>195</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5">
      <c r="A76" s="158"/>
      <c r="B76" s="159"/>
      <c r="C76" s="270" t="s">
        <v>284</v>
      </c>
      <c r="D76" s="271"/>
      <c r="E76" s="271"/>
      <c r="F76" s="271"/>
      <c r="G76" s="271"/>
      <c r="H76" s="161"/>
      <c r="I76" s="161"/>
      <c r="J76" s="161"/>
      <c r="K76" s="161"/>
      <c r="L76" s="161"/>
      <c r="M76" s="161"/>
      <c r="N76" s="160"/>
      <c r="O76" s="160"/>
      <c r="P76" s="160"/>
      <c r="Q76" s="160"/>
      <c r="R76" s="161"/>
      <c r="S76" s="161"/>
      <c r="T76" s="161"/>
      <c r="U76" s="161"/>
      <c r="V76" s="161"/>
      <c r="W76" s="161"/>
      <c r="X76" s="161"/>
      <c r="Y76" s="151"/>
      <c r="Z76" s="151"/>
      <c r="AA76" s="151"/>
      <c r="AB76" s="151"/>
      <c r="AC76" s="151"/>
      <c r="AD76" s="151"/>
      <c r="AE76" s="151"/>
      <c r="AF76" s="151"/>
      <c r="AG76" s="151" t="s">
        <v>197</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5">
      <c r="A77" s="158"/>
      <c r="B77" s="159"/>
      <c r="C77" s="185" t="s">
        <v>285</v>
      </c>
      <c r="D77" s="182"/>
      <c r="E77" s="183">
        <v>3203.37</v>
      </c>
      <c r="F77" s="161"/>
      <c r="G77" s="161"/>
      <c r="H77" s="161"/>
      <c r="I77" s="161"/>
      <c r="J77" s="161"/>
      <c r="K77" s="161"/>
      <c r="L77" s="161"/>
      <c r="M77" s="161"/>
      <c r="N77" s="160"/>
      <c r="O77" s="160"/>
      <c r="P77" s="160"/>
      <c r="Q77" s="160"/>
      <c r="R77" s="161"/>
      <c r="S77" s="161"/>
      <c r="T77" s="161"/>
      <c r="U77" s="161"/>
      <c r="V77" s="161"/>
      <c r="W77" s="161"/>
      <c r="X77" s="161"/>
      <c r="Y77" s="151"/>
      <c r="Z77" s="151"/>
      <c r="AA77" s="151"/>
      <c r="AB77" s="151"/>
      <c r="AC77" s="151"/>
      <c r="AD77" s="151"/>
      <c r="AE77" s="151"/>
      <c r="AF77" s="151"/>
      <c r="AG77" s="151" t="s">
        <v>199</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20" outlineLevel="1" x14ac:dyDescent="0.25">
      <c r="A78" s="170">
        <v>26</v>
      </c>
      <c r="B78" s="171" t="s">
        <v>286</v>
      </c>
      <c r="C78" s="178" t="s">
        <v>287</v>
      </c>
      <c r="D78" s="172" t="s">
        <v>246</v>
      </c>
      <c r="E78" s="173">
        <v>64067.4</v>
      </c>
      <c r="F78" s="174"/>
      <c r="G78" s="175">
        <f>ROUND(E78*F78,2)</f>
        <v>0</v>
      </c>
      <c r="H78" s="174"/>
      <c r="I78" s="175">
        <f>ROUND(E78*H78,2)</f>
        <v>0</v>
      </c>
      <c r="J78" s="174"/>
      <c r="K78" s="175">
        <f>ROUND(E78*J78,2)</f>
        <v>0</v>
      </c>
      <c r="L78" s="175">
        <v>21</v>
      </c>
      <c r="M78" s="175">
        <f>G78*(1+L78/100)</f>
        <v>0</v>
      </c>
      <c r="N78" s="173">
        <v>0</v>
      </c>
      <c r="O78" s="173">
        <f>ROUND(E78*N78,2)</f>
        <v>0</v>
      </c>
      <c r="P78" s="173">
        <v>0</v>
      </c>
      <c r="Q78" s="173">
        <f>ROUND(E78*P78,2)</f>
        <v>0</v>
      </c>
      <c r="R78" s="175" t="s">
        <v>247</v>
      </c>
      <c r="S78" s="175" t="s">
        <v>193</v>
      </c>
      <c r="T78" s="176" t="s">
        <v>193</v>
      </c>
      <c r="U78" s="161">
        <v>0</v>
      </c>
      <c r="V78" s="161">
        <f>ROUND(E78*U78,2)</f>
        <v>0</v>
      </c>
      <c r="W78" s="161"/>
      <c r="X78" s="161" t="s">
        <v>194</v>
      </c>
      <c r="Y78" s="151"/>
      <c r="Z78" s="151"/>
      <c r="AA78" s="151"/>
      <c r="AB78" s="151"/>
      <c r="AC78" s="151"/>
      <c r="AD78" s="151"/>
      <c r="AE78" s="151"/>
      <c r="AF78" s="151"/>
      <c r="AG78" s="151" t="s">
        <v>195</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5">
      <c r="A79" s="158"/>
      <c r="B79" s="159"/>
      <c r="C79" s="270" t="s">
        <v>284</v>
      </c>
      <c r="D79" s="271"/>
      <c r="E79" s="271"/>
      <c r="F79" s="271"/>
      <c r="G79" s="271"/>
      <c r="H79" s="161"/>
      <c r="I79" s="161"/>
      <c r="J79" s="161"/>
      <c r="K79" s="161"/>
      <c r="L79" s="161"/>
      <c r="M79" s="161"/>
      <c r="N79" s="160"/>
      <c r="O79" s="160"/>
      <c r="P79" s="160"/>
      <c r="Q79" s="160"/>
      <c r="R79" s="161"/>
      <c r="S79" s="161"/>
      <c r="T79" s="161"/>
      <c r="U79" s="161"/>
      <c r="V79" s="161"/>
      <c r="W79" s="161"/>
      <c r="X79" s="161"/>
      <c r="Y79" s="151"/>
      <c r="Z79" s="151"/>
      <c r="AA79" s="151"/>
      <c r="AB79" s="151"/>
      <c r="AC79" s="151"/>
      <c r="AD79" s="151"/>
      <c r="AE79" s="151"/>
      <c r="AF79" s="151"/>
      <c r="AG79" s="151" t="s">
        <v>197</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5">
      <c r="A80" s="158"/>
      <c r="B80" s="159"/>
      <c r="C80" s="185" t="s">
        <v>288</v>
      </c>
      <c r="D80" s="182"/>
      <c r="E80" s="183">
        <v>64067.4</v>
      </c>
      <c r="F80" s="161"/>
      <c r="G80" s="161"/>
      <c r="H80" s="161"/>
      <c r="I80" s="161"/>
      <c r="J80" s="161"/>
      <c r="K80" s="161"/>
      <c r="L80" s="161"/>
      <c r="M80" s="161"/>
      <c r="N80" s="160"/>
      <c r="O80" s="160"/>
      <c r="P80" s="160"/>
      <c r="Q80" s="160"/>
      <c r="R80" s="161"/>
      <c r="S80" s="161"/>
      <c r="T80" s="161"/>
      <c r="U80" s="161"/>
      <c r="V80" s="161"/>
      <c r="W80" s="161"/>
      <c r="X80" s="161"/>
      <c r="Y80" s="151"/>
      <c r="Z80" s="151"/>
      <c r="AA80" s="151"/>
      <c r="AB80" s="151"/>
      <c r="AC80" s="151"/>
      <c r="AD80" s="151"/>
      <c r="AE80" s="151"/>
      <c r="AF80" s="151"/>
      <c r="AG80" s="151" t="s">
        <v>199</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ht="20" outlineLevel="1" x14ac:dyDescent="0.25">
      <c r="A81" s="170">
        <v>27</v>
      </c>
      <c r="B81" s="171" t="s">
        <v>289</v>
      </c>
      <c r="C81" s="178" t="s">
        <v>290</v>
      </c>
      <c r="D81" s="172" t="s">
        <v>246</v>
      </c>
      <c r="E81" s="173">
        <v>1703.13</v>
      </c>
      <c r="F81" s="174"/>
      <c r="G81" s="175">
        <f>ROUND(E81*F81,2)</f>
        <v>0</v>
      </c>
      <c r="H81" s="174"/>
      <c r="I81" s="175">
        <f>ROUND(E81*H81,2)</f>
        <v>0</v>
      </c>
      <c r="J81" s="174"/>
      <c r="K81" s="175">
        <f>ROUND(E81*J81,2)</f>
        <v>0</v>
      </c>
      <c r="L81" s="175">
        <v>21</v>
      </c>
      <c r="M81" s="175">
        <f>G81*(1+L81/100)</f>
        <v>0</v>
      </c>
      <c r="N81" s="173">
        <v>0</v>
      </c>
      <c r="O81" s="173">
        <f>ROUND(E81*N81,2)</f>
        <v>0</v>
      </c>
      <c r="P81" s="173">
        <v>0</v>
      </c>
      <c r="Q81" s="173">
        <f>ROUND(E81*P81,2)</f>
        <v>0</v>
      </c>
      <c r="R81" s="175" t="s">
        <v>247</v>
      </c>
      <c r="S81" s="175" t="s">
        <v>193</v>
      </c>
      <c r="T81" s="176" t="s">
        <v>193</v>
      </c>
      <c r="U81" s="161">
        <v>0.31</v>
      </c>
      <c r="V81" s="161">
        <f>ROUND(E81*U81,2)</f>
        <v>527.97</v>
      </c>
      <c r="W81" s="161"/>
      <c r="X81" s="161" t="s">
        <v>194</v>
      </c>
      <c r="Y81" s="151"/>
      <c r="Z81" s="151"/>
      <c r="AA81" s="151"/>
      <c r="AB81" s="151"/>
      <c r="AC81" s="151"/>
      <c r="AD81" s="151"/>
      <c r="AE81" s="151"/>
      <c r="AF81" s="151"/>
      <c r="AG81" s="151" t="s">
        <v>195</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5">
      <c r="A82" s="158"/>
      <c r="B82" s="159"/>
      <c r="C82" s="270" t="s">
        <v>291</v>
      </c>
      <c r="D82" s="271"/>
      <c r="E82" s="271"/>
      <c r="F82" s="271"/>
      <c r="G82" s="271"/>
      <c r="H82" s="161"/>
      <c r="I82" s="161"/>
      <c r="J82" s="161"/>
      <c r="K82" s="161"/>
      <c r="L82" s="161"/>
      <c r="M82" s="161"/>
      <c r="N82" s="160"/>
      <c r="O82" s="160"/>
      <c r="P82" s="160"/>
      <c r="Q82" s="160"/>
      <c r="R82" s="161"/>
      <c r="S82" s="161"/>
      <c r="T82" s="161"/>
      <c r="U82" s="161"/>
      <c r="V82" s="161"/>
      <c r="W82" s="161"/>
      <c r="X82" s="161"/>
      <c r="Y82" s="151"/>
      <c r="Z82" s="151"/>
      <c r="AA82" s="151"/>
      <c r="AB82" s="151"/>
      <c r="AC82" s="151"/>
      <c r="AD82" s="151"/>
      <c r="AE82" s="151"/>
      <c r="AF82" s="151"/>
      <c r="AG82" s="151" t="s">
        <v>197</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5">
      <c r="A83" s="158"/>
      <c r="B83" s="159"/>
      <c r="C83" s="185" t="s">
        <v>292</v>
      </c>
      <c r="D83" s="182"/>
      <c r="E83" s="183">
        <v>1703.13</v>
      </c>
      <c r="F83" s="161"/>
      <c r="G83" s="161"/>
      <c r="H83" s="161"/>
      <c r="I83" s="161"/>
      <c r="J83" s="161"/>
      <c r="K83" s="161"/>
      <c r="L83" s="161"/>
      <c r="M83" s="161"/>
      <c r="N83" s="160"/>
      <c r="O83" s="160"/>
      <c r="P83" s="160"/>
      <c r="Q83" s="160"/>
      <c r="R83" s="161"/>
      <c r="S83" s="161"/>
      <c r="T83" s="161"/>
      <c r="U83" s="161"/>
      <c r="V83" s="161"/>
      <c r="W83" s="161"/>
      <c r="X83" s="161"/>
      <c r="Y83" s="151"/>
      <c r="Z83" s="151"/>
      <c r="AA83" s="151"/>
      <c r="AB83" s="151"/>
      <c r="AC83" s="151"/>
      <c r="AD83" s="151"/>
      <c r="AE83" s="151"/>
      <c r="AF83" s="151"/>
      <c r="AG83" s="151" t="s">
        <v>199</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5">
      <c r="A84" s="170">
        <v>28</v>
      </c>
      <c r="B84" s="171" t="s">
        <v>293</v>
      </c>
      <c r="C84" s="178" t="s">
        <v>294</v>
      </c>
      <c r="D84" s="172" t="s">
        <v>246</v>
      </c>
      <c r="E84" s="173">
        <v>217.74</v>
      </c>
      <c r="F84" s="174"/>
      <c r="G84" s="175">
        <f>ROUND(E84*F84,2)</f>
        <v>0</v>
      </c>
      <c r="H84" s="174"/>
      <c r="I84" s="175">
        <f>ROUND(E84*H84,2)</f>
        <v>0</v>
      </c>
      <c r="J84" s="174"/>
      <c r="K84" s="175">
        <f>ROUND(E84*J84,2)</f>
        <v>0</v>
      </c>
      <c r="L84" s="175">
        <v>21</v>
      </c>
      <c r="M84" s="175">
        <f>G84*(1+L84/100)</f>
        <v>0</v>
      </c>
      <c r="N84" s="173">
        <v>0</v>
      </c>
      <c r="O84" s="173">
        <f>ROUND(E84*N84,2)</f>
        <v>0</v>
      </c>
      <c r="P84" s="173">
        <v>0</v>
      </c>
      <c r="Q84" s="173">
        <f>ROUND(E84*P84,2)</f>
        <v>0</v>
      </c>
      <c r="R84" s="175" t="s">
        <v>247</v>
      </c>
      <c r="S84" s="175" t="s">
        <v>193</v>
      </c>
      <c r="T84" s="176" t="s">
        <v>193</v>
      </c>
      <c r="U84" s="161">
        <v>0.20200000000000001</v>
      </c>
      <c r="V84" s="161">
        <f>ROUND(E84*U84,2)</f>
        <v>43.98</v>
      </c>
      <c r="W84" s="161"/>
      <c r="X84" s="161" t="s">
        <v>194</v>
      </c>
      <c r="Y84" s="151"/>
      <c r="Z84" s="151"/>
      <c r="AA84" s="151"/>
      <c r="AB84" s="151"/>
      <c r="AC84" s="151"/>
      <c r="AD84" s="151"/>
      <c r="AE84" s="151"/>
      <c r="AF84" s="151"/>
      <c r="AG84" s="151" t="s">
        <v>195</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5">
      <c r="A85" s="158"/>
      <c r="B85" s="159"/>
      <c r="C85" s="270" t="s">
        <v>295</v>
      </c>
      <c r="D85" s="271"/>
      <c r="E85" s="271"/>
      <c r="F85" s="271"/>
      <c r="G85" s="271"/>
      <c r="H85" s="161"/>
      <c r="I85" s="161"/>
      <c r="J85" s="161"/>
      <c r="K85" s="161"/>
      <c r="L85" s="161"/>
      <c r="M85" s="161"/>
      <c r="N85" s="160"/>
      <c r="O85" s="160"/>
      <c r="P85" s="160"/>
      <c r="Q85" s="160"/>
      <c r="R85" s="161"/>
      <c r="S85" s="161"/>
      <c r="T85" s="161"/>
      <c r="U85" s="161"/>
      <c r="V85" s="161"/>
      <c r="W85" s="161"/>
      <c r="X85" s="161"/>
      <c r="Y85" s="151"/>
      <c r="Z85" s="151"/>
      <c r="AA85" s="151"/>
      <c r="AB85" s="151"/>
      <c r="AC85" s="151"/>
      <c r="AD85" s="151"/>
      <c r="AE85" s="151"/>
      <c r="AF85" s="151"/>
      <c r="AG85" s="151" t="s">
        <v>197</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5">
      <c r="A86" s="158"/>
      <c r="B86" s="159"/>
      <c r="C86" s="185" t="s">
        <v>296</v>
      </c>
      <c r="D86" s="182"/>
      <c r="E86" s="183">
        <v>217.74</v>
      </c>
      <c r="F86" s="161"/>
      <c r="G86" s="161"/>
      <c r="H86" s="161"/>
      <c r="I86" s="161"/>
      <c r="J86" s="161"/>
      <c r="K86" s="161"/>
      <c r="L86" s="161"/>
      <c r="M86" s="161"/>
      <c r="N86" s="160"/>
      <c r="O86" s="160"/>
      <c r="P86" s="160"/>
      <c r="Q86" s="160"/>
      <c r="R86" s="161"/>
      <c r="S86" s="161"/>
      <c r="T86" s="161"/>
      <c r="U86" s="161"/>
      <c r="V86" s="161"/>
      <c r="W86" s="161"/>
      <c r="X86" s="161"/>
      <c r="Y86" s="151"/>
      <c r="Z86" s="151"/>
      <c r="AA86" s="151"/>
      <c r="AB86" s="151"/>
      <c r="AC86" s="151"/>
      <c r="AD86" s="151"/>
      <c r="AE86" s="151"/>
      <c r="AF86" s="151"/>
      <c r="AG86" s="151" t="s">
        <v>199</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5">
      <c r="A87" s="170">
        <v>29</v>
      </c>
      <c r="B87" s="171" t="s">
        <v>297</v>
      </c>
      <c r="C87" s="178" t="s">
        <v>298</v>
      </c>
      <c r="D87" s="172" t="s">
        <v>246</v>
      </c>
      <c r="E87" s="173">
        <v>247.99</v>
      </c>
      <c r="F87" s="174"/>
      <c r="G87" s="175">
        <f>ROUND(E87*F87,2)</f>
        <v>0</v>
      </c>
      <c r="H87" s="174"/>
      <c r="I87" s="175">
        <f>ROUND(E87*H87,2)</f>
        <v>0</v>
      </c>
      <c r="J87" s="174"/>
      <c r="K87" s="175">
        <f>ROUND(E87*J87,2)</f>
        <v>0</v>
      </c>
      <c r="L87" s="175">
        <v>21</v>
      </c>
      <c r="M87" s="175">
        <f>G87*(1+L87/100)</f>
        <v>0</v>
      </c>
      <c r="N87" s="173">
        <v>0</v>
      </c>
      <c r="O87" s="173">
        <f>ROUND(E87*N87,2)</f>
        <v>0</v>
      </c>
      <c r="P87" s="173">
        <v>0</v>
      </c>
      <c r="Q87" s="173">
        <f>ROUND(E87*P87,2)</f>
        <v>0</v>
      </c>
      <c r="R87" s="175" t="s">
        <v>247</v>
      </c>
      <c r="S87" s="175" t="s">
        <v>193</v>
      </c>
      <c r="T87" s="176" t="s">
        <v>193</v>
      </c>
      <c r="U87" s="161">
        <v>1.587</v>
      </c>
      <c r="V87" s="161">
        <f>ROUND(E87*U87,2)</f>
        <v>393.56</v>
      </c>
      <c r="W87" s="161"/>
      <c r="X87" s="161" t="s">
        <v>194</v>
      </c>
      <c r="Y87" s="151"/>
      <c r="Z87" s="151"/>
      <c r="AA87" s="151"/>
      <c r="AB87" s="151"/>
      <c r="AC87" s="151"/>
      <c r="AD87" s="151"/>
      <c r="AE87" s="151"/>
      <c r="AF87" s="151"/>
      <c r="AG87" s="151" t="s">
        <v>195</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ht="20.5" outlineLevel="1" x14ac:dyDescent="0.25">
      <c r="A88" s="158"/>
      <c r="B88" s="159"/>
      <c r="C88" s="270" t="s">
        <v>299</v>
      </c>
      <c r="D88" s="271"/>
      <c r="E88" s="271"/>
      <c r="F88" s="271"/>
      <c r="G88" s="271"/>
      <c r="H88" s="161"/>
      <c r="I88" s="161"/>
      <c r="J88" s="161"/>
      <c r="K88" s="161"/>
      <c r="L88" s="161"/>
      <c r="M88" s="161"/>
      <c r="N88" s="160"/>
      <c r="O88" s="160"/>
      <c r="P88" s="160"/>
      <c r="Q88" s="160"/>
      <c r="R88" s="161"/>
      <c r="S88" s="161"/>
      <c r="T88" s="161"/>
      <c r="U88" s="161"/>
      <c r="V88" s="161"/>
      <c r="W88" s="161"/>
      <c r="X88" s="161"/>
      <c r="Y88" s="151"/>
      <c r="Z88" s="151"/>
      <c r="AA88" s="151"/>
      <c r="AB88" s="151"/>
      <c r="AC88" s="151"/>
      <c r="AD88" s="151"/>
      <c r="AE88" s="151"/>
      <c r="AF88" s="151"/>
      <c r="AG88" s="151" t="s">
        <v>197</v>
      </c>
      <c r="AH88" s="151"/>
      <c r="AI88" s="151"/>
      <c r="AJ88" s="151"/>
      <c r="AK88" s="151"/>
      <c r="AL88" s="151"/>
      <c r="AM88" s="151"/>
      <c r="AN88" s="151"/>
      <c r="AO88" s="151"/>
      <c r="AP88" s="151"/>
      <c r="AQ88" s="151"/>
      <c r="AR88" s="151"/>
      <c r="AS88" s="151"/>
      <c r="AT88" s="151"/>
      <c r="AU88" s="151"/>
      <c r="AV88" s="151"/>
      <c r="AW88" s="151"/>
      <c r="AX88" s="151"/>
      <c r="AY88" s="151"/>
      <c r="AZ88" s="151"/>
      <c r="BA88" s="184" t="str">
        <f>C88</f>
        <v>sypaninou z vhodných hornin tř. 1 - 4 nebo materiálem připraveným podél výkopu ve vzdálenosti do 3 m od jeho kraje, pro jakoukoliv hloubku výkopu a jakoukoliv míru zhutnění,</v>
      </c>
      <c r="BB88" s="151"/>
      <c r="BC88" s="151"/>
      <c r="BD88" s="151"/>
      <c r="BE88" s="151"/>
      <c r="BF88" s="151"/>
      <c r="BG88" s="151"/>
      <c r="BH88" s="151"/>
    </row>
    <row r="89" spans="1:60" outlineLevel="1" x14ac:dyDescent="0.25">
      <c r="A89" s="158"/>
      <c r="B89" s="159"/>
      <c r="C89" s="185" t="s">
        <v>300</v>
      </c>
      <c r="D89" s="182"/>
      <c r="E89" s="183">
        <v>247.99</v>
      </c>
      <c r="F89" s="161"/>
      <c r="G89" s="161"/>
      <c r="H89" s="161"/>
      <c r="I89" s="161"/>
      <c r="J89" s="161"/>
      <c r="K89" s="161"/>
      <c r="L89" s="161"/>
      <c r="M89" s="161"/>
      <c r="N89" s="160"/>
      <c r="O89" s="160"/>
      <c r="P89" s="160"/>
      <c r="Q89" s="160"/>
      <c r="R89" s="161"/>
      <c r="S89" s="161"/>
      <c r="T89" s="161"/>
      <c r="U89" s="161"/>
      <c r="V89" s="161"/>
      <c r="W89" s="161"/>
      <c r="X89" s="161"/>
      <c r="Y89" s="151"/>
      <c r="Z89" s="151"/>
      <c r="AA89" s="151"/>
      <c r="AB89" s="151"/>
      <c r="AC89" s="151"/>
      <c r="AD89" s="151"/>
      <c r="AE89" s="151"/>
      <c r="AF89" s="151"/>
      <c r="AG89" s="151" t="s">
        <v>199</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5">
      <c r="A90" s="170">
        <v>30</v>
      </c>
      <c r="B90" s="171" t="s">
        <v>301</v>
      </c>
      <c r="C90" s="178" t="s">
        <v>302</v>
      </c>
      <c r="D90" s="172" t="s">
        <v>191</v>
      </c>
      <c r="E90" s="173">
        <v>1382.6</v>
      </c>
      <c r="F90" s="174"/>
      <c r="G90" s="175">
        <f>ROUND(E90*F90,2)</f>
        <v>0</v>
      </c>
      <c r="H90" s="174"/>
      <c r="I90" s="175">
        <f>ROUND(E90*H90,2)</f>
        <v>0</v>
      </c>
      <c r="J90" s="174"/>
      <c r="K90" s="175">
        <f>ROUND(E90*J90,2)</f>
        <v>0</v>
      </c>
      <c r="L90" s="175">
        <v>21</v>
      </c>
      <c r="M90" s="175">
        <f>G90*(1+L90/100)</f>
        <v>0</v>
      </c>
      <c r="N90" s="173">
        <v>0</v>
      </c>
      <c r="O90" s="173">
        <f>ROUND(E90*N90,2)</f>
        <v>0</v>
      </c>
      <c r="P90" s="173">
        <v>0</v>
      </c>
      <c r="Q90" s="173">
        <f>ROUND(E90*P90,2)</f>
        <v>0</v>
      </c>
      <c r="R90" s="175" t="s">
        <v>303</v>
      </c>
      <c r="S90" s="175" t="s">
        <v>193</v>
      </c>
      <c r="T90" s="176" t="s">
        <v>193</v>
      </c>
      <c r="U90" s="161">
        <v>2.1000000000000001E-2</v>
      </c>
      <c r="V90" s="161">
        <f>ROUND(E90*U90,2)</f>
        <v>29.03</v>
      </c>
      <c r="W90" s="161"/>
      <c r="X90" s="161" t="s">
        <v>194</v>
      </c>
      <c r="Y90" s="151"/>
      <c r="Z90" s="151"/>
      <c r="AA90" s="151"/>
      <c r="AB90" s="151"/>
      <c r="AC90" s="151"/>
      <c r="AD90" s="151"/>
      <c r="AE90" s="151"/>
      <c r="AF90" s="151"/>
      <c r="AG90" s="151" t="s">
        <v>195</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5">
      <c r="A91" s="158"/>
      <c r="B91" s="159"/>
      <c r="C91" s="270" t="s">
        <v>304</v>
      </c>
      <c r="D91" s="271"/>
      <c r="E91" s="271"/>
      <c r="F91" s="271"/>
      <c r="G91" s="271"/>
      <c r="H91" s="161"/>
      <c r="I91" s="161"/>
      <c r="J91" s="161"/>
      <c r="K91" s="161"/>
      <c r="L91" s="161"/>
      <c r="M91" s="161"/>
      <c r="N91" s="160"/>
      <c r="O91" s="160"/>
      <c r="P91" s="160"/>
      <c r="Q91" s="160"/>
      <c r="R91" s="161"/>
      <c r="S91" s="161"/>
      <c r="T91" s="161"/>
      <c r="U91" s="161"/>
      <c r="V91" s="161"/>
      <c r="W91" s="161"/>
      <c r="X91" s="161"/>
      <c r="Y91" s="151"/>
      <c r="Z91" s="151"/>
      <c r="AA91" s="151"/>
      <c r="AB91" s="151"/>
      <c r="AC91" s="151"/>
      <c r="AD91" s="151"/>
      <c r="AE91" s="151"/>
      <c r="AF91" s="151"/>
      <c r="AG91" s="151" t="s">
        <v>197</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5">
      <c r="A92" s="158"/>
      <c r="B92" s="159"/>
      <c r="C92" s="185" t="s">
        <v>305</v>
      </c>
      <c r="D92" s="182"/>
      <c r="E92" s="183">
        <v>1382.6</v>
      </c>
      <c r="F92" s="161"/>
      <c r="G92" s="161"/>
      <c r="H92" s="161"/>
      <c r="I92" s="161"/>
      <c r="J92" s="161"/>
      <c r="K92" s="161"/>
      <c r="L92" s="161"/>
      <c r="M92" s="161"/>
      <c r="N92" s="160"/>
      <c r="O92" s="160"/>
      <c r="P92" s="160"/>
      <c r="Q92" s="160"/>
      <c r="R92" s="161"/>
      <c r="S92" s="161"/>
      <c r="T92" s="161"/>
      <c r="U92" s="161"/>
      <c r="V92" s="161"/>
      <c r="W92" s="161"/>
      <c r="X92" s="161"/>
      <c r="Y92" s="151"/>
      <c r="Z92" s="151"/>
      <c r="AA92" s="151"/>
      <c r="AB92" s="151"/>
      <c r="AC92" s="151"/>
      <c r="AD92" s="151"/>
      <c r="AE92" s="151"/>
      <c r="AF92" s="151"/>
      <c r="AG92" s="151" t="s">
        <v>199</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5">
      <c r="A93" s="170">
        <v>31</v>
      </c>
      <c r="B93" s="171" t="s">
        <v>306</v>
      </c>
      <c r="C93" s="178" t="s">
        <v>307</v>
      </c>
      <c r="D93" s="172" t="s">
        <v>191</v>
      </c>
      <c r="E93" s="173">
        <v>1382.6</v>
      </c>
      <c r="F93" s="174"/>
      <c r="G93" s="175">
        <f>ROUND(E93*F93,2)</f>
        <v>0</v>
      </c>
      <c r="H93" s="174"/>
      <c r="I93" s="175">
        <f>ROUND(E93*H93,2)</f>
        <v>0</v>
      </c>
      <c r="J93" s="174"/>
      <c r="K93" s="175">
        <f>ROUND(E93*J93,2)</f>
        <v>0</v>
      </c>
      <c r="L93" s="175">
        <v>21</v>
      </c>
      <c r="M93" s="175">
        <f>G93*(1+L93/100)</f>
        <v>0</v>
      </c>
      <c r="N93" s="173">
        <v>0</v>
      </c>
      <c r="O93" s="173">
        <f>ROUND(E93*N93,2)</f>
        <v>0</v>
      </c>
      <c r="P93" s="173">
        <v>0</v>
      </c>
      <c r="Q93" s="173">
        <f>ROUND(E93*P93,2)</f>
        <v>0</v>
      </c>
      <c r="R93" s="175" t="s">
        <v>247</v>
      </c>
      <c r="S93" s="175" t="s">
        <v>193</v>
      </c>
      <c r="T93" s="176" t="s">
        <v>193</v>
      </c>
      <c r="U93" s="161">
        <v>1.2999999999999999E-2</v>
      </c>
      <c r="V93" s="161">
        <f>ROUND(E93*U93,2)</f>
        <v>17.97</v>
      </c>
      <c r="W93" s="161"/>
      <c r="X93" s="161" t="s">
        <v>194</v>
      </c>
      <c r="Y93" s="151"/>
      <c r="Z93" s="151"/>
      <c r="AA93" s="151"/>
      <c r="AB93" s="151"/>
      <c r="AC93" s="151"/>
      <c r="AD93" s="151"/>
      <c r="AE93" s="151"/>
      <c r="AF93" s="151"/>
      <c r="AG93" s="151" t="s">
        <v>195</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5">
      <c r="A94" s="158"/>
      <c r="B94" s="159"/>
      <c r="C94" s="270" t="s">
        <v>308</v>
      </c>
      <c r="D94" s="271"/>
      <c r="E94" s="271"/>
      <c r="F94" s="271"/>
      <c r="G94" s="271"/>
      <c r="H94" s="161"/>
      <c r="I94" s="161"/>
      <c r="J94" s="161"/>
      <c r="K94" s="161"/>
      <c r="L94" s="161"/>
      <c r="M94" s="161"/>
      <c r="N94" s="160"/>
      <c r="O94" s="160"/>
      <c r="P94" s="160"/>
      <c r="Q94" s="160"/>
      <c r="R94" s="161"/>
      <c r="S94" s="161"/>
      <c r="T94" s="161"/>
      <c r="U94" s="161"/>
      <c r="V94" s="161"/>
      <c r="W94" s="161"/>
      <c r="X94" s="161"/>
      <c r="Y94" s="151"/>
      <c r="Z94" s="151"/>
      <c r="AA94" s="151"/>
      <c r="AB94" s="151"/>
      <c r="AC94" s="151"/>
      <c r="AD94" s="151"/>
      <c r="AE94" s="151"/>
      <c r="AF94" s="151"/>
      <c r="AG94" s="151" t="s">
        <v>197</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5">
      <c r="A95" s="158"/>
      <c r="B95" s="159"/>
      <c r="C95" s="185" t="s">
        <v>309</v>
      </c>
      <c r="D95" s="182"/>
      <c r="E95" s="183">
        <v>1382.6</v>
      </c>
      <c r="F95" s="161"/>
      <c r="G95" s="161"/>
      <c r="H95" s="161"/>
      <c r="I95" s="161"/>
      <c r="J95" s="161"/>
      <c r="K95" s="161"/>
      <c r="L95" s="161"/>
      <c r="M95" s="161"/>
      <c r="N95" s="160"/>
      <c r="O95" s="160"/>
      <c r="P95" s="160"/>
      <c r="Q95" s="160"/>
      <c r="R95" s="161"/>
      <c r="S95" s="161"/>
      <c r="T95" s="161"/>
      <c r="U95" s="161"/>
      <c r="V95" s="161"/>
      <c r="W95" s="161"/>
      <c r="X95" s="161"/>
      <c r="Y95" s="151"/>
      <c r="Z95" s="151"/>
      <c r="AA95" s="151"/>
      <c r="AB95" s="151"/>
      <c r="AC95" s="151"/>
      <c r="AD95" s="151"/>
      <c r="AE95" s="151"/>
      <c r="AF95" s="151"/>
      <c r="AG95" s="151" t="s">
        <v>199</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5">
      <c r="A96" s="170">
        <v>32</v>
      </c>
      <c r="B96" s="171" t="s">
        <v>310</v>
      </c>
      <c r="C96" s="178" t="s">
        <v>311</v>
      </c>
      <c r="D96" s="172" t="s">
        <v>191</v>
      </c>
      <c r="E96" s="173">
        <v>8240.48</v>
      </c>
      <c r="F96" s="174"/>
      <c r="G96" s="175">
        <f>ROUND(E96*F96,2)</f>
        <v>0</v>
      </c>
      <c r="H96" s="174"/>
      <c r="I96" s="175">
        <f>ROUND(E96*H96,2)</f>
        <v>0</v>
      </c>
      <c r="J96" s="174"/>
      <c r="K96" s="175">
        <f>ROUND(E96*J96,2)</f>
        <v>0</v>
      </c>
      <c r="L96" s="175">
        <v>21</v>
      </c>
      <c r="M96" s="175">
        <f>G96*(1+L96/100)</f>
        <v>0</v>
      </c>
      <c r="N96" s="173">
        <v>0</v>
      </c>
      <c r="O96" s="173">
        <f>ROUND(E96*N96,2)</f>
        <v>0</v>
      </c>
      <c r="P96" s="173">
        <v>0</v>
      </c>
      <c r="Q96" s="173">
        <f>ROUND(E96*P96,2)</f>
        <v>0</v>
      </c>
      <c r="R96" s="175" t="s">
        <v>247</v>
      </c>
      <c r="S96" s="175" t="s">
        <v>193</v>
      </c>
      <c r="T96" s="176" t="s">
        <v>193</v>
      </c>
      <c r="U96" s="161">
        <v>1.7999999999999999E-2</v>
      </c>
      <c r="V96" s="161">
        <f>ROUND(E96*U96,2)</f>
        <v>148.33000000000001</v>
      </c>
      <c r="W96" s="161"/>
      <c r="X96" s="161" t="s">
        <v>194</v>
      </c>
      <c r="Y96" s="151"/>
      <c r="Z96" s="151"/>
      <c r="AA96" s="151"/>
      <c r="AB96" s="151"/>
      <c r="AC96" s="151"/>
      <c r="AD96" s="151"/>
      <c r="AE96" s="151"/>
      <c r="AF96" s="151"/>
      <c r="AG96" s="151" t="s">
        <v>195</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5">
      <c r="A97" s="158"/>
      <c r="B97" s="159"/>
      <c r="C97" s="270" t="s">
        <v>308</v>
      </c>
      <c r="D97" s="271"/>
      <c r="E97" s="271"/>
      <c r="F97" s="271"/>
      <c r="G97" s="271"/>
      <c r="H97" s="161"/>
      <c r="I97" s="161"/>
      <c r="J97" s="161"/>
      <c r="K97" s="161"/>
      <c r="L97" s="161"/>
      <c r="M97" s="161"/>
      <c r="N97" s="160"/>
      <c r="O97" s="160"/>
      <c r="P97" s="160"/>
      <c r="Q97" s="160"/>
      <c r="R97" s="161"/>
      <c r="S97" s="161"/>
      <c r="T97" s="161"/>
      <c r="U97" s="161"/>
      <c r="V97" s="161"/>
      <c r="W97" s="161"/>
      <c r="X97" s="161"/>
      <c r="Y97" s="151"/>
      <c r="Z97" s="151"/>
      <c r="AA97" s="151"/>
      <c r="AB97" s="151"/>
      <c r="AC97" s="151"/>
      <c r="AD97" s="151"/>
      <c r="AE97" s="151"/>
      <c r="AF97" s="151"/>
      <c r="AG97" s="151" t="s">
        <v>197</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5">
      <c r="A98" s="158"/>
      <c r="B98" s="159"/>
      <c r="C98" s="185" t="s">
        <v>312</v>
      </c>
      <c r="D98" s="182"/>
      <c r="E98" s="183">
        <v>8240.48</v>
      </c>
      <c r="F98" s="161"/>
      <c r="G98" s="161"/>
      <c r="H98" s="161"/>
      <c r="I98" s="161"/>
      <c r="J98" s="161"/>
      <c r="K98" s="161"/>
      <c r="L98" s="161"/>
      <c r="M98" s="161"/>
      <c r="N98" s="160"/>
      <c r="O98" s="160"/>
      <c r="P98" s="160"/>
      <c r="Q98" s="160"/>
      <c r="R98" s="161"/>
      <c r="S98" s="161"/>
      <c r="T98" s="161"/>
      <c r="U98" s="161"/>
      <c r="V98" s="161"/>
      <c r="W98" s="161"/>
      <c r="X98" s="161"/>
      <c r="Y98" s="151"/>
      <c r="Z98" s="151"/>
      <c r="AA98" s="151"/>
      <c r="AB98" s="151"/>
      <c r="AC98" s="151"/>
      <c r="AD98" s="151"/>
      <c r="AE98" s="151"/>
      <c r="AF98" s="151"/>
      <c r="AG98" s="151" t="s">
        <v>199</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5">
      <c r="A99" s="170">
        <v>33</v>
      </c>
      <c r="B99" s="171" t="s">
        <v>313</v>
      </c>
      <c r="C99" s="178" t="s">
        <v>314</v>
      </c>
      <c r="D99" s="172" t="s">
        <v>191</v>
      </c>
      <c r="E99" s="173">
        <v>1382.6</v>
      </c>
      <c r="F99" s="174"/>
      <c r="G99" s="175">
        <f>ROUND(E99*F99,2)</f>
        <v>0</v>
      </c>
      <c r="H99" s="174"/>
      <c r="I99" s="175">
        <f>ROUND(E99*H99,2)</f>
        <v>0</v>
      </c>
      <c r="J99" s="174"/>
      <c r="K99" s="175">
        <f>ROUND(E99*J99,2)</f>
        <v>0</v>
      </c>
      <c r="L99" s="175">
        <v>21</v>
      </c>
      <c r="M99" s="175">
        <f>G99*(1+L99/100)</f>
        <v>0</v>
      </c>
      <c r="N99" s="173">
        <v>0</v>
      </c>
      <c r="O99" s="173">
        <f>ROUND(E99*N99,2)</f>
        <v>0</v>
      </c>
      <c r="P99" s="173">
        <v>0</v>
      </c>
      <c r="Q99" s="173">
        <f>ROUND(E99*P99,2)</f>
        <v>0</v>
      </c>
      <c r="R99" s="175" t="s">
        <v>247</v>
      </c>
      <c r="S99" s="175" t="s">
        <v>193</v>
      </c>
      <c r="T99" s="176" t="s">
        <v>193</v>
      </c>
      <c r="U99" s="161">
        <v>0.13</v>
      </c>
      <c r="V99" s="161">
        <f>ROUND(E99*U99,2)</f>
        <v>179.74</v>
      </c>
      <c r="W99" s="161"/>
      <c r="X99" s="161" t="s">
        <v>194</v>
      </c>
      <c r="Y99" s="151"/>
      <c r="Z99" s="151"/>
      <c r="AA99" s="151"/>
      <c r="AB99" s="151"/>
      <c r="AC99" s="151"/>
      <c r="AD99" s="151"/>
      <c r="AE99" s="151"/>
      <c r="AF99" s="151"/>
      <c r="AG99" s="151" t="s">
        <v>195</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5">
      <c r="A100" s="158"/>
      <c r="B100" s="159"/>
      <c r="C100" s="270" t="s">
        <v>315</v>
      </c>
      <c r="D100" s="271"/>
      <c r="E100" s="271"/>
      <c r="F100" s="271"/>
      <c r="G100" s="271"/>
      <c r="H100" s="161"/>
      <c r="I100" s="161"/>
      <c r="J100" s="161"/>
      <c r="K100" s="161"/>
      <c r="L100" s="161"/>
      <c r="M100" s="161"/>
      <c r="N100" s="160"/>
      <c r="O100" s="160"/>
      <c r="P100" s="160"/>
      <c r="Q100" s="160"/>
      <c r="R100" s="161"/>
      <c r="S100" s="161"/>
      <c r="T100" s="161"/>
      <c r="U100" s="161"/>
      <c r="V100" s="161"/>
      <c r="W100" s="161"/>
      <c r="X100" s="161"/>
      <c r="Y100" s="151"/>
      <c r="Z100" s="151"/>
      <c r="AA100" s="151"/>
      <c r="AB100" s="151"/>
      <c r="AC100" s="151"/>
      <c r="AD100" s="151"/>
      <c r="AE100" s="151"/>
      <c r="AF100" s="151"/>
      <c r="AG100" s="151" t="s">
        <v>197</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84" t="str">
        <f>C100</f>
        <v>s případným nutným přemístěním hromad nebo dočasných skládek na místo potřeby ze vzdálenosti do 30 m, v rovině nebo ve svahu do 1 : 5,</v>
      </c>
      <c r="BB100" s="151"/>
      <c r="BC100" s="151"/>
      <c r="BD100" s="151"/>
      <c r="BE100" s="151"/>
      <c r="BF100" s="151"/>
      <c r="BG100" s="151"/>
      <c r="BH100" s="151"/>
    </row>
    <row r="101" spans="1:60" outlineLevel="1" x14ac:dyDescent="0.25">
      <c r="A101" s="158"/>
      <c r="B101" s="159"/>
      <c r="C101" s="185" t="s">
        <v>305</v>
      </c>
      <c r="D101" s="182"/>
      <c r="E101" s="183">
        <v>1382.6</v>
      </c>
      <c r="F101" s="161"/>
      <c r="G101" s="161"/>
      <c r="H101" s="161"/>
      <c r="I101" s="161"/>
      <c r="J101" s="161"/>
      <c r="K101" s="161"/>
      <c r="L101" s="161"/>
      <c r="M101" s="161"/>
      <c r="N101" s="160"/>
      <c r="O101" s="160"/>
      <c r="P101" s="160"/>
      <c r="Q101" s="160"/>
      <c r="R101" s="161"/>
      <c r="S101" s="161"/>
      <c r="T101" s="161"/>
      <c r="U101" s="161"/>
      <c r="V101" s="161"/>
      <c r="W101" s="161"/>
      <c r="X101" s="161"/>
      <c r="Y101" s="151"/>
      <c r="Z101" s="151"/>
      <c r="AA101" s="151"/>
      <c r="AB101" s="151"/>
      <c r="AC101" s="151"/>
      <c r="AD101" s="151"/>
      <c r="AE101" s="151"/>
      <c r="AF101" s="151"/>
      <c r="AG101" s="151" t="s">
        <v>199</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5">
      <c r="A102" s="170">
        <v>34</v>
      </c>
      <c r="B102" s="171" t="s">
        <v>316</v>
      </c>
      <c r="C102" s="178" t="s">
        <v>317</v>
      </c>
      <c r="D102" s="172" t="s">
        <v>191</v>
      </c>
      <c r="E102" s="173">
        <v>577.33000000000004</v>
      </c>
      <c r="F102" s="174"/>
      <c r="G102" s="175">
        <f>ROUND(E102*F102,2)</f>
        <v>0</v>
      </c>
      <c r="H102" s="174"/>
      <c r="I102" s="175">
        <f>ROUND(E102*H102,2)</f>
        <v>0</v>
      </c>
      <c r="J102" s="174"/>
      <c r="K102" s="175">
        <f>ROUND(E102*J102,2)</f>
        <v>0</v>
      </c>
      <c r="L102" s="175">
        <v>21</v>
      </c>
      <c r="M102" s="175">
        <f>G102*(1+L102/100)</f>
        <v>0</v>
      </c>
      <c r="N102" s="173">
        <v>0</v>
      </c>
      <c r="O102" s="173">
        <f>ROUND(E102*N102,2)</f>
        <v>0</v>
      </c>
      <c r="P102" s="173">
        <v>0</v>
      </c>
      <c r="Q102" s="173">
        <f>ROUND(E102*P102,2)</f>
        <v>0</v>
      </c>
      <c r="R102" s="175" t="s">
        <v>247</v>
      </c>
      <c r="S102" s="175" t="s">
        <v>193</v>
      </c>
      <c r="T102" s="176" t="s">
        <v>193</v>
      </c>
      <c r="U102" s="161">
        <v>0.126</v>
      </c>
      <c r="V102" s="161">
        <f>ROUND(E102*U102,2)</f>
        <v>72.739999999999995</v>
      </c>
      <c r="W102" s="161"/>
      <c r="X102" s="161" t="s">
        <v>194</v>
      </c>
      <c r="Y102" s="151"/>
      <c r="Z102" s="151"/>
      <c r="AA102" s="151"/>
      <c r="AB102" s="151"/>
      <c r="AC102" s="151"/>
      <c r="AD102" s="151"/>
      <c r="AE102" s="151"/>
      <c r="AF102" s="151"/>
      <c r="AG102" s="151" t="s">
        <v>195</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5">
      <c r="A103" s="158"/>
      <c r="B103" s="159"/>
      <c r="C103" s="270" t="s">
        <v>318</v>
      </c>
      <c r="D103" s="271"/>
      <c r="E103" s="271"/>
      <c r="F103" s="271"/>
      <c r="G103" s="271"/>
      <c r="H103" s="161"/>
      <c r="I103" s="161"/>
      <c r="J103" s="161"/>
      <c r="K103" s="161"/>
      <c r="L103" s="161"/>
      <c r="M103" s="161"/>
      <c r="N103" s="160"/>
      <c r="O103" s="160"/>
      <c r="P103" s="160"/>
      <c r="Q103" s="160"/>
      <c r="R103" s="161"/>
      <c r="S103" s="161"/>
      <c r="T103" s="161"/>
      <c r="U103" s="161"/>
      <c r="V103" s="161"/>
      <c r="W103" s="161"/>
      <c r="X103" s="161"/>
      <c r="Y103" s="151"/>
      <c r="Z103" s="151"/>
      <c r="AA103" s="151"/>
      <c r="AB103" s="151"/>
      <c r="AC103" s="151"/>
      <c r="AD103" s="151"/>
      <c r="AE103" s="151"/>
      <c r="AF103" s="151"/>
      <c r="AG103" s="151" t="s">
        <v>197</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5">
      <c r="A104" s="158"/>
      <c r="B104" s="159"/>
      <c r="C104" s="272" t="s">
        <v>319</v>
      </c>
      <c r="D104" s="273"/>
      <c r="E104" s="273"/>
      <c r="F104" s="273"/>
      <c r="G104" s="273"/>
      <c r="H104" s="161"/>
      <c r="I104" s="161"/>
      <c r="J104" s="161"/>
      <c r="K104" s="161"/>
      <c r="L104" s="161"/>
      <c r="M104" s="161"/>
      <c r="N104" s="160"/>
      <c r="O104" s="160"/>
      <c r="P104" s="160"/>
      <c r="Q104" s="160"/>
      <c r="R104" s="161"/>
      <c r="S104" s="161"/>
      <c r="T104" s="161"/>
      <c r="U104" s="161"/>
      <c r="V104" s="161"/>
      <c r="W104" s="161"/>
      <c r="X104" s="161"/>
      <c r="Y104" s="151"/>
      <c r="Z104" s="151"/>
      <c r="AA104" s="151"/>
      <c r="AB104" s="151"/>
      <c r="AC104" s="151"/>
      <c r="AD104" s="151"/>
      <c r="AE104" s="151"/>
      <c r="AF104" s="151"/>
      <c r="AG104" s="151" t="s">
        <v>158</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5">
      <c r="A105" s="158"/>
      <c r="B105" s="159"/>
      <c r="C105" s="185" t="s">
        <v>320</v>
      </c>
      <c r="D105" s="182"/>
      <c r="E105" s="183">
        <v>577.33000000000004</v>
      </c>
      <c r="F105" s="161"/>
      <c r="G105" s="161"/>
      <c r="H105" s="161"/>
      <c r="I105" s="161"/>
      <c r="J105" s="161"/>
      <c r="K105" s="161"/>
      <c r="L105" s="161"/>
      <c r="M105" s="161"/>
      <c r="N105" s="160"/>
      <c r="O105" s="160"/>
      <c r="P105" s="160"/>
      <c r="Q105" s="160"/>
      <c r="R105" s="161"/>
      <c r="S105" s="161"/>
      <c r="T105" s="161"/>
      <c r="U105" s="161"/>
      <c r="V105" s="161"/>
      <c r="W105" s="161"/>
      <c r="X105" s="161"/>
      <c r="Y105" s="151"/>
      <c r="Z105" s="151"/>
      <c r="AA105" s="151"/>
      <c r="AB105" s="151"/>
      <c r="AC105" s="151"/>
      <c r="AD105" s="151"/>
      <c r="AE105" s="151"/>
      <c r="AF105" s="151"/>
      <c r="AG105" s="151" t="s">
        <v>199</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5">
      <c r="A106" s="170">
        <v>35</v>
      </c>
      <c r="B106" s="171" t="s">
        <v>321</v>
      </c>
      <c r="C106" s="178" t="s">
        <v>322</v>
      </c>
      <c r="D106" s="172" t="s">
        <v>246</v>
      </c>
      <c r="E106" s="173">
        <v>3203.37</v>
      </c>
      <c r="F106" s="174"/>
      <c r="G106" s="175">
        <f>ROUND(E106*F106,2)</f>
        <v>0</v>
      </c>
      <c r="H106" s="174"/>
      <c r="I106" s="175">
        <f>ROUND(E106*H106,2)</f>
        <v>0</v>
      </c>
      <c r="J106" s="174"/>
      <c r="K106" s="175">
        <f>ROUND(E106*J106,2)</f>
        <v>0</v>
      </c>
      <c r="L106" s="175">
        <v>21</v>
      </c>
      <c r="M106" s="175">
        <f>G106*(1+L106/100)</f>
        <v>0</v>
      </c>
      <c r="N106" s="173">
        <v>0</v>
      </c>
      <c r="O106" s="173">
        <f>ROUND(E106*N106,2)</f>
        <v>0</v>
      </c>
      <c r="P106" s="173">
        <v>0</v>
      </c>
      <c r="Q106" s="173">
        <f>ROUND(E106*P106,2)</f>
        <v>0</v>
      </c>
      <c r="R106" s="175" t="s">
        <v>247</v>
      </c>
      <c r="S106" s="175" t="s">
        <v>193</v>
      </c>
      <c r="T106" s="176" t="s">
        <v>193</v>
      </c>
      <c r="U106" s="161">
        <v>0</v>
      </c>
      <c r="V106" s="161">
        <f>ROUND(E106*U106,2)</f>
        <v>0</v>
      </c>
      <c r="W106" s="161"/>
      <c r="X106" s="161" t="s">
        <v>194</v>
      </c>
      <c r="Y106" s="151"/>
      <c r="Z106" s="151"/>
      <c r="AA106" s="151"/>
      <c r="AB106" s="151"/>
      <c r="AC106" s="151"/>
      <c r="AD106" s="151"/>
      <c r="AE106" s="151"/>
      <c r="AF106" s="151"/>
      <c r="AG106" s="151" t="s">
        <v>195</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5">
      <c r="A107" s="158"/>
      <c r="B107" s="159"/>
      <c r="C107" s="185" t="s">
        <v>323</v>
      </c>
      <c r="D107" s="182"/>
      <c r="E107" s="183">
        <v>3203.37</v>
      </c>
      <c r="F107" s="161"/>
      <c r="G107" s="161"/>
      <c r="H107" s="161"/>
      <c r="I107" s="161"/>
      <c r="J107" s="161"/>
      <c r="K107" s="161"/>
      <c r="L107" s="161"/>
      <c r="M107" s="161"/>
      <c r="N107" s="160"/>
      <c r="O107" s="160"/>
      <c r="P107" s="160"/>
      <c r="Q107" s="160"/>
      <c r="R107" s="161"/>
      <c r="S107" s="161"/>
      <c r="T107" s="161"/>
      <c r="U107" s="161"/>
      <c r="V107" s="161"/>
      <c r="W107" s="161"/>
      <c r="X107" s="161"/>
      <c r="Y107" s="151"/>
      <c r="Z107" s="151"/>
      <c r="AA107" s="151"/>
      <c r="AB107" s="151"/>
      <c r="AC107" s="151"/>
      <c r="AD107" s="151"/>
      <c r="AE107" s="151"/>
      <c r="AF107" s="151"/>
      <c r="AG107" s="151" t="s">
        <v>199</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5">
      <c r="A108" s="170">
        <v>36</v>
      </c>
      <c r="B108" s="171" t="s">
        <v>324</v>
      </c>
      <c r="C108" s="178" t="s">
        <v>325</v>
      </c>
      <c r="D108" s="172" t="s">
        <v>326</v>
      </c>
      <c r="E108" s="173">
        <v>71.2</v>
      </c>
      <c r="F108" s="174"/>
      <c r="G108" s="175">
        <f>ROUND(E108*F108,2)</f>
        <v>0</v>
      </c>
      <c r="H108" s="174"/>
      <c r="I108" s="175">
        <f>ROUND(E108*H108,2)</f>
        <v>0</v>
      </c>
      <c r="J108" s="174"/>
      <c r="K108" s="175">
        <f>ROUND(E108*J108,2)</f>
        <v>0</v>
      </c>
      <c r="L108" s="175">
        <v>21</v>
      </c>
      <c r="M108" s="175">
        <f>G108*(1+L108/100)</f>
        <v>0</v>
      </c>
      <c r="N108" s="173">
        <v>1E-3</v>
      </c>
      <c r="O108" s="173">
        <f>ROUND(E108*N108,2)</f>
        <v>7.0000000000000007E-2</v>
      </c>
      <c r="P108" s="173">
        <v>0</v>
      </c>
      <c r="Q108" s="173">
        <f>ROUND(E108*P108,2)</f>
        <v>0</v>
      </c>
      <c r="R108" s="175" t="s">
        <v>327</v>
      </c>
      <c r="S108" s="175" t="s">
        <v>193</v>
      </c>
      <c r="T108" s="176" t="s">
        <v>193</v>
      </c>
      <c r="U108" s="161">
        <v>0</v>
      </c>
      <c r="V108" s="161">
        <f>ROUND(E108*U108,2)</f>
        <v>0</v>
      </c>
      <c r="W108" s="161"/>
      <c r="X108" s="161" t="s">
        <v>328</v>
      </c>
      <c r="Y108" s="151"/>
      <c r="Z108" s="151"/>
      <c r="AA108" s="151"/>
      <c r="AB108" s="151"/>
      <c r="AC108" s="151"/>
      <c r="AD108" s="151"/>
      <c r="AE108" s="151"/>
      <c r="AF108" s="151"/>
      <c r="AG108" s="151" t="s">
        <v>329</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5">
      <c r="A109" s="158"/>
      <c r="B109" s="159"/>
      <c r="C109" s="185" t="s">
        <v>330</v>
      </c>
      <c r="D109" s="182"/>
      <c r="E109" s="183">
        <v>71.2</v>
      </c>
      <c r="F109" s="161"/>
      <c r="G109" s="161"/>
      <c r="H109" s="161"/>
      <c r="I109" s="161"/>
      <c r="J109" s="161"/>
      <c r="K109" s="161"/>
      <c r="L109" s="161"/>
      <c r="M109" s="161"/>
      <c r="N109" s="160"/>
      <c r="O109" s="160"/>
      <c r="P109" s="160"/>
      <c r="Q109" s="160"/>
      <c r="R109" s="161"/>
      <c r="S109" s="161"/>
      <c r="T109" s="161"/>
      <c r="U109" s="161"/>
      <c r="V109" s="161"/>
      <c r="W109" s="161"/>
      <c r="X109" s="161"/>
      <c r="Y109" s="151"/>
      <c r="Z109" s="151"/>
      <c r="AA109" s="151"/>
      <c r="AB109" s="151"/>
      <c r="AC109" s="151"/>
      <c r="AD109" s="151"/>
      <c r="AE109" s="151"/>
      <c r="AF109" s="151"/>
      <c r="AG109" s="151" t="s">
        <v>199</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5">
      <c r="A110" s="170">
        <v>37</v>
      </c>
      <c r="B110" s="171" t="s">
        <v>331</v>
      </c>
      <c r="C110" s="178" t="s">
        <v>332</v>
      </c>
      <c r="D110" s="172" t="s">
        <v>246</v>
      </c>
      <c r="E110" s="173">
        <v>165.91</v>
      </c>
      <c r="F110" s="174"/>
      <c r="G110" s="175">
        <f>ROUND(E110*F110,2)</f>
        <v>0</v>
      </c>
      <c r="H110" s="174"/>
      <c r="I110" s="175">
        <f>ROUND(E110*H110,2)</f>
        <v>0</v>
      </c>
      <c r="J110" s="174"/>
      <c r="K110" s="175">
        <f>ROUND(E110*J110,2)</f>
        <v>0</v>
      </c>
      <c r="L110" s="175">
        <v>21</v>
      </c>
      <c r="M110" s="175">
        <f>G110*(1+L110/100)</f>
        <v>0</v>
      </c>
      <c r="N110" s="173">
        <v>1.67</v>
      </c>
      <c r="O110" s="173">
        <f>ROUND(E110*N110,2)</f>
        <v>277.07</v>
      </c>
      <c r="P110" s="173">
        <v>0</v>
      </c>
      <c r="Q110" s="173">
        <f>ROUND(E110*P110,2)</f>
        <v>0</v>
      </c>
      <c r="R110" s="175" t="s">
        <v>327</v>
      </c>
      <c r="S110" s="175" t="s">
        <v>193</v>
      </c>
      <c r="T110" s="176" t="s">
        <v>193</v>
      </c>
      <c r="U110" s="161">
        <v>0</v>
      </c>
      <c r="V110" s="161">
        <f>ROUND(E110*U110,2)</f>
        <v>0</v>
      </c>
      <c r="W110" s="161"/>
      <c r="X110" s="161" t="s">
        <v>328</v>
      </c>
      <c r="Y110" s="151"/>
      <c r="Z110" s="151"/>
      <c r="AA110" s="151"/>
      <c r="AB110" s="151"/>
      <c r="AC110" s="151"/>
      <c r="AD110" s="151"/>
      <c r="AE110" s="151"/>
      <c r="AF110" s="151"/>
      <c r="AG110" s="151" t="s">
        <v>329</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5">
      <c r="A111" s="158"/>
      <c r="B111" s="159"/>
      <c r="C111" s="185" t="s">
        <v>333</v>
      </c>
      <c r="D111" s="182"/>
      <c r="E111" s="183">
        <v>165.91</v>
      </c>
      <c r="F111" s="161"/>
      <c r="G111" s="161"/>
      <c r="H111" s="161"/>
      <c r="I111" s="161"/>
      <c r="J111" s="161"/>
      <c r="K111" s="161"/>
      <c r="L111" s="161"/>
      <c r="M111" s="161"/>
      <c r="N111" s="160"/>
      <c r="O111" s="160"/>
      <c r="P111" s="160"/>
      <c r="Q111" s="160"/>
      <c r="R111" s="161"/>
      <c r="S111" s="161"/>
      <c r="T111" s="161"/>
      <c r="U111" s="161"/>
      <c r="V111" s="161"/>
      <c r="W111" s="161"/>
      <c r="X111" s="161"/>
      <c r="Y111" s="151"/>
      <c r="Z111" s="151"/>
      <c r="AA111" s="151"/>
      <c r="AB111" s="151"/>
      <c r="AC111" s="151"/>
      <c r="AD111" s="151"/>
      <c r="AE111" s="151"/>
      <c r="AF111" s="151"/>
      <c r="AG111" s="151" t="s">
        <v>199</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5">
      <c r="A112" s="170">
        <v>38</v>
      </c>
      <c r="B112" s="171" t="s">
        <v>334</v>
      </c>
      <c r="C112" s="178" t="s">
        <v>335</v>
      </c>
      <c r="D112" s="172" t="s">
        <v>336</v>
      </c>
      <c r="E112" s="173">
        <v>1064.95</v>
      </c>
      <c r="F112" s="174"/>
      <c r="G112" s="175">
        <f>ROUND(E112*F112,2)</f>
        <v>0</v>
      </c>
      <c r="H112" s="174"/>
      <c r="I112" s="175">
        <f>ROUND(E112*H112,2)</f>
        <v>0</v>
      </c>
      <c r="J112" s="174"/>
      <c r="K112" s="175">
        <f>ROUND(E112*J112,2)</f>
        <v>0</v>
      </c>
      <c r="L112" s="175">
        <v>21</v>
      </c>
      <c r="M112" s="175">
        <f>G112*(1+L112/100)</f>
        <v>0</v>
      </c>
      <c r="N112" s="173">
        <v>1</v>
      </c>
      <c r="O112" s="173">
        <f>ROUND(E112*N112,2)</f>
        <v>1064.95</v>
      </c>
      <c r="P112" s="173">
        <v>0</v>
      </c>
      <c r="Q112" s="173">
        <f>ROUND(E112*P112,2)</f>
        <v>0</v>
      </c>
      <c r="R112" s="175" t="s">
        <v>327</v>
      </c>
      <c r="S112" s="175" t="s">
        <v>337</v>
      </c>
      <c r="T112" s="176" t="s">
        <v>337</v>
      </c>
      <c r="U112" s="161">
        <v>0</v>
      </c>
      <c r="V112" s="161">
        <f>ROUND(E112*U112,2)</f>
        <v>0</v>
      </c>
      <c r="W112" s="161"/>
      <c r="X112" s="161" t="s">
        <v>328</v>
      </c>
      <c r="Y112" s="151"/>
      <c r="Z112" s="151"/>
      <c r="AA112" s="151"/>
      <c r="AB112" s="151"/>
      <c r="AC112" s="151"/>
      <c r="AD112" s="151"/>
      <c r="AE112" s="151"/>
      <c r="AF112" s="151"/>
      <c r="AG112" s="151" t="s">
        <v>329</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5">
      <c r="A113" s="158"/>
      <c r="B113" s="159"/>
      <c r="C113" s="185" t="s">
        <v>338</v>
      </c>
      <c r="D113" s="182"/>
      <c r="E113" s="183">
        <v>1064.95</v>
      </c>
      <c r="F113" s="161"/>
      <c r="G113" s="161"/>
      <c r="H113" s="161"/>
      <c r="I113" s="161"/>
      <c r="J113" s="161"/>
      <c r="K113" s="161"/>
      <c r="L113" s="161"/>
      <c r="M113" s="161"/>
      <c r="N113" s="160"/>
      <c r="O113" s="160"/>
      <c r="P113" s="160"/>
      <c r="Q113" s="160"/>
      <c r="R113" s="161"/>
      <c r="S113" s="161"/>
      <c r="T113" s="161"/>
      <c r="U113" s="161"/>
      <c r="V113" s="161"/>
      <c r="W113" s="161"/>
      <c r="X113" s="161"/>
      <c r="Y113" s="151"/>
      <c r="Z113" s="151"/>
      <c r="AA113" s="151"/>
      <c r="AB113" s="151"/>
      <c r="AC113" s="151"/>
      <c r="AD113" s="151"/>
      <c r="AE113" s="151"/>
      <c r="AF113" s="151"/>
      <c r="AG113" s="151" t="s">
        <v>199</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5">
      <c r="A114" s="170">
        <v>39</v>
      </c>
      <c r="B114" s="171" t="s">
        <v>339</v>
      </c>
      <c r="C114" s="178" t="s">
        <v>340</v>
      </c>
      <c r="D114" s="172" t="s">
        <v>246</v>
      </c>
      <c r="E114" s="173">
        <v>210.39</v>
      </c>
      <c r="F114" s="174"/>
      <c r="G114" s="175">
        <f>ROUND(E114*F114,2)</f>
        <v>0</v>
      </c>
      <c r="H114" s="174"/>
      <c r="I114" s="175">
        <f>ROUND(E114*H114,2)</f>
        <v>0</v>
      </c>
      <c r="J114" s="174"/>
      <c r="K114" s="175">
        <f>ROUND(E114*J114,2)</f>
        <v>0</v>
      </c>
      <c r="L114" s="175">
        <v>21</v>
      </c>
      <c r="M114" s="175">
        <f>G114*(1+L114/100)</f>
        <v>0</v>
      </c>
      <c r="N114" s="173">
        <v>1.67</v>
      </c>
      <c r="O114" s="173">
        <f>ROUND(E114*N114,2)</f>
        <v>351.35</v>
      </c>
      <c r="P114" s="173">
        <v>0</v>
      </c>
      <c r="Q114" s="173">
        <f>ROUND(E114*P114,2)</f>
        <v>0</v>
      </c>
      <c r="R114" s="175" t="s">
        <v>327</v>
      </c>
      <c r="S114" s="175" t="s">
        <v>337</v>
      </c>
      <c r="T114" s="176" t="s">
        <v>337</v>
      </c>
      <c r="U114" s="161">
        <v>0</v>
      </c>
      <c r="V114" s="161">
        <f>ROUND(E114*U114,2)</f>
        <v>0</v>
      </c>
      <c r="W114" s="161"/>
      <c r="X114" s="161" t="s">
        <v>328</v>
      </c>
      <c r="Y114" s="151"/>
      <c r="Z114" s="151"/>
      <c r="AA114" s="151"/>
      <c r="AB114" s="151"/>
      <c r="AC114" s="151"/>
      <c r="AD114" s="151"/>
      <c r="AE114" s="151"/>
      <c r="AF114" s="151"/>
      <c r="AG114" s="151" t="s">
        <v>329</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5">
      <c r="A115" s="158"/>
      <c r="B115" s="159"/>
      <c r="C115" s="260" t="s">
        <v>341</v>
      </c>
      <c r="D115" s="261"/>
      <c r="E115" s="261"/>
      <c r="F115" s="261"/>
      <c r="G115" s="261"/>
      <c r="H115" s="161"/>
      <c r="I115" s="161"/>
      <c r="J115" s="161"/>
      <c r="K115" s="161"/>
      <c r="L115" s="161"/>
      <c r="M115" s="161"/>
      <c r="N115" s="160"/>
      <c r="O115" s="160"/>
      <c r="P115" s="160"/>
      <c r="Q115" s="160"/>
      <c r="R115" s="161"/>
      <c r="S115" s="161"/>
      <c r="T115" s="161"/>
      <c r="U115" s="161"/>
      <c r="V115" s="161"/>
      <c r="W115" s="161"/>
      <c r="X115" s="161"/>
      <c r="Y115" s="151"/>
      <c r="Z115" s="151"/>
      <c r="AA115" s="151"/>
      <c r="AB115" s="151"/>
      <c r="AC115" s="151"/>
      <c r="AD115" s="151"/>
      <c r="AE115" s="151"/>
      <c r="AF115" s="151"/>
      <c r="AG115" s="151" t="s">
        <v>158</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5">
      <c r="A116" s="158"/>
      <c r="B116" s="159"/>
      <c r="C116" s="185" t="s">
        <v>342</v>
      </c>
      <c r="D116" s="182"/>
      <c r="E116" s="183">
        <v>210.39</v>
      </c>
      <c r="F116" s="161"/>
      <c r="G116" s="161"/>
      <c r="H116" s="161"/>
      <c r="I116" s="161"/>
      <c r="J116" s="161"/>
      <c r="K116" s="161"/>
      <c r="L116" s="161"/>
      <c r="M116" s="161"/>
      <c r="N116" s="160"/>
      <c r="O116" s="160"/>
      <c r="P116" s="160"/>
      <c r="Q116" s="160"/>
      <c r="R116" s="161"/>
      <c r="S116" s="161"/>
      <c r="T116" s="161"/>
      <c r="U116" s="161"/>
      <c r="V116" s="161"/>
      <c r="W116" s="161"/>
      <c r="X116" s="161"/>
      <c r="Y116" s="151"/>
      <c r="Z116" s="151"/>
      <c r="AA116" s="151"/>
      <c r="AB116" s="151"/>
      <c r="AC116" s="151"/>
      <c r="AD116" s="151"/>
      <c r="AE116" s="151"/>
      <c r="AF116" s="151"/>
      <c r="AG116" s="151" t="s">
        <v>199</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ht="13" x14ac:dyDescent="0.25">
      <c r="A117" s="163" t="s">
        <v>148</v>
      </c>
      <c r="B117" s="164" t="s">
        <v>90</v>
      </c>
      <c r="C117" s="177" t="s">
        <v>91</v>
      </c>
      <c r="D117" s="165"/>
      <c r="E117" s="166"/>
      <c r="F117" s="167"/>
      <c r="G117" s="167">
        <f>SUMIF(AG118:AG126,"&lt;&gt;NOR",G118:G126)</f>
        <v>0</v>
      </c>
      <c r="H117" s="167"/>
      <c r="I117" s="167">
        <f>SUM(I118:I126)</f>
        <v>0</v>
      </c>
      <c r="J117" s="167"/>
      <c r="K117" s="167">
        <f>SUM(K118:K126)</f>
        <v>0</v>
      </c>
      <c r="L117" s="167"/>
      <c r="M117" s="167">
        <f>SUM(M118:M126)</f>
        <v>0</v>
      </c>
      <c r="N117" s="166"/>
      <c r="O117" s="166">
        <f>SUM(O118:O126)</f>
        <v>174.35999999999996</v>
      </c>
      <c r="P117" s="166"/>
      <c r="Q117" s="166">
        <f>SUM(Q118:Q126)</f>
        <v>0</v>
      </c>
      <c r="R117" s="167"/>
      <c r="S117" s="167"/>
      <c r="T117" s="168"/>
      <c r="U117" s="162"/>
      <c r="V117" s="162">
        <f>SUM(V118:V126)</f>
        <v>113.55</v>
      </c>
      <c r="W117" s="162"/>
      <c r="X117" s="162"/>
      <c r="AG117" t="s">
        <v>149</v>
      </c>
    </row>
    <row r="118" spans="1:60" outlineLevel="1" x14ac:dyDescent="0.25">
      <c r="A118" s="170">
        <v>40</v>
      </c>
      <c r="B118" s="171" t="s">
        <v>343</v>
      </c>
      <c r="C118" s="178" t="s">
        <v>344</v>
      </c>
      <c r="D118" s="172" t="s">
        <v>246</v>
      </c>
      <c r="E118" s="173">
        <v>78.599999999999994</v>
      </c>
      <c r="F118" s="174"/>
      <c r="G118" s="175">
        <f>ROUND(E118*F118,2)</f>
        <v>0</v>
      </c>
      <c r="H118" s="174"/>
      <c r="I118" s="175">
        <f>ROUND(E118*H118,2)</f>
        <v>0</v>
      </c>
      <c r="J118" s="174"/>
      <c r="K118" s="175">
        <f>ROUND(E118*J118,2)</f>
        <v>0</v>
      </c>
      <c r="L118" s="175">
        <v>21</v>
      </c>
      <c r="M118" s="175">
        <f>G118*(1+L118/100)</f>
        <v>0</v>
      </c>
      <c r="N118" s="173">
        <v>1.9205000000000001</v>
      </c>
      <c r="O118" s="173">
        <f>ROUND(E118*N118,2)</f>
        <v>150.94999999999999</v>
      </c>
      <c r="P118" s="173">
        <v>0</v>
      </c>
      <c r="Q118" s="173">
        <f>ROUND(E118*P118,2)</f>
        <v>0</v>
      </c>
      <c r="R118" s="175" t="s">
        <v>345</v>
      </c>
      <c r="S118" s="175" t="s">
        <v>193</v>
      </c>
      <c r="T118" s="176" t="s">
        <v>193</v>
      </c>
      <c r="U118" s="161">
        <v>0.76</v>
      </c>
      <c r="V118" s="161">
        <f>ROUND(E118*U118,2)</f>
        <v>59.74</v>
      </c>
      <c r="W118" s="161"/>
      <c r="X118" s="161" t="s">
        <v>194</v>
      </c>
      <c r="Y118" s="151"/>
      <c r="Z118" s="151"/>
      <c r="AA118" s="151"/>
      <c r="AB118" s="151"/>
      <c r="AC118" s="151"/>
      <c r="AD118" s="151"/>
      <c r="AE118" s="151"/>
      <c r="AF118" s="151"/>
      <c r="AG118" s="151" t="s">
        <v>195</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5">
      <c r="A119" s="158"/>
      <c r="B119" s="159"/>
      <c r="C119" s="270" t="s">
        <v>346</v>
      </c>
      <c r="D119" s="271"/>
      <c r="E119" s="271"/>
      <c r="F119" s="271"/>
      <c r="G119" s="271"/>
      <c r="H119" s="161"/>
      <c r="I119" s="161"/>
      <c r="J119" s="161"/>
      <c r="K119" s="161"/>
      <c r="L119" s="161"/>
      <c r="M119" s="161"/>
      <c r="N119" s="160"/>
      <c r="O119" s="160"/>
      <c r="P119" s="160"/>
      <c r="Q119" s="160"/>
      <c r="R119" s="161"/>
      <c r="S119" s="161"/>
      <c r="T119" s="161"/>
      <c r="U119" s="161"/>
      <c r="V119" s="161"/>
      <c r="W119" s="161"/>
      <c r="X119" s="161"/>
      <c r="Y119" s="151"/>
      <c r="Z119" s="151"/>
      <c r="AA119" s="151"/>
      <c r="AB119" s="151"/>
      <c r="AC119" s="151"/>
      <c r="AD119" s="151"/>
      <c r="AE119" s="151"/>
      <c r="AF119" s="151"/>
      <c r="AG119" s="151" t="s">
        <v>197</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5">
      <c r="A120" s="158"/>
      <c r="B120" s="159"/>
      <c r="C120" s="185" t="s">
        <v>347</v>
      </c>
      <c r="D120" s="182"/>
      <c r="E120" s="183">
        <v>78.599999999999994</v>
      </c>
      <c r="F120" s="161"/>
      <c r="G120" s="161"/>
      <c r="H120" s="161"/>
      <c r="I120" s="161"/>
      <c r="J120" s="161"/>
      <c r="K120" s="161"/>
      <c r="L120" s="161"/>
      <c r="M120" s="161"/>
      <c r="N120" s="160"/>
      <c r="O120" s="160"/>
      <c r="P120" s="160"/>
      <c r="Q120" s="160"/>
      <c r="R120" s="161"/>
      <c r="S120" s="161"/>
      <c r="T120" s="161"/>
      <c r="U120" s="161"/>
      <c r="V120" s="161"/>
      <c r="W120" s="161"/>
      <c r="X120" s="161"/>
      <c r="Y120" s="151"/>
      <c r="Z120" s="151"/>
      <c r="AA120" s="151"/>
      <c r="AB120" s="151"/>
      <c r="AC120" s="151"/>
      <c r="AD120" s="151"/>
      <c r="AE120" s="151"/>
      <c r="AF120" s="151"/>
      <c r="AG120" s="151" t="s">
        <v>199</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5">
      <c r="A121" s="170">
        <v>41</v>
      </c>
      <c r="B121" s="171" t="s">
        <v>348</v>
      </c>
      <c r="C121" s="178" t="s">
        <v>349</v>
      </c>
      <c r="D121" s="172" t="s">
        <v>246</v>
      </c>
      <c r="E121" s="173">
        <v>11.79</v>
      </c>
      <c r="F121" s="174"/>
      <c r="G121" s="175">
        <f>ROUND(E121*F121,2)</f>
        <v>0</v>
      </c>
      <c r="H121" s="174"/>
      <c r="I121" s="175">
        <f>ROUND(E121*H121,2)</f>
        <v>0</v>
      </c>
      <c r="J121" s="174"/>
      <c r="K121" s="175">
        <f>ROUND(E121*J121,2)</f>
        <v>0</v>
      </c>
      <c r="L121" s="175">
        <v>21</v>
      </c>
      <c r="M121" s="175">
        <f>G121*(1+L121/100)</f>
        <v>0</v>
      </c>
      <c r="N121" s="173">
        <v>1.9205000000000001</v>
      </c>
      <c r="O121" s="173">
        <f>ROUND(E121*N121,2)</f>
        <v>22.64</v>
      </c>
      <c r="P121" s="173">
        <v>0</v>
      </c>
      <c r="Q121" s="173">
        <f>ROUND(E121*P121,2)</f>
        <v>0</v>
      </c>
      <c r="R121" s="175" t="s">
        <v>345</v>
      </c>
      <c r="S121" s="175" t="s">
        <v>193</v>
      </c>
      <c r="T121" s="176" t="s">
        <v>193</v>
      </c>
      <c r="U121" s="161">
        <v>1.2310000000000001</v>
      </c>
      <c r="V121" s="161">
        <f>ROUND(E121*U121,2)</f>
        <v>14.51</v>
      </c>
      <c r="W121" s="161"/>
      <c r="X121" s="161" t="s">
        <v>194</v>
      </c>
      <c r="Y121" s="151"/>
      <c r="Z121" s="151"/>
      <c r="AA121" s="151"/>
      <c r="AB121" s="151"/>
      <c r="AC121" s="151"/>
      <c r="AD121" s="151"/>
      <c r="AE121" s="151"/>
      <c r="AF121" s="151"/>
      <c r="AG121" s="151" t="s">
        <v>195</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5">
      <c r="A122" s="158"/>
      <c r="B122" s="159"/>
      <c r="C122" s="185" t="s">
        <v>350</v>
      </c>
      <c r="D122" s="182"/>
      <c r="E122" s="183">
        <v>11.79</v>
      </c>
      <c r="F122" s="161"/>
      <c r="G122" s="161"/>
      <c r="H122" s="161"/>
      <c r="I122" s="161"/>
      <c r="J122" s="161"/>
      <c r="K122" s="161"/>
      <c r="L122" s="161"/>
      <c r="M122" s="161"/>
      <c r="N122" s="160"/>
      <c r="O122" s="160"/>
      <c r="P122" s="160"/>
      <c r="Q122" s="160"/>
      <c r="R122" s="161"/>
      <c r="S122" s="161"/>
      <c r="T122" s="161"/>
      <c r="U122" s="161"/>
      <c r="V122" s="161"/>
      <c r="W122" s="161"/>
      <c r="X122" s="161"/>
      <c r="Y122" s="151"/>
      <c r="Z122" s="151"/>
      <c r="AA122" s="151"/>
      <c r="AB122" s="151"/>
      <c r="AC122" s="151"/>
      <c r="AD122" s="151"/>
      <c r="AE122" s="151"/>
      <c r="AF122" s="151"/>
      <c r="AG122" s="151" t="s">
        <v>199</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5">
      <c r="A123" s="170">
        <v>42</v>
      </c>
      <c r="B123" s="171" t="s">
        <v>351</v>
      </c>
      <c r="C123" s="178" t="s">
        <v>352</v>
      </c>
      <c r="D123" s="172" t="s">
        <v>235</v>
      </c>
      <c r="E123" s="173">
        <v>786</v>
      </c>
      <c r="F123" s="174"/>
      <c r="G123" s="175">
        <f>ROUND(E123*F123,2)</f>
        <v>0</v>
      </c>
      <c r="H123" s="174"/>
      <c r="I123" s="175">
        <f>ROUND(E123*H123,2)</f>
        <v>0</v>
      </c>
      <c r="J123" s="174"/>
      <c r="K123" s="175">
        <f>ROUND(E123*J123,2)</f>
        <v>0</v>
      </c>
      <c r="L123" s="175">
        <v>21</v>
      </c>
      <c r="M123" s="175">
        <f>G123*(1+L123/100)</f>
        <v>0</v>
      </c>
      <c r="N123" s="173">
        <v>4.8999999999999998E-4</v>
      </c>
      <c r="O123" s="173">
        <f>ROUND(E123*N123,2)</f>
        <v>0.39</v>
      </c>
      <c r="P123" s="173">
        <v>0</v>
      </c>
      <c r="Q123" s="173">
        <f>ROUND(E123*P123,2)</f>
        <v>0</v>
      </c>
      <c r="R123" s="175" t="s">
        <v>345</v>
      </c>
      <c r="S123" s="175" t="s">
        <v>353</v>
      </c>
      <c r="T123" s="176" t="s">
        <v>353</v>
      </c>
      <c r="U123" s="161">
        <v>0.05</v>
      </c>
      <c r="V123" s="161">
        <f>ROUND(E123*U123,2)</f>
        <v>39.299999999999997</v>
      </c>
      <c r="W123" s="161"/>
      <c r="X123" s="161" t="s">
        <v>194</v>
      </c>
      <c r="Y123" s="151"/>
      <c r="Z123" s="151"/>
      <c r="AA123" s="151"/>
      <c r="AB123" s="151"/>
      <c r="AC123" s="151"/>
      <c r="AD123" s="151"/>
      <c r="AE123" s="151"/>
      <c r="AF123" s="151"/>
      <c r="AG123" s="151" t="s">
        <v>195</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5">
      <c r="A124" s="158"/>
      <c r="B124" s="159"/>
      <c r="C124" s="185" t="s">
        <v>354</v>
      </c>
      <c r="D124" s="182"/>
      <c r="E124" s="183">
        <v>786</v>
      </c>
      <c r="F124" s="161"/>
      <c r="G124" s="161"/>
      <c r="H124" s="161"/>
      <c r="I124" s="161"/>
      <c r="J124" s="161"/>
      <c r="K124" s="161"/>
      <c r="L124" s="161"/>
      <c r="M124" s="161"/>
      <c r="N124" s="160"/>
      <c r="O124" s="160"/>
      <c r="P124" s="160"/>
      <c r="Q124" s="160"/>
      <c r="R124" s="161"/>
      <c r="S124" s="161"/>
      <c r="T124" s="161"/>
      <c r="U124" s="161"/>
      <c r="V124" s="161"/>
      <c r="W124" s="161"/>
      <c r="X124" s="161"/>
      <c r="Y124" s="151"/>
      <c r="Z124" s="151"/>
      <c r="AA124" s="151"/>
      <c r="AB124" s="151"/>
      <c r="AC124" s="151"/>
      <c r="AD124" s="151"/>
      <c r="AE124" s="151"/>
      <c r="AF124" s="151"/>
      <c r="AG124" s="151" t="s">
        <v>199</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5">
      <c r="A125" s="170">
        <v>43</v>
      </c>
      <c r="B125" s="171" t="s">
        <v>355</v>
      </c>
      <c r="C125" s="178" t="s">
        <v>356</v>
      </c>
      <c r="D125" s="172" t="s">
        <v>235</v>
      </c>
      <c r="E125" s="173">
        <v>793.86</v>
      </c>
      <c r="F125" s="174"/>
      <c r="G125" s="175">
        <f>ROUND(E125*F125,2)</f>
        <v>0</v>
      </c>
      <c r="H125" s="174"/>
      <c r="I125" s="175">
        <f>ROUND(E125*H125,2)</f>
        <v>0</v>
      </c>
      <c r="J125" s="174"/>
      <c r="K125" s="175">
        <f>ROUND(E125*J125,2)</f>
        <v>0</v>
      </c>
      <c r="L125" s="175">
        <v>21</v>
      </c>
      <c r="M125" s="175">
        <f>G125*(1+L125/100)</f>
        <v>0</v>
      </c>
      <c r="N125" s="173">
        <v>4.8000000000000001E-4</v>
      </c>
      <c r="O125" s="173">
        <f>ROUND(E125*N125,2)</f>
        <v>0.38</v>
      </c>
      <c r="P125" s="173">
        <v>0</v>
      </c>
      <c r="Q125" s="173">
        <f>ROUND(E125*P125,2)</f>
        <v>0</v>
      </c>
      <c r="R125" s="175" t="s">
        <v>327</v>
      </c>
      <c r="S125" s="175" t="s">
        <v>193</v>
      </c>
      <c r="T125" s="176" t="s">
        <v>193</v>
      </c>
      <c r="U125" s="161">
        <v>0</v>
      </c>
      <c r="V125" s="161">
        <f>ROUND(E125*U125,2)</f>
        <v>0</v>
      </c>
      <c r="W125" s="161"/>
      <c r="X125" s="161" t="s">
        <v>328</v>
      </c>
      <c r="Y125" s="151"/>
      <c r="Z125" s="151"/>
      <c r="AA125" s="151"/>
      <c r="AB125" s="151"/>
      <c r="AC125" s="151"/>
      <c r="AD125" s="151"/>
      <c r="AE125" s="151"/>
      <c r="AF125" s="151"/>
      <c r="AG125" s="151" t="s">
        <v>329</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5">
      <c r="A126" s="158"/>
      <c r="B126" s="159"/>
      <c r="C126" s="185" t="s">
        <v>357</v>
      </c>
      <c r="D126" s="182"/>
      <c r="E126" s="183">
        <v>793.86</v>
      </c>
      <c r="F126" s="161"/>
      <c r="G126" s="161"/>
      <c r="H126" s="161"/>
      <c r="I126" s="161"/>
      <c r="J126" s="161"/>
      <c r="K126" s="161"/>
      <c r="L126" s="161"/>
      <c r="M126" s="161"/>
      <c r="N126" s="160"/>
      <c r="O126" s="160"/>
      <c r="P126" s="160"/>
      <c r="Q126" s="160"/>
      <c r="R126" s="161"/>
      <c r="S126" s="161"/>
      <c r="T126" s="161"/>
      <c r="U126" s="161"/>
      <c r="V126" s="161"/>
      <c r="W126" s="161"/>
      <c r="X126" s="161"/>
      <c r="Y126" s="151"/>
      <c r="Z126" s="151"/>
      <c r="AA126" s="151"/>
      <c r="AB126" s="151"/>
      <c r="AC126" s="151"/>
      <c r="AD126" s="151"/>
      <c r="AE126" s="151"/>
      <c r="AF126" s="151"/>
      <c r="AG126" s="151" t="s">
        <v>199</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ht="13" x14ac:dyDescent="0.25">
      <c r="A127" s="163" t="s">
        <v>148</v>
      </c>
      <c r="B127" s="164" t="s">
        <v>92</v>
      </c>
      <c r="C127" s="177" t="s">
        <v>93</v>
      </c>
      <c r="D127" s="165"/>
      <c r="E127" s="166"/>
      <c r="F127" s="167"/>
      <c r="G127" s="167">
        <f>SUMIF(AG128:AG131,"&lt;&gt;NOR",G128:G131)</f>
        <v>0</v>
      </c>
      <c r="H127" s="167"/>
      <c r="I127" s="167">
        <f>SUM(I128:I131)</f>
        <v>0</v>
      </c>
      <c r="J127" s="167"/>
      <c r="K127" s="167">
        <f>SUM(K128:K131)</f>
        <v>0</v>
      </c>
      <c r="L127" s="167"/>
      <c r="M127" s="167">
        <f>SUM(M128:M131)</f>
        <v>0</v>
      </c>
      <c r="N127" s="166"/>
      <c r="O127" s="166">
        <f>SUM(O128:O131)</f>
        <v>1.6099999999999999</v>
      </c>
      <c r="P127" s="166"/>
      <c r="Q127" s="166">
        <f>SUM(Q128:Q131)</f>
        <v>0</v>
      </c>
      <c r="R127" s="167"/>
      <c r="S127" s="167"/>
      <c r="T127" s="168"/>
      <c r="U127" s="162"/>
      <c r="V127" s="162">
        <f>SUM(V128:V131)</f>
        <v>94.42</v>
      </c>
      <c r="W127" s="162"/>
      <c r="X127" s="162"/>
      <c r="AG127" t="s">
        <v>149</v>
      </c>
    </row>
    <row r="128" spans="1:60" ht="20" outlineLevel="1" x14ac:dyDescent="0.25">
      <c r="A128" s="170">
        <v>44</v>
      </c>
      <c r="B128" s="171" t="s">
        <v>358</v>
      </c>
      <c r="C128" s="178" t="s">
        <v>359</v>
      </c>
      <c r="D128" s="172" t="s">
        <v>235</v>
      </c>
      <c r="E128" s="173">
        <v>580</v>
      </c>
      <c r="F128" s="174"/>
      <c r="G128" s="175">
        <f>ROUND(E128*F128,2)</f>
        <v>0</v>
      </c>
      <c r="H128" s="174"/>
      <c r="I128" s="175">
        <f>ROUND(E128*H128,2)</f>
        <v>0</v>
      </c>
      <c r="J128" s="174"/>
      <c r="K128" s="175">
        <f>ROUND(E128*J128,2)</f>
        <v>0</v>
      </c>
      <c r="L128" s="175">
        <v>21</v>
      </c>
      <c r="M128" s="175">
        <f>G128*(1+L128/100)</f>
        <v>0</v>
      </c>
      <c r="N128" s="173">
        <v>7.2999999999999996E-4</v>
      </c>
      <c r="O128" s="173">
        <f>ROUND(E128*N128,2)</f>
        <v>0.42</v>
      </c>
      <c r="P128" s="173">
        <v>0</v>
      </c>
      <c r="Q128" s="173">
        <f>ROUND(E128*P128,2)</f>
        <v>0</v>
      </c>
      <c r="R128" s="175" t="s">
        <v>360</v>
      </c>
      <c r="S128" s="175" t="s">
        <v>193</v>
      </c>
      <c r="T128" s="176" t="s">
        <v>193</v>
      </c>
      <c r="U128" s="161">
        <v>0.10100000000000001</v>
      </c>
      <c r="V128" s="161">
        <f>ROUND(E128*U128,2)</f>
        <v>58.58</v>
      </c>
      <c r="W128" s="161"/>
      <c r="X128" s="161" t="s">
        <v>194</v>
      </c>
      <c r="Y128" s="151"/>
      <c r="Z128" s="151"/>
      <c r="AA128" s="151"/>
      <c r="AB128" s="151"/>
      <c r="AC128" s="151"/>
      <c r="AD128" s="151"/>
      <c r="AE128" s="151"/>
      <c r="AF128" s="151"/>
      <c r="AG128" s="151" t="s">
        <v>195</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5">
      <c r="A129" s="158"/>
      <c r="B129" s="159"/>
      <c r="C129" s="185" t="s">
        <v>361</v>
      </c>
      <c r="D129" s="182"/>
      <c r="E129" s="183">
        <v>580</v>
      </c>
      <c r="F129" s="161"/>
      <c r="G129" s="161"/>
      <c r="H129" s="161"/>
      <c r="I129" s="161"/>
      <c r="J129" s="161"/>
      <c r="K129" s="161"/>
      <c r="L129" s="161"/>
      <c r="M129" s="161"/>
      <c r="N129" s="160"/>
      <c r="O129" s="160"/>
      <c r="P129" s="160"/>
      <c r="Q129" s="160"/>
      <c r="R129" s="161"/>
      <c r="S129" s="161"/>
      <c r="T129" s="161"/>
      <c r="U129" s="161"/>
      <c r="V129" s="161"/>
      <c r="W129" s="161"/>
      <c r="X129" s="161"/>
      <c r="Y129" s="151"/>
      <c r="Z129" s="151"/>
      <c r="AA129" s="151"/>
      <c r="AB129" s="151"/>
      <c r="AC129" s="151"/>
      <c r="AD129" s="151"/>
      <c r="AE129" s="151"/>
      <c r="AF129" s="151"/>
      <c r="AG129" s="151" t="s">
        <v>199</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5">
      <c r="A130" s="170">
        <v>45</v>
      </c>
      <c r="B130" s="171" t="s">
        <v>362</v>
      </c>
      <c r="C130" s="178" t="s">
        <v>363</v>
      </c>
      <c r="D130" s="172" t="s">
        <v>235</v>
      </c>
      <c r="E130" s="173">
        <v>597.4</v>
      </c>
      <c r="F130" s="174"/>
      <c r="G130" s="175">
        <f>ROUND(E130*F130,2)</f>
        <v>0</v>
      </c>
      <c r="H130" s="174"/>
      <c r="I130" s="175">
        <f>ROUND(E130*H130,2)</f>
        <v>0</v>
      </c>
      <c r="J130" s="174"/>
      <c r="K130" s="175">
        <f>ROUND(E130*J130,2)</f>
        <v>0</v>
      </c>
      <c r="L130" s="175">
        <v>21</v>
      </c>
      <c r="M130" s="175">
        <f>G130*(1+L130/100)</f>
        <v>0</v>
      </c>
      <c r="N130" s="173">
        <v>2E-3</v>
      </c>
      <c r="O130" s="173">
        <f>ROUND(E130*N130,2)</f>
        <v>1.19</v>
      </c>
      <c r="P130" s="173">
        <v>0</v>
      </c>
      <c r="Q130" s="173">
        <f>ROUND(E130*P130,2)</f>
        <v>0</v>
      </c>
      <c r="R130" s="175"/>
      <c r="S130" s="175" t="s">
        <v>153</v>
      </c>
      <c r="T130" s="176" t="s">
        <v>193</v>
      </c>
      <c r="U130" s="161">
        <v>0.06</v>
      </c>
      <c r="V130" s="161">
        <f>ROUND(E130*U130,2)</f>
        <v>35.840000000000003</v>
      </c>
      <c r="W130" s="161"/>
      <c r="X130" s="161" t="s">
        <v>194</v>
      </c>
      <c r="Y130" s="151"/>
      <c r="Z130" s="151"/>
      <c r="AA130" s="151"/>
      <c r="AB130" s="151"/>
      <c r="AC130" s="151"/>
      <c r="AD130" s="151"/>
      <c r="AE130" s="151"/>
      <c r="AF130" s="151"/>
      <c r="AG130" s="151" t="s">
        <v>195</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5">
      <c r="A131" s="158"/>
      <c r="B131" s="159"/>
      <c r="C131" s="185" t="s">
        <v>364</v>
      </c>
      <c r="D131" s="182"/>
      <c r="E131" s="183">
        <v>597.4</v>
      </c>
      <c r="F131" s="161"/>
      <c r="G131" s="161"/>
      <c r="H131" s="161"/>
      <c r="I131" s="161"/>
      <c r="J131" s="161"/>
      <c r="K131" s="161"/>
      <c r="L131" s="161"/>
      <c r="M131" s="161"/>
      <c r="N131" s="160"/>
      <c r="O131" s="160"/>
      <c r="P131" s="160"/>
      <c r="Q131" s="160"/>
      <c r="R131" s="161"/>
      <c r="S131" s="161"/>
      <c r="T131" s="161"/>
      <c r="U131" s="161"/>
      <c r="V131" s="161"/>
      <c r="W131" s="161"/>
      <c r="X131" s="161"/>
      <c r="Y131" s="151"/>
      <c r="Z131" s="151"/>
      <c r="AA131" s="151"/>
      <c r="AB131" s="151"/>
      <c r="AC131" s="151"/>
      <c r="AD131" s="151"/>
      <c r="AE131" s="151"/>
      <c r="AF131" s="151"/>
      <c r="AG131" s="151" t="s">
        <v>199</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ht="13" x14ac:dyDescent="0.25">
      <c r="A132" s="163" t="s">
        <v>148</v>
      </c>
      <c r="B132" s="164" t="s">
        <v>94</v>
      </c>
      <c r="C132" s="177" t="s">
        <v>95</v>
      </c>
      <c r="D132" s="165"/>
      <c r="E132" s="166"/>
      <c r="F132" s="167"/>
      <c r="G132" s="167">
        <f>SUMIF(AG133:AG143,"&lt;&gt;NOR",G133:G143)</f>
        <v>0</v>
      </c>
      <c r="H132" s="167"/>
      <c r="I132" s="167">
        <f>SUM(I133:I143)</f>
        <v>0</v>
      </c>
      <c r="J132" s="167"/>
      <c r="K132" s="167">
        <f>SUM(K133:K143)</f>
        <v>0</v>
      </c>
      <c r="L132" s="167"/>
      <c r="M132" s="167">
        <f>SUM(M133:M143)</f>
        <v>0</v>
      </c>
      <c r="N132" s="166"/>
      <c r="O132" s="166">
        <f>SUM(O133:O143)</f>
        <v>53.17</v>
      </c>
      <c r="P132" s="166"/>
      <c r="Q132" s="166">
        <f>SUM(Q133:Q143)</f>
        <v>0</v>
      </c>
      <c r="R132" s="167"/>
      <c r="S132" s="167"/>
      <c r="T132" s="168"/>
      <c r="U132" s="162"/>
      <c r="V132" s="162">
        <f>SUM(V133:V143)</f>
        <v>61.44</v>
      </c>
      <c r="W132" s="162"/>
      <c r="X132" s="162"/>
      <c r="AG132" t="s">
        <v>149</v>
      </c>
    </row>
    <row r="133" spans="1:60" outlineLevel="1" x14ac:dyDescent="0.25">
      <c r="A133" s="170">
        <v>46</v>
      </c>
      <c r="B133" s="171" t="s">
        <v>365</v>
      </c>
      <c r="C133" s="178" t="s">
        <v>366</v>
      </c>
      <c r="D133" s="172" t="s">
        <v>246</v>
      </c>
      <c r="E133" s="173">
        <v>25.28</v>
      </c>
      <c r="F133" s="174"/>
      <c r="G133" s="175">
        <f>ROUND(E133*F133,2)</f>
        <v>0</v>
      </c>
      <c r="H133" s="174"/>
      <c r="I133" s="175">
        <f>ROUND(E133*H133,2)</f>
        <v>0</v>
      </c>
      <c r="J133" s="174"/>
      <c r="K133" s="175">
        <f>ROUND(E133*J133,2)</f>
        <v>0</v>
      </c>
      <c r="L133" s="175">
        <v>21</v>
      </c>
      <c r="M133" s="175">
        <f>G133*(1+L133/100)</f>
        <v>0</v>
      </c>
      <c r="N133" s="173">
        <v>1.8907700000000001</v>
      </c>
      <c r="O133" s="173">
        <f>ROUND(E133*N133,2)</f>
        <v>47.8</v>
      </c>
      <c r="P133" s="173">
        <v>0</v>
      </c>
      <c r="Q133" s="173">
        <f>ROUND(E133*P133,2)</f>
        <v>0</v>
      </c>
      <c r="R133" s="175" t="s">
        <v>367</v>
      </c>
      <c r="S133" s="175" t="s">
        <v>193</v>
      </c>
      <c r="T133" s="176" t="s">
        <v>193</v>
      </c>
      <c r="U133" s="161">
        <v>1.3169999999999999</v>
      </c>
      <c r="V133" s="161">
        <f>ROUND(E133*U133,2)</f>
        <v>33.29</v>
      </c>
      <c r="W133" s="161"/>
      <c r="X133" s="161" t="s">
        <v>194</v>
      </c>
      <c r="Y133" s="151"/>
      <c r="Z133" s="151"/>
      <c r="AA133" s="151"/>
      <c r="AB133" s="151"/>
      <c r="AC133" s="151"/>
      <c r="AD133" s="151"/>
      <c r="AE133" s="151"/>
      <c r="AF133" s="151"/>
      <c r="AG133" s="151" t="s">
        <v>195</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5">
      <c r="A134" s="158"/>
      <c r="B134" s="159"/>
      <c r="C134" s="270" t="s">
        <v>368</v>
      </c>
      <c r="D134" s="271"/>
      <c r="E134" s="271"/>
      <c r="F134" s="271"/>
      <c r="G134" s="271"/>
      <c r="H134" s="161"/>
      <c r="I134" s="161"/>
      <c r="J134" s="161"/>
      <c r="K134" s="161"/>
      <c r="L134" s="161"/>
      <c r="M134" s="161"/>
      <c r="N134" s="160"/>
      <c r="O134" s="160"/>
      <c r="P134" s="160"/>
      <c r="Q134" s="160"/>
      <c r="R134" s="161"/>
      <c r="S134" s="161"/>
      <c r="T134" s="161"/>
      <c r="U134" s="161"/>
      <c r="V134" s="161"/>
      <c r="W134" s="161"/>
      <c r="X134" s="161"/>
      <c r="Y134" s="151"/>
      <c r="Z134" s="151"/>
      <c r="AA134" s="151"/>
      <c r="AB134" s="151"/>
      <c r="AC134" s="151"/>
      <c r="AD134" s="151"/>
      <c r="AE134" s="151"/>
      <c r="AF134" s="151"/>
      <c r="AG134" s="151" t="s">
        <v>197</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5">
      <c r="A135" s="158"/>
      <c r="B135" s="159"/>
      <c r="C135" s="185" t="s">
        <v>369</v>
      </c>
      <c r="D135" s="182"/>
      <c r="E135" s="183">
        <v>25.28</v>
      </c>
      <c r="F135" s="161"/>
      <c r="G135" s="161"/>
      <c r="H135" s="161"/>
      <c r="I135" s="161"/>
      <c r="J135" s="161"/>
      <c r="K135" s="161"/>
      <c r="L135" s="161"/>
      <c r="M135" s="161"/>
      <c r="N135" s="160"/>
      <c r="O135" s="160"/>
      <c r="P135" s="160"/>
      <c r="Q135" s="160"/>
      <c r="R135" s="161"/>
      <c r="S135" s="161"/>
      <c r="T135" s="161"/>
      <c r="U135" s="161"/>
      <c r="V135" s="161"/>
      <c r="W135" s="161"/>
      <c r="X135" s="161"/>
      <c r="Y135" s="151"/>
      <c r="Z135" s="151"/>
      <c r="AA135" s="151"/>
      <c r="AB135" s="151"/>
      <c r="AC135" s="151"/>
      <c r="AD135" s="151"/>
      <c r="AE135" s="151"/>
      <c r="AF135" s="151"/>
      <c r="AG135" s="151" t="s">
        <v>199</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ht="20" outlineLevel="1" x14ac:dyDescent="0.25">
      <c r="A136" s="170">
        <v>47</v>
      </c>
      <c r="B136" s="171" t="s">
        <v>370</v>
      </c>
      <c r="C136" s="178" t="s">
        <v>371</v>
      </c>
      <c r="D136" s="172" t="s">
        <v>372</v>
      </c>
      <c r="E136" s="173">
        <v>108</v>
      </c>
      <c r="F136" s="174"/>
      <c r="G136" s="175">
        <f>ROUND(E136*F136,2)</f>
        <v>0</v>
      </c>
      <c r="H136" s="174"/>
      <c r="I136" s="175">
        <f>ROUND(E136*H136,2)</f>
        <v>0</v>
      </c>
      <c r="J136" s="174"/>
      <c r="K136" s="175">
        <f>ROUND(E136*J136,2)</f>
        <v>0</v>
      </c>
      <c r="L136" s="175">
        <v>21</v>
      </c>
      <c r="M136" s="175">
        <f>G136*(1+L136/100)</f>
        <v>0</v>
      </c>
      <c r="N136" s="173">
        <v>1.65E-3</v>
      </c>
      <c r="O136" s="173">
        <f>ROUND(E136*N136,2)</f>
        <v>0.18</v>
      </c>
      <c r="P136" s="173">
        <v>0</v>
      </c>
      <c r="Q136" s="173">
        <f>ROUND(E136*P136,2)</f>
        <v>0</v>
      </c>
      <c r="R136" s="175" t="s">
        <v>367</v>
      </c>
      <c r="S136" s="175" t="s">
        <v>193</v>
      </c>
      <c r="T136" s="176" t="s">
        <v>193</v>
      </c>
      <c r="U136" s="161">
        <v>7.3999999999999996E-2</v>
      </c>
      <c r="V136" s="161">
        <f>ROUND(E136*U136,2)</f>
        <v>7.99</v>
      </c>
      <c r="W136" s="161"/>
      <c r="X136" s="161" t="s">
        <v>194</v>
      </c>
      <c r="Y136" s="151"/>
      <c r="Z136" s="151"/>
      <c r="AA136" s="151"/>
      <c r="AB136" s="151"/>
      <c r="AC136" s="151"/>
      <c r="AD136" s="151"/>
      <c r="AE136" s="151"/>
      <c r="AF136" s="151"/>
      <c r="AG136" s="151" t="s">
        <v>195</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5">
      <c r="A137" s="158"/>
      <c r="B137" s="159"/>
      <c r="C137" s="185" t="s">
        <v>373</v>
      </c>
      <c r="D137" s="182"/>
      <c r="E137" s="183">
        <v>108</v>
      </c>
      <c r="F137" s="161"/>
      <c r="G137" s="161"/>
      <c r="H137" s="161"/>
      <c r="I137" s="161"/>
      <c r="J137" s="161"/>
      <c r="K137" s="161"/>
      <c r="L137" s="161"/>
      <c r="M137" s="161"/>
      <c r="N137" s="160"/>
      <c r="O137" s="160"/>
      <c r="P137" s="160"/>
      <c r="Q137" s="160"/>
      <c r="R137" s="161"/>
      <c r="S137" s="161"/>
      <c r="T137" s="161"/>
      <c r="U137" s="161"/>
      <c r="V137" s="161"/>
      <c r="W137" s="161"/>
      <c r="X137" s="161"/>
      <c r="Y137" s="151"/>
      <c r="Z137" s="151"/>
      <c r="AA137" s="151"/>
      <c r="AB137" s="151"/>
      <c r="AC137" s="151"/>
      <c r="AD137" s="151"/>
      <c r="AE137" s="151"/>
      <c r="AF137" s="151"/>
      <c r="AG137" s="151" t="s">
        <v>199</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ht="20" outlineLevel="1" x14ac:dyDescent="0.25">
      <c r="A138" s="170">
        <v>48</v>
      </c>
      <c r="B138" s="171" t="s">
        <v>374</v>
      </c>
      <c r="C138" s="178" t="s">
        <v>375</v>
      </c>
      <c r="D138" s="172" t="s">
        <v>372</v>
      </c>
      <c r="E138" s="173">
        <v>36</v>
      </c>
      <c r="F138" s="174"/>
      <c r="G138" s="175">
        <f>ROUND(E138*F138,2)</f>
        <v>0</v>
      </c>
      <c r="H138" s="174"/>
      <c r="I138" s="175">
        <f>ROUND(E138*H138,2)</f>
        <v>0</v>
      </c>
      <c r="J138" s="174"/>
      <c r="K138" s="175">
        <f>ROUND(E138*J138,2)</f>
        <v>0</v>
      </c>
      <c r="L138" s="175">
        <v>21</v>
      </c>
      <c r="M138" s="175">
        <f>G138*(1+L138/100)</f>
        <v>0</v>
      </c>
      <c r="N138" s="173">
        <v>6.6E-3</v>
      </c>
      <c r="O138" s="173">
        <f>ROUND(E138*N138,2)</f>
        <v>0.24</v>
      </c>
      <c r="P138" s="173">
        <v>0</v>
      </c>
      <c r="Q138" s="173">
        <f>ROUND(E138*P138,2)</f>
        <v>0</v>
      </c>
      <c r="R138" s="175" t="s">
        <v>367</v>
      </c>
      <c r="S138" s="175" t="s">
        <v>193</v>
      </c>
      <c r="T138" s="176" t="s">
        <v>193</v>
      </c>
      <c r="U138" s="161">
        <v>0.56000000000000005</v>
      </c>
      <c r="V138" s="161">
        <f>ROUND(E138*U138,2)</f>
        <v>20.16</v>
      </c>
      <c r="W138" s="161"/>
      <c r="X138" s="161" t="s">
        <v>194</v>
      </c>
      <c r="Y138" s="151"/>
      <c r="Z138" s="151"/>
      <c r="AA138" s="151"/>
      <c r="AB138" s="151"/>
      <c r="AC138" s="151"/>
      <c r="AD138" s="151"/>
      <c r="AE138" s="151"/>
      <c r="AF138" s="151"/>
      <c r="AG138" s="151" t="s">
        <v>195</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5">
      <c r="A139" s="158"/>
      <c r="B139" s="159"/>
      <c r="C139" s="185" t="s">
        <v>376</v>
      </c>
      <c r="D139" s="182"/>
      <c r="E139" s="183">
        <v>36</v>
      </c>
      <c r="F139" s="161"/>
      <c r="G139" s="161"/>
      <c r="H139" s="161"/>
      <c r="I139" s="161"/>
      <c r="J139" s="161"/>
      <c r="K139" s="161"/>
      <c r="L139" s="161"/>
      <c r="M139" s="161"/>
      <c r="N139" s="160"/>
      <c r="O139" s="160"/>
      <c r="P139" s="160"/>
      <c r="Q139" s="160"/>
      <c r="R139" s="161"/>
      <c r="S139" s="161"/>
      <c r="T139" s="161"/>
      <c r="U139" s="161"/>
      <c r="V139" s="161"/>
      <c r="W139" s="161"/>
      <c r="X139" s="161"/>
      <c r="Y139" s="151"/>
      <c r="Z139" s="151"/>
      <c r="AA139" s="151"/>
      <c r="AB139" s="151"/>
      <c r="AC139" s="151"/>
      <c r="AD139" s="151"/>
      <c r="AE139" s="151"/>
      <c r="AF139" s="151"/>
      <c r="AG139" s="151" t="s">
        <v>199</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5">
      <c r="A140" s="170">
        <v>49</v>
      </c>
      <c r="B140" s="171" t="s">
        <v>377</v>
      </c>
      <c r="C140" s="178" t="s">
        <v>378</v>
      </c>
      <c r="D140" s="172" t="s">
        <v>372</v>
      </c>
      <c r="E140" s="173">
        <v>54.54</v>
      </c>
      <c r="F140" s="174"/>
      <c r="G140" s="175">
        <f>ROUND(E140*F140,2)</f>
        <v>0</v>
      </c>
      <c r="H140" s="174"/>
      <c r="I140" s="175">
        <f>ROUND(E140*H140,2)</f>
        <v>0</v>
      </c>
      <c r="J140" s="174"/>
      <c r="K140" s="175">
        <f>ROUND(E140*J140,2)</f>
        <v>0</v>
      </c>
      <c r="L140" s="175">
        <v>21</v>
      </c>
      <c r="M140" s="175">
        <f>G140*(1+L140/100)</f>
        <v>0</v>
      </c>
      <c r="N140" s="173">
        <v>2.1999999999999999E-2</v>
      </c>
      <c r="O140" s="173">
        <f>ROUND(E140*N140,2)</f>
        <v>1.2</v>
      </c>
      <c r="P140" s="173">
        <v>0</v>
      </c>
      <c r="Q140" s="173">
        <f>ROUND(E140*P140,2)</f>
        <v>0</v>
      </c>
      <c r="R140" s="175" t="s">
        <v>327</v>
      </c>
      <c r="S140" s="175" t="s">
        <v>193</v>
      </c>
      <c r="T140" s="176" t="s">
        <v>193</v>
      </c>
      <c r="U140" s="161">
        <v>0</v>
      </c>
      <c r="V140" s="161">
        <f>ROUND(E140*U140,2)</f>
        <v>0</v>
      </c>
      <c r="W140" s="161"/>
      <c r="X140" s="161" t="s">
        <v>328</v>
      </c>
      <c r="Y140" s="151"/>
      <c r="Z140" s="151"/>
      <c r="AA140" s="151"/>
      <c r="AB140" s="151"/>
      <c r="AC140" s="151"/>
      <c r="AD140" s="151"/>
      <c r="AE140" s="151"/>
      <c r="AF140" s="151"/>
      <c r="AG140" s="151" t="s">
        <v>329</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5">
      <c r="A141" s="158"/>
      <c r="B141" s="159"/>
      <c r="C141" s="185" t="s">
        <v>379</v>
      </c>
      <c r="D141" s="182"/>
      <c r="E141" s="183">
        <v>54.54</v>
      </c>
      <c r="F141" s="161"/>
      <c r="G141" s="161"/>
      <c r="H141" s="161"/>
      <c r="I141" s="161"/>
      <c r="J141" s="161"/>
      <c r="K141" s="161"/>
      <c r="L141" s="161"/>
      <c r="M141" s="161"/>
      <c r="N141" s="160"/>
      <c r="O141" s="160"/>
      <c r="P141" s="160"/>
      <c r="Q141" s="160"/>
      <c r="R141" s="161"/>
      <c r="S141" s="161"/>
      <c r="T141" s="161"/>
      <c r="U141" s="161"/>
      <c r="V141" s="161"/>
      <c r="W141" s="161"/>
      <c r="X141" s="161"/>
      <c r="Y141" s="151"/>
      <c r="Z141" s="151"/>
      <c r="AA141" s="151"/>
      <c r="AB141" s="151"/>
      <c r="AC141" s="151"/>
      <c r="AD141" s="151"/>
      <c r="AE141" s="151"/>
      <c r="AF141" s="151"/>
      <c r="AG141" s="151" t="s">
        <v>199</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5">
      <c r="A142" s="170">
        <v>50</v>
      </c>
      <c r="B142" s="171" t="s">
        <v>380</v>
      </c>
      <c r="C142" s="178" t="s">
        <v>381</v>
      </c>
      <c r="D142" s="172" t="s">
        <v>372</v>
      </c>
      <c r="E142" s="173">
        <v>36.36</v>
      </c>
      <c r="F142" s="174"/>
      <c r="G142" s="175">
        <f>ROUND(E142*F142,2)</f>
        <v>0</v>
      </c>
      <c r="H142" s="174"/>
      <c r="I142" s="175">
        <f>ROUND(E142*H142,2)</f>
        <v>0</v>
      </c>
      <c r="J142" s="174"/>
      <c r="K142" s="175">
        <f>ROUND(E142*J142,2)</f>
        <v>0</v>
      </c>
      <c r="L142" s="175">
        <v>21</v>
      </c>
      <c r="M142" s="175">
        <f>G142*(1+L142/100)</f>
        <v>0</v>
      </c>
      <c r="N142" s="173">
        <v>0.10299999999999999</v>
      </c>
      <c r="O142" s="173">
        <f>ROUND(E142*N142,2)</f>
        <v>3.75</v>
      </c>
      <c r="P142" s="173">
        <v>0</v>
      </c>
      <c r="Q142" s="173">
        <f>ROUND(E142*P142,2)</f>
        <v>0</v>
      </c>
      <c r="R142" s="175" t="s">
        <v>327</v>
      </c>
      <c r="S142" s="175" t="s">
        <v>193</v>
      </c>
      <c r="T142" s="176" t="s">
        <v>193</v>
      </c>
      <c r="U142" s="161">
        <v>0</v>
      </c>
      <c r="V142" s="161">
        <f>ROUND(E142*U142,2)</f>
        <v>0</v>
      </c>
      <c r="W142" s="161"/>
      <c r="X142" s="161" t="s">
        <v>328</v>
      </c>
      <c r="Y142" s="151"/>
      <c r="Z142" s="151"/>
      <c r="AA142" s="151"/>
      <c r="AB142" s="151"/>
      <c r="AC142" s="151"/>
      <c r="AD142" s="151"/>
      <c r="AE142" s="151"/>
      <c r="AF142" s="151"/>
      <c r="AG142" s="151" t="s">
        <v>329</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5">
      <c r="A143" s="158"/>
      <c r="B143" s="159"/>
      <c r="C143" s="185" t="s">
        <v>382</v>
      </c>
      <c r="D143" s="182"/>
      <c r="E143" s="183">
        <v>36.36</v>
      </c>
      <c r="F143" s="161"/>
      <c r="G143" s="161"/>
      <c r="H143" s="161"/>
      <c r="I143" s="161"/>
      <c r="J143" s="161"/>
      <c r="K143" s="161"/>
      <c r="L143" s="161"/>
      <c r="M143" s="161"/>
      <c r="N143" s="160"/>
      <c r="O143" s="160"/>
      <c r="P143" s="160"/>
      <c r="Q143" s="160"/>
      <c r="R143" s="161"/>
      <c r="S143" s="161"/>
      <c r="T143" s="161"/>
      <c r="U143" s="161"/>
      <c r="V143" s="161"/>
      <c r="W143" s="161"/>
      <c r="X143" s="161"/>
      <c r="Y143" s="151"/>
      <c r="Z143" s="151"/>
      <c r="AA143" s="151"/>
      <c r="AB143" s="151"/>
      <c r="AC143" s="151"/>
      <c r="AD143" s="151"/>
      <c r="AE143" s="151"/>
      <c r="AF143" s="151"/>
      <c r="AG143" s="151" t="s">
        <v>199</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ht="13" x14ac:dyDescent="0.25">
      <c r="A144" s="163" t="s">
        <v>148</v>
      </c>
      <c r="B144" s="164" t="s">
        <v>96</v>
      </c>
      <c r="C144" s="177" t="s">
        <v>97</v>
      </c>
      <c r="D144" s="165"/>
      <c r="E144" s="166"/>
      <c r="F144" s="167"/>
      <c r="G144" s="167">
        <f>SUMIF(AG145:AG187,"&lt;&gt;NOR",G145:G187)</f>
        <v>0</v>
      </c>
      <c r="H144" s="167"/>
      <c r="I144" s="167">
        <f>SUM(I145:I187)</f>
        <v>0</v>
      </c>
      <c r="J144" s="167"/>
      <c r="K144" s="167">
        <f>SUM(K145:K187)</f>
        <v>0</v>
      </c>
      <c r="L144" s="167"/>
      <c r="M144" s="167">
        <f>SUM(M145:M187)</f>
        <v>0</v>
      </c>
      <c r="N144" s="166"/>
      <c r="O144" s="166">
        <f>SUM(O145:O187)</f>
        <v>5562.5700000000006</v>
      </c>
      <c r="P144" s="166"/>
      <c r="Q144" s="166">
        <f>SUM(Q145:Q187)</f>
        <v>0</v>
      </c>
      <c r="R144" s="167"/>
      <c r="S144" s="167"/>
      <c r="T144" s="168"/>
      <c r="U144" s="162"/>
      <c r="V144" s="162">
        <f>SUM(V145:V187)</f>
        <v>3127.23</v>
      </c>
      <c r="W144" s="162"/>
      <c r="X144" s="162"/>
      <c r="AG144" t="s">
        <v>149</v>
      </c>
    </row>
    <row r="145" spans="1:60" outlineLevel="1" x14ac:dyDescent="0.25">
      <c r="A145" s="170">
        <v>51</v>
      </c>
      <c r="B145" s="171" t="s">
        <v>383</v>
      </c>
      <c r="C145" s="178" t="s">
        <v>384</v>
      </c>
      <c r="D145" s="172" t="s">
        <v>191</v>
      </c>
      <c r="E145" s="173">
        <v>4930.8100000000004</v>
      </c>
      <c r="F145" s="174"/>
      <c r="G145" s="175">
        <f>ROUND(E145*F145,2)</f>
        <v>0</v>
      </c>
      <c r="H145" s="174"/>
      <c r="I145" s="175">
        <f>ROUND(E145*H145,2)</f>
        <v>0</v>
      </c>
      <c r="J145" s="174"/>
      <c r="K145" s="175">
        <f>ROUND(E145*J145,2)</f>
        <v>0</v>
      </c>
      <c r="L145" s="175">
        <v>21</v>
      </c>
      <c r="M145" s="175">
        <f>G145*(1+L145/100)</f>
        <v>0</v>
      </c>
      <c r="N145" s="173">
        <v>0.27994000000000002</v>
      </c>
      <c r="O145" s="173">
        <f>ROUND(E145*N145,2)</f>
        <v>1380.33</v>
      </c>
      <c r="P145" s="173">
        <v>0</v>
      </c>
      <c r="Q145" s="173">
        <f>ROUND(E145*P145,2)</f>
        <v>0</v>
      </c>
      <c r="R145" s="175" t="s">
        <v>192</v>
      </c>
      <c r="S145" s="175" t="s">
        <v>193</v>
      </c>
      <c r="T145" s="176" t="s">
        <v>193</v>
      </c>
      <c r="U145" s="161">
        <v>2.5999999999999999E-2</v>
      </c>
      <c r="V145" s="161">
        <f>ROUND(E145*U145,2)</f>
        <v>128.19999999999999</v>
      </c>
      <c r="W145" s="161"/>
      <c r="X145" s="161" t="s">
        <v>194</v>
      </c>
      <c r="Y145" s="151"/>
      <c r="Z145" s="151"/>
      <c r="AA145" s="151"/>
      <c r="AB145" s="151"/>
      <c r="AC145" s="151"/>
      <c r="AD145" s="151"/>
      <c r="AE145" s="151"/>
      <c r="AF145" s="151"/>
      <c r="AG145" s="151" t="s">
        <v>195</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5">
      <c r="A146" s="158"/>
      <c r="B146" s="159"/>
      <c r="C146" s="185" t="s">
        <v>385</v>
      </c>
      <c r="D146" s="182"/>
      <c r="E146" s="183">
        <v>4930.8100000000004</v>
      </c>
      <c r="F146" s="161"/>
      <c r="G146" s="161"/>
      <c r="H146" s="161"/>
      <c r="I146" s="161"/>
      <c r="J146" s="161"/>
      <c r="K146" s="161"/>
      <c r="L146" s="161"/>
      <c r="M146" s="161"/>
      <c r="N146" s="160"/>
      <c r="O146" s="160"/>
      <c r="P146" s="160"/>
      <c r="Q146" s="160"/>
      <c r="R146" s="161"/>
      <c r="S146" s="161"/>
      <c r="T146" s="161"/>
      <c r="U146" s="161"/>
      <c r="V146" s="161"/>
      <c r="W146" s="161"/>
      <c r="X146" s="161"/>
      <c r="Y146" s="151"/>
      <c r="Z146" s="151"/>
      <c r="AA146" s="151"/>
      <c r="AB146" s="151"/>
      <c r="AC146" s="151"/>
      <c r="AD146" s="151"/>
      <c r="AE146" s="151"/>
      <c r="AF146" s="151"/>
      <c r="AG146" s="151" t="s">
        <v>199</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5">
      <c r="A147" s="170">
        <v>52</v>
      </c>
      <c r="B147" s="171" t="s">
        <v>386</v>
      </c>
      <c r="C147" s="178" t="s">
        <v>387</v>
      </c>
      <c r="D147" s="172" t="s">
        <v>191</v>
      </c>
      <c r="E147" s="173">
        <v>2445.0300000000002</v>
      </c>
      <c r="F147" s="174"/>
      <c r="G147" s="175">
        <f>ROUND(E147*F147,2)</f>
        <v>0</v>
      </c>
      <c r="H147" s="174"/>
      <c r="I147" s="175">
        <f>ROUND(E147*H147,2)</f>
        <v>0</v>
      </c>
      <c r="J147" s="174"/>
      <c r="K147" s="175">
        <f>ROUND(E147*J147,2)</f>
        <v>0</v>
      </c>
      <c r="L147" s="175">
        <v>21</v>
      </c>
      <c r="M147" s="175">
        <f>G147*(1+L147/100)</f>
        <v>0</v>
      </c>
      <c r="N147" s="173">
        <v>0.441</v>
      </c>
      <c r="O147" s="173">
        <f>ROUND(E147*N147,2)</f>
        <v>1078.26</v>
      </c>
      <c r="P147" s="173">
        <v>0</v>
      </c>
      <c r="Q147" s="173">
        <f>ROUND(E147*P147,2)</f>
        <v>0</v>
      </c>
      <c r="R147" s="175" t="s">
        <v>192</v>
      </c>
      <c r="S147" s="175" t="s">
        <v>193</v>
      </c>
      <c r="T147" s="176" t="s">
        <v>193</v>
      </c>
      <c r="U147" s="161">
        <v>2.9000000000000001E-2</v>
      </c>
      <c r="V147" s="161">
        <f>ROUND(E147*U147,2)</f>
        <v>70.91</v>
      </c>
      <c r="W147" s="161"/>
      <c r="X147" s="161" t="s">
        <v>194</v>
      </c>
      <c r="Y147" s="151"/>
      <c r="Z147" s="151"/>
      <c r="AA147" s="151"/>
      <c r="AB147" s="151"/>
      <c r="AC147" s="151"/>
      <c r="AD147" s="151"/>
      <c r="AE147" s="151"/>
      <c r="AF147" s="151"/>
      <c r="AG147" s="151" t="s">
        <v>195</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5">
      <c r="A148" s="158"/>
      <c r="B148" s="159"/>
      <c r="C148" s="185" t="s">
        <v>388</v>
      </c>
      <c r="D148" s="182"/>
      <c r="E148" s="183">
        <v>2445.0300000000002</v>
      </c>
      <c r="F148" s="161"/>
      <c r="G148" s="161"/>
      <c r="H148" s="161"/>
      <c r="I148" s="161"/>
      <c r="J148" s="161"/>
      <c r="K148" s="161"/>
      <c r="L148" s="161"/>
      <c r="M148" s="161"/>
      <c r="N148" s="160"/>
      <c r="O148" s="160"/>
      <c r="P148" s="160"/>
      <c r="Q148" s="160"/>
      <c r="R148" s="161"/>
      <c r="S148" s="161"/>
      <c r="T148" s="161"/>
      <c r="U148" s="161"/>
      <c r="V148" s="161"/>
      <c r="W148" s="161"/>
      <c r="X148" s="161"/>
      <c r="Y148" s="151"/>
      <c r="Z148" s="151"/>
      <c r="AA148" s="151"/>
      <c r="AB148" s="151"/>
      <c r="AC148" s="151"/>
      <c r="AD148" s="151"/>
      <c r="AE148" s="151"/>
      <c r="AF148" s="151"/>
      <c r="AG148" s="151" t="s">
        <v>199</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5">
      <c r="A149" s="170">
        <v>53</v>
      </c>
      <c r="B149" s="171" t="s">
        <v>389</v>
      </c>
      <c r="C149" s="178" t="s">
        <v>390</v>
      </c>
      <c r="D149" s="172" t="s">
        <v>191</v>
      </c>
      <c r="E149" s="173">
        <v>2367.67</v>
      </c>
      <c r="F149" s="174"/>
      <c r="G149" s="175">
        <f>ROUND(E149*F149,2)</f>
        <v>0</v>
      </c>
      <c r="H149" s="174"/>
      <c r="I149" s="175">
        <f>ROUND(E149*H149,2)</f>
        <v>0</v>
      </c>
      <c r="J149" s="174"/>
      <c r="K149" s="175">
        <f>ROUND(E149*J149,2)</f>
        <v>0</v>
      </c>
      <c r="L149" s="175">
        <v>21</v>
      </c>
      <c r="M149" s="175">
        <f>G149*(1+L149/100)</f>
        <v>0</v>
      </c>
      <c r="N149" s="173">
        <v>0.55125000000000002</v>
      </c>
      <c r="O149" s="173">
        <f>ROUND(E149*N149,2)</f>
        <v>1305.18</v>
      </c>
      <c r="P149" s="173">
        <v>0</v>
      </c>
      <c r="Q149" s="173">
        <f>ROUND(E149*P149,2)</f>
        <v>0</v>
      </c>
      <c r="R149" s="175" t="s">
        <v>192</v>
      </c>
      <c r="S149" s="175" t="s">
        <v>193</v>
      </c>
      <c r="T149" s="176" t="s">
        <v>193</v>
      </c>
      <c r="U149" s="161">
        <v>2.7E-2</v>
      </c>
      <c r="V149" s="161">
        <f>ROUND(E149*U149,2)</f>
        <v>63.93</v>
      </c>
      <c r="W149" s="161"/>
      <c r="X149" s="161" t="s">
        <v>194</v>
      </c>
      <c r="Y149" s="151"/>
      <c r="Z149" s="151"/>
      <c r="AA149" s="151"/>
      <c r="AB149" s="151"/>
      <c r="AC149" s="151"/>
      <c r="AD149" s="151"/>
      <c r="AE149" s="151"/>
      <c r="AF149" s="151"/>
      <c r="AG149" s="151" t="s">
        <v>195</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5">
      <c r="A150" s="158"/>
      <c r="B150" s="159"/>
      <c r="C150" s="185" t="s">
        <v>391</v>
      </c>
      <c r="D150" s="182"/>
      <c r="E150" s="183">
        <v>2367.67</v>
      </c>
      <c r="F150" s="161"/>
      <c r="G150" s="161"/>
      <c r="H150" s="161"/>
      <c r="I150" s="161"/>
      <c r="J150" s="161"/>
      <c r="K150" s="161"/>
      <c r="L150" s="161"/>
      <c r="M150" s="161"/>
      <c r="N150" s="160"/>
      <c r="O150" s="160"/>
      <c r="P150" s="160"/>
      <c r="Q150" s="160"/>
      <c r="R150" s="161"/>
      <c r="S150" s="161"/>
      <c r="T150" s="161"/>
      <c r="U150" s="161"/>
      <c r="V150" s="161"/>
      <c r="W150" s="161"/>
      <c r="X150" s="161"/>
      <c r="Y150" s="151"/>
      <c r="Z150" s="151"/>
      <c r="AA150" s="151"/>
      <c r="AB150" s="151"/>
      <c r="AC150" s="151"/>
      <c r="AD150" s="151"/>
      <c r="AE150" s="151"/>
      <c r="AF150" s="151"/>
      <c r="AG150" s="151" t="s">
        <v>199</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ht="20" outlineLevel="1" x14ac:dyDescent="0.25">
      <c r="A151" s="170">
        <v>54</v>
      </c>
      <c r="B151" s="171" t="s">
        <v>392</v>
      </c>
      <c r="C151" s="178" t="s">
        <v>393</v>
      </c>
      <c r="D151" s="172" t="s">
        <v>191</v>
      </c>
      <c r="E151" s="173">
        <v>1660.13</v>
      </c>
      <c r="F151" s="174"/>
      <c r="G151" s="175">
        <f>ROUND(E151*F151,2)</f>
        <v>0</v>
      </c>
      <c r="H151" s="174"/>
      <c r="I151" s="175">
        <f>ROUND(E151*H151,2)</f>
        <v>0</v>
      </c>
      <c r="J151" s="174"/>
      <c r="K151" s="175">
        <f>ROUND(E151*J151,2)</f>
        <v>0</v>
      </c>
      <c r="L151" s="175">
        <v>21</v>
      </c>
      <c r="M151" s="175">
        <f>G151*(1+L151/100)</f>
        <v>0</v>
      </c>
      <c r="N151" s="173">
        <v>0.18462999999999999</v>
      </c>
      <c r="O151" s="173">
        <f>ROUND(E151*N151,2)</f>
        <v>306.51</v>
      </c>
      <c r="P151" s="173">
        <v>0</v>
      </c>
      <c r="Q151" s="173">
        <f>ROUND(E151*P151,2)</f>
        <v>0</v>
      </c>
      <c r="R151" s="175" t="s">
        <v>192</v>
      </c>
      <c r="S151" s="175" t="s">
        <v>193</v>
      </c>
      <c r="T151" s="176" t="s">
        <v>193</v>
      </c>
      <c r="U151" s="161">
        <v>2.9000000000000001E-2</v>
      </c>
      <c r="V151" s="161">
        <f>ROUND(E151*U151,2)</f>
        <v>48.14</v>
      </c>
      <c r="W151" s="161"/>
      <c r="X151" s="161" t="s">
        <v>194</v>
      </c>
      <c r="Y151" s="151"/>
      <c r="Z151" s="151"/>
      <c r="AA151" s="151"/>
      <c r="AB151" s="151"/>
      <c r="AC151" s="151"/>
      <c r="AD151" s="151"/>
      <c r="AE151" s="151"/>
      <c r="AF151" s="151"/>
      <c r="AG151" s="151" t="s">
        <v>195</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5">
      <c r="A152" s="158"/>
      <c r="B152" s="159"/>
      <c r="C152" s="270" t="s">
        <v>394</v>
      </c>
      <c r="D152" s="271"/>
      <c r="E152" s="271"/>
      <c r="F152" s="271"/>
      <c r="G152" s="271"/>
      <c r="H152" s="161"/>
      <c r="I152" s="161"/>
      <c r="J152" s="161"/>
      <c r="K152" s="161"/>
      <c r="L152" s="161"/>
      <c r="M152" s="161"/>
      <c r="N152" s="160"/>
      <c r="O152" s="160"/>
      <c r="P152" s="160"/>
      <c r="Q152" s="160"/>
      <c r="R152" s="161"/>
      <c r="S152" s="161"/>
      <c r="T152" s="161"/>
      <c r="U152" s="161"/>
      <c r="V152" s="161"/>
      <c r="W152" s="161"/>
      <c r="X152" s="161"/>
      <c r="Y152" s="151"/>
      <c r="Z152" s="151"/>
      <c r="AA152" s="151"/>
      <c r="AB152" s="151"/>
      <c r="AC152" s="151"/>
      <c r="AD152" s="151"/>
      <c r="AE152" s="151"/>
      <c r="AF152" s="151"/>
      <c r="AG152" s="151" t="s">
        <v>197</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5">
      <c r="A153" s="158"/>
      <c r="B153" s="159"/>
      <c r="C153" s="272" t="s">
        <v>395</v>
      </c>
      <c r="D153" s="273"/>
      <c r="E153" s="273"/>
      <c r="F153" s="273"/>
      <c r="G153" s="273"/>
      <c r="H153" s="161"/>
      <c r="I153" s="161"/>
      <c r="J153" s="161"/>
      <c r="K153" s="161"/>
      <c r="L153" s="161"/>
      <c r="M153" s="161"/>
      <c r="N153" s="160"/>
      <c r="O153" s="160"/>
      <c r="P153" s="160"/>
      <c r="Q153" s="160"/>
      <c r="R153" s="161"/>
      <c r="S153" s="161"/>
      <c r="T153" s="161"/>
      <c r="U153" s="161"/>
      <c r="V153" s="161"/>
      <c r="W153" s="161"/>
      <c r="X153" s="161"/>
      <c r="Y153" s="151"/>
      <c r="Z153" s="151"/>
      <c r="AA153" s="151"/>
      <c r="AB153" s="151"/>
      <c r="AC153" s="151"/>
      <c r="AD153" s="151"/>
      <c r="AE153" s="151"/>
      <c r="AF153" s="151"/>
      <c r="AG153" s="151" t="s">
        <v>158</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5">
      <c r="A154" s="158"/>
      <c r="B154" s="159"/>
      <c r="C154" s="185" t="s">
        <v>396</v>
      </c>
      <c r="D154" s="182"/>
      <c r="E154" s="183">
        <v>1660.13</v>
      </c>
      <c r="F154" s="161"/>
      <c r="G154" s="161"/>
      <c r="H154" s="161"/>
      <c r="I154" s="161"/>
      <c r="J154" s="161"/>
      <c r="K154" s="161"/>
      <c r="L154" s="161"/>
      <c r="M154" s="161"/>
      <c r="N154" s="160"/>
      <c r="O154" s="160"/>
      <c r="P154" s="160"/>
      <c r="Q154" s="160"/>
      <c r="R154" s="161"/>
      <c r="S154" s="161"/>
      <c r="T154" s="161"/>
      <c r="U154" s="161"/>
      <c r="V154" s="161"/>
      <c r="W154" s="161"/>
      <c r="X154" s="161"/>
      <c r="Y154" s="151"/>
      <c r="Z154" s="151"/>
      <c r="AA154" s="151"/>
      <c r="AB154" s="151"/>
      <c r="AC154" s="151"/>
      <c r="AD154" s="151"/>
      <c r="AE154" s="151"/>
      <c r="AF154" s="151"/>
      <c r="AG154" s="151" t="s">
        <v>199</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5">
      <c r="A155" s="170">
        <v>55</v>
      </c>
      <c r="B155" s="171" t="s">
        <v>397</v>
      </c>
      <c r="C155" s="178" t="s">
        <v>398</v>
      </c>
      <c r="D155" s="172" t="s">
        <v>246</v>
      </c>
      <c r="E155" s="173">
        <v>88.4</v>
      </c>
      <c r="F155" s="174"/>
      <c r="G155" s="175">
        <f>ROUND(E155*F155,2)</f>
        <v>0</v>
      </c>
      <c r="H155" s="174"/>
      <c r="I155" s="175">
        <f>ROUND(E155*H155,2)</f>
        <v>0</v>
      </c>
      <c r="J155" s="174"/>
      <c r="K155" s="175">
        <f>ROUND(E155*J155,2)</f>
        <v>0</v>
      </c>
      <c r="L155" s="175">
        <v>21</v>
      </c>
      <c r="M155" s="175">
        <f>G155*(1+L155/100)</f>
        <v>0</v>
      </c>
      <c r="N155" s="173">
        <v>0</v>
      </c>
      <c r="O155" s="173">
        <f>ROUND(E155*N155,2)</f>
        <v>0</v>
      </c>
      <c r="P155" s="173">
        <v>0</v>
      </c>
      <c r="Q155" s="173">
        <f>ROUND(E155*P155,2)</f>
        <v>0</v>
      </c>
      <c r="R155" s="175" t="s">
        <v>192</v>
      </c>
      <c r="S155" s="175" t="s">
        <v>193</v>
      </c>
      <c r="T155" s="176" t="s">
        <v>193</v>
      </c>
      <c r="U155" s="161">
        <v>0.96</v>
      </c>
      <c r="V155" s="161">
        <f>ROUND(E155*U155,2)</f>
        <v>84.86</v>
      </c>
      <c r="W155" s="161"/>
      <c r="X155" s="161" t="s">
        <v>194</v>
      </c>
      <c r="Y155" s="151"/>
      <c r="Z155" s="151"/>
      <c r="AA155" s="151"/>
      <c r="AB155" s="151"/>
      <c r="AC155" s="151"/>
      <c r="AD155" s="151"/>
      <c r="AE155" s="151"/>
      <c r="AF155" s="151"/>
      <c r="AG155" s="151" t="s">
        <v>195</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5">
      <c r="A156" s="158"/>
      <c r="B156" s="159"/>
      <c r="C156" s="185" t="s">
        <v>399</v>
      </c>
      <c r="D156" s="182"/>
      <c r="E156" s="183">
        <v>88.4</v>
      </c>
      <c r="F156" s="161"/>
      <c r="G156" s="161"/>
      <c r="H156" s="161"/>
      <c r="I156" s="161"/>
      <c r="J156" s="161"/>
      <c r="K156" s="161"/>
      <c r="L156" s="161"/>
      <c r="M156" s="161"/>
      <c r="N156" s="160"/>
      <c r="O156" s="160"/>
      <c r="P156" s="160"/>
      <c r="Q156" s="160"/>
      <c r="R156" s="161"/>
      <c r="S156" s="161"/>
      <c r="T156" s="161"/>
      <c r="U156" s="161"/>
      <c r="V156" s="161"/>
      <c r="W156" s="161"/>
      <c r="X156" s="161"/>
      <c r="Y156" s="151"/>
      <c r="Z156" s="151"/>
      <c r="AA156" s="151"/>
      <c r="AB156" s="151"/>
      <c r="AC156" s="151"/>
      <c r="AD156" s="151"/>
      <c r="AE156" s="151"/>
      <c r="AF156" s="151"/>
      <c r="AG156" s="151" t="s">
        <v>199</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5">
      <c r="A157" s="170">
        <v>56</v>
      </c>
      <c r="B157" s="171" t="s">
        <v>400</v>
      </c>
      <c r="C157" s="178" t="s">
        <v>401</v>
      </c>
      <c r="D157" s="172" t="s">
        <v>191</v>
      </c>
      <c r="E157" s="173">
        <v>1660.13</v>
      </c>
      <c r="F157" s="174"/>
      <c r="G157" s="175">
        <f>ROUND(E157*F157,2)</f>
        <v>0</v>
      </c>
      <c r="H157" s="174"/>
      <c r="I157" s="175">
        <f>ROUND(E157*H157,2)</f>
        <v>0</v>
      </c>
      <c r="J157" s="174"/>
      <c r="K157" s="175">
        <f>ROUND(E157*J157,2)</f>
        <v>0</v>
      </c>
      <c r="L157" s="175">
        <v>21</v>
      </c>
      <c r="M157" s="175">
        <f>G157*(1+L157/100)</f>
        <v>0</v>
      </c>
      <c r="N157" s="173">
        <v>6.0099999999999997E-3</v>
      </c>
      <c r="O157" s="173">
        <f>ROUND(E157*N157,2)</f>
        <v>9.98</v>
      </c>
      <c r="P157" s="173">
        <v>0</v>
      </c>
      <c r="Q157" s="173">
        <f>ROUND(E157*P157,2)</f>
        <v>0</v>
      </c>
      <c r="R157" s="175" t="s">
        <v>192</v>
      </c>
      <c r="S157" s="175" t="s">
        <v>337</v>
      </c>
      <c r="T157" s="176" t="s">
        <v>337</v>
      </c>
      <c r="U157" s="161">
        <v>4.0000000000000001E-3</v>
      </c>
      <c r="V157" s="161">
        <f>ROUND(E157*U157,2)</f>
        <v>6.64</v>
      </c>
      <c r="W157" s="161"/>
      <c r="X157" s="161" t="s">
        <v>194</v>
      </c>
      <c r="Y157" s="151"/>
      <c r="Z157" s="151"/>
      <c r="AA157" s="151"/>
      <c r="AB157" s="151"/>
      <c r="AC157" s="151"/>
      <c r="AD157" s="151"/>
      <c r="AE157" s="151"/>
      <c r="AF157" s="151"/>
      <c r="AG157" s="151" t="s">
        <v>195</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5">
      <c r="A158" s="158"/>
      <c r="B158" s="159"/>
      <c r="C158" s="260" t="s">
        <v>402</v>
      </c>
      <c r="D158" s="261"/>
      <c r="E158" s="261"/>
      <c r="F158" s="261"/>
      <c r="G158" s="261"/>
      <c r="H158" s="161"/>
      <c r="I158" s="161"/>
      <c r="J158" s="161"/>
      <c r="K158" s="161"/>
      <c r="L158" s="161"/>
      <c r="M158" s="161"/>
      <c r="N158" s="160"/>
      <c r="O158" s="160"/>
      <c r="P158" s="160"/>
      <c r="Q158" s="160"/>
      <c r="R158" s="161"/>
      <c r="S158" s="161"/>
      <c r="T158" s="161"/>
      <c r="U158" s="161"/>
      <c r="V158" s="161"/>
      <c r="W158" s="161"/>
      <c r="X158" s="161"/>
      <c r="Y158" s="151"/>
      <c r="Z158" s="151"/>
      <c r="AA158" s="151"/>
      <c r="AB158" s="151"/>
      <c r="AC158" s="151"/>
      <c r="AD158" s="151"/>
      <c r="AE158" s="151"/>
      <c r="AF158" s="151"/>
      <c r="AG158" s="151" t="s">
        <v>158</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5">
      <c r="A159" s="158"/>
      <c r="B159" s="159"/>
      <c r="C159" s="185" t="s">
        <v>403</v>
      </c>
      <c r="D159" s="182"/>
      <c r="E159" s="183">
        <v>1660.13</v>
      </c>
      <c r="F159" s="161"/>
      <c r="G159" s="161"/>
      <c r="H159" s="161"/>
      <c r="I159" s="161"/>
      <c r="J159" s="161"/>
      <c r="K159" s="161"/>
      <c r="L159" s="161"/>
      <c r="M159" s="161"/>
      <c r="N159" s="160"/>
      <c r="O159" s="160"/>
      <c r="P159" s="160"/>
      <c r="Q159" s="160"/>
      <c r="R159" s="161"/>
      <c r="S159" s="161"/>
      <c r="T159" s="161"/>
      <c r="U159" s="161"/>
      <c r="V159" s="161"/>
      <c r="W159" s="161"/>
      <c r="X159" s="161"/>
      <c r="Y159" s="151"/>
      <c r="Z159" s="151"/>
      <c r="AA159" s="151"/>
      <c r="AB159" s="151"/>
      <c r="AC159" s="151"/>
      <c r="AD159" s="151"/>
      <c r="AE159" s="151"/>
      <c r="AF159" s="151"/>
      <c r="AG159" s="151" t="s">
        <v>199</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ht="20" outlineLevel="1" x14ac:dyDescent="0.25">
      <c r="A160" s="170">
        <v>57</v>
      </c>
      <c r="B160" s="171" t="s">
        <v>404</v>
      </c>
      <c r="C160" s="178" t="s">
        <v>405</v>
      </c>
      <c r="D160" s="172" t="s">
        <v>191</v>
      </c>
      <c r="E160" s="173">
        <v>1660.13</v>
      </c>
      <c r="F160" s="174"/>
      <c r="G160" s="175">
        <f>ROUND(E160*F160,2)</f>
        <v>0</v>
      </c>
      <c r="H160" s="174"/>
      <c r="I160" s="175">
        <f>ROUND(E160*H160,2)</f>
        <v>0</v>
      </c>
      <c r="J160" s="174"/>
      <c r="K160" s="175">
        <f>ROUND(E160*J160,2)</f>
        <v>0</v>
      </c>
      <c r="L160" s="175">
        <v>21</v>
      </c>
      <c r="M160" s="175">
        <f>G160*(1+L160/100)</f>
        <v>0</v>
      </c>
      <c r="N160" s="173">
        <v>6.0999999999999997E-4</v>
      </c>
      <c r="O160" s="173">
        <f>ROUND(E160*N160,2)</f>
        <v>1.01</v>
      </c>
      <c r="P160" s="173">
        <v>0</v>
      </c>
      <c r="Q160" s="173">
        <f>ROUND(E160*P160,2)</f>
        <v>0</v>
      </c>
      <c r="R160" s="175" t="s">
        <v>192</v>
      </c>
      <c r="S160" s="175" t="s">
        <v>337</v>
      </c>
      <c r="T160" s="176" t="s">
        <v>337</v>
      </c>
      <c r="U160" s="161">
        <v>2E-3</v>
      </c>
      <c r="V160" s="161">
        <f>ROUND(E160*U160,2)</f>
        <v>3.32</v>
      </c>
      <c r="W160" s="161"/>
      <c r="X160" s="161" t="s">
        <v>194</v>
      </c>
      <c r="Y160" s="151"/>
      <c r="Z160" s="151"/>
      <c r="AA160" s="151"/>
      <c r="AB160" s="151"/>
      <c r="AC160" s="151"/>
      <c r="AD160" s="151"/>
      <c r="AE160" s="151"/>
      <c r="AF160" s="151"/>
      <c r="AG160" s="151" t="s">
        <v>195</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5">
      <c r="A161" s="158"/>
      <c r="B161" s="159"/>
      <c r="C161" s="270" t="s">
        <v>406</v>
      </c>
      <c r="D161" s="271"/>
      <c r="E161" s="271"/>
      <c r="F161" s="271"/>
      <c r="G161" s="271"/>
      <c r="H161" s="161"/>
      <c r="I161" s="161"/>
      <c r="J161" s="161"/>
      <c r="K161" s="161"/>
      <c r="L161" s="161"/>
      <c r="M161" s="161"/>
      <c r="N161" s="160"/>
      <c r="O161" s="160"/>
      <c r="P161" s="160"/>
      <c r="Q161" s="160"/>
      <c r="R161" s="161"/>
      <c r="S161" s="161"/>
      <c r="T161" s="161"/>
      <c r="U161" s="161"/>
      <c r="V161" s="161"/>
      <c r="W161" s="161"/>
      <c r="X161" s="161"/>
      <c r="Y161" s="151"/>
      <c r="Z161" s="151"/>
      <c r="AA161" s="151"/>
      <c r="AB161" s="151"/>
      <c r="AC161" s="151"/>
      <c r="AD161" s="151"/>
      <c r="AE161" s="151"/>
      <c r="AF161" s="151"/>
      <c r="AG161" s="151" t="s">
        <v>197</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5">
      <c r="A162" s="158"/>
      <c r="B162" s="159"/>
      <c r="C162" s="272" t="s">
        <v>407</v>
      </c>
      <c r="D162" s="273"/>
      <c r="E162" s="273"/>
      <c r="F162" s="273"/>
      <c r="G162" s="273"/>
      <c r="H162" s="161"/>
      <c r="I162" s="161"/>
      <c r="J162" s="161"/>
      <c r="K162" s="161"/>
      <c r="L162" s="161"/>
      <c r="M162" s="161"/>
      <c r="N162" s="160"/>
      <c r="O162" s="160"/>
      <c r="P162" s="160"/>
      <c r="Q162" s="160"/>
      <c r="R162" s="161"/>
      <c r="S162" s="161"/>
      <c r="T162" s="161"/>
      <c r="U162" s="161"/>
      <c r="V162" s="161"/>
      <c r="W162" s="161"/>
      <c r="X162" s="161"/>
      <c r="Y162" s="151"/>
      <c r="Z162" s="151"/>
      <c r="AA162" s="151"/>
      <c r="AB162" s="151"/>
      <c r="AC162" s="151"/>
      <c r="AD162" s="151"/>
      <c r="AE162" s="151"/>
      <c r="AF162" s="151"/>
      <c r="AG162" s="151" t="s">
        <v>158</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5">
      <c r="A163" s="158"/>
      <c r="B163" s="159"/>
      <c r="C163" s="185" t="s">
        <v>408</v>
      </c>
      <c r="D163" s="182"/>
      <c r="E163" s="183">
        <v>1660.13</v>
      </c>
      <c r="F163" s="161"/>
      <c r="G163" s="161"/>
      <c r="H163" s="161"/>
      <c r="I163" s="161"/>
      <c r="J163" s="161"/>
      <c r="K163" s="161"/>
      <c r="L163" s="161"/>
      <c r="M163" s="161"/>
      <c r="N163" s="160"/>
      <c r="O163" s="160"/>
      <c r="P163" s="160"/>
      <c r="Q163" s="160"/>
      <c r="R163" s="161"/>
      <c r="S163" s="161"/>
      <c r="T163" s="161"/>
      <c r="U163" s="161"/>
      <c r="V163" s="161"/>
      <c r="W163" s="161"/>
      <c r="X163" s="161"/>
      <c r="Y163" s="151"/>
      <c r="Z163" s="151"/>
      <c r="AA163" s="151"/>
      <c r="AB163" s="151"/>
      <c r="AC163" s="151"/>
      <c r="AD163" s="151"/>
      <c r="AE163" s="151"/>
      <c r="AF163" s="151"/>
      <c r="AG163" s="151" t="s">
        <v>199</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ht="20" outlineLevel="1" x14ac:dyDescent="0.25">
      <c r="A164" s="170">
        <v>58</v>
      </c>
      <c r="B164" s="171" t="s">
        <v>409</v>
      </c>
      <c r="C164" s="178" t="s">
        <v>410</v>
      </c>
      <c r="D164" s="172" t="s">
        <v>191</v>
      </c>
      <c r="E164" s="173">
        <v>1660.13</v>
      </c>
      <c r="F164" s="174"/>
      <c r="G164" s="175">
        <f>ROUND(E164*F164,2)</f>
        <v>0</v>
      </c>
      <c r="H164" s="174"/>
      <c r="I164" s="175">
        <f>ROUND(E164*H164,2)</f>
        <v>0</v>
      </c>
      <c r="J164" s="174"/>
      <c r="K164" s="175">
        <f>ROUND(E164*J164,2)</f>
        <v>0</v>
      </c>
      <c r="L164" s="175">
        <v>21</v>
      </c>
      <c r="M164" s="175">
        <f>G164*(1+L164/100)</f>
        <v>0</v>
      </c>
      <c r="N164" s="173">
        <v>0.12966</v>
      </c>
      <c r="O164" s="173">
        <f>ROUND(E164*N164,2)</f>
        <v>215.25</v>
      </c>
      <c r="P164" s="173">
        <v>0</v>
      </c>
      <c r="Q164" s="173">
        <f>ROUND(E164*P164,2)</f>
        <v>0</v>
      </c>
      <c r="R164" s="175" t="s">
        <v>192</v>
      </c>
      <c r="S164" s="175" t="s">
        <v>193</v>
      </c>
      <c r="T164" s="176" t="s">
        <v>193</v>
      </c>
      <c r="U164" s="161">
        <v>0.02</v>
      </c>
      <c r="V164" s="161">
        <f>ROUND(E164*U164,2)</f>
        <v>33.200000000000003</v>
      </c>
      <c r="W164" s="161"/>
      <c r="X164" s="161" t="s">
        <v>194</v>
      </c>
      <c r="Y164" s="151"/>
      <c r="Z164" s="151"/>
      <c r="AA164" s="151"/>
      <c r="AB164" s="151"/>
      <c r="AC164" s="151"/>
      <c r="AD164" s="151"/>
      <c r="AE164" s="151"/>
      <c r="AF164" s="151"/>
      <c r="AG164" s="151" t="s">
        <v>195</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5">
      <c r="A165" s="158"/>
      <c r="B165" s="159"/>
      <c r="C165" s="260" t="s">
        <v>411</v>
      </c>
      <c r="D165" s="261"/>
      <c r="E165" s="261"/>
      <c r="F165" s="261"/>
      <c r="G165" s="261"/>
      <c r="H165" s="161"/>
      <c r="I165" s="161"/>
      <c r="J165" s="161"/>
      <c r="K165" s="161"/>
      <c r="L165" s="161"/>
      <c r="M165" s="161"/>
      <c r="N165" s="160"/>
      <c r="O165" s="160"/>
      <c r="P165" s="160"/>
      <c r="Q165" s="160"/>
      <c r="R165" s="161"/>
      <c r="S165" s="161"/>
      <c r="T165" s="161"/>
      <c r="U165" s="161"/>
      <c r="V165" s="161"/>
      <c r="W165" s="161"/>
      <c r="X165" s="161"/>
      <c r="Y165" s="151"/>
      <c r="Z165" s="151"/>
      <c r="AA165" s="151"/>
      <c r="AB165" s="151"/>
      <c r="AC165" s="151"/>
      <c r="AD165" s="151"/>
      <c r="AE165" s="151"/>
      <c r="AF165" s="151"/>
      <c r="AG165" s="151" t="s">
        <v>158</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5">
      <c r="A166" s="158"/>
      <c r="B166" s="159"/>
      <c r="C166" s="185" t="s">
        <v>412</v>
      </c>
      <c r="D166" s="182"/>
      <c r="E166" s="183">
        <v>1660.13</v>
      </c>
      <c r="F166" s="161"/>
      <c r="G166" s="161"/>
      <c r="H166" s="161"/>
      <c r="I166" s="161"/>
      <c r="J166" s="161"/>
      <c r="K166" s="161"/>
      <c r="L166" s="161"/>
      <c r="M166" s="161"/>
      <c r="N166" s="160"/>
      <c r="O166" s="160"/>
      <c r="P166" s="160"/>
      <c r="Q166" s="160"/>
      <c r="R166" s="161"/>
      <c r="S166" s="161"/>
      <c r="T166" s="161"/>
      <c r="U166" s="161"/>
      <c r="V166" s="161"/>
      <c r="W166" s="161"/>
      <c r="X166" s="161"/>
      <c r="Y166" s="151"/>
      <c r="Z166" s="151"/>
      <c r="AA166" s="151"/>
      <c r="AB166" s="151"/>
      <c r="AC166" s="151"/>
      <c r="AD166" s="151"/>
      <c r="AE166" s="151"/>
      <c r="AF166" s="151"/>
      <c r="AG166" s="151" t="s">
        <v>199</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5">
      <c r="A167" s="170">
        <v>59</v>
      </c>
      <c r="B167" s="171" t="s">
        <v>413</v>
      </c>
      <c r="C167" s="178" t="s">
        <v>414</v>
      </c>
      <c r="D167" s="172" t="s">
        <v>191</v>
      </c>
      <c r="E167" s="173">
        <v>3427.78</v>
      </c>
      <c r="F167" s="174"/>
      <c r="G167" s="175">
        <f>ROUND(E167*F167,2)</f>
        <v>0</v>
      </c>
      <c r="H167" s="174"/>
      <c r="I167" s="175">
        <f>ROUND(E167*H167,2)</f>
        <v>0</v>
      </c>
      <c r="J167" s="174"/>
      <c r="K167" s="175">
        <f>ROUND(E167*J167,2)</f>
        <v>0</v>
      </c>
      <c r="L167" s="175">
        <v>21</v>
      </c>
      <c r="M167" s="175">
        <f>G167*(1+L167/100)</f>
        <v>0</v>
      </c>
      <c r="N167" s="173">
        <v>7.3899999999999993E-2</v>
      </c>
      <c r="O167" s="173">
        <f>ROUND(E167*N167,2)</f>
        <v>253.31</v>
      </c>
      <c r="P167" s="173">
        <v>0</v>
      </c>
      <c r="Q167" s="173">
        <f>ROUND(E167*P167,2)</f>
        <v>0</v>
      </c>
      <c r="R167" s="175" t="s">
        <v>192</v>
      </c>
      <c r="S167" s="175" t="s">
        <v>193</v>
      </c>
      <c r="T167" s="176" t="s">
        <v>193</v>
      </c>
      <c r="U167" s="161">
        <v>0.45200000000000001</v>
      </c>
      <c r="V167" s="161">
        <f>ROUND(E167*U167,2)</f>
        <v>1549.36</v>
      </c>
      <c r="W167" s="161"/>
      <c r="X167" s="161" t="s">
        <v>194</v>
      </c>
      <c r="Y167" s="151"/>
      <c r="Z167" s="151"/>
      <c r="AA167" s="151"/>
      <c r="AB167" s="151"/>
      <c r="AC167" s="151"/>
      <c r="AD167" s="151"/>
      <c r="AE167" s="151"/>
      <c r="AF167" s="151"/>
      <c r="AG167" s="151" t="s">
        <v>195</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ht="20.5" outlineLevel="1" x14ac:dyDescent="0.25">
      <c r="A168" s="158"/>
      <c r="B168" s="159"/>
      <c r="C168" s="270" t="s">
        <v>415</v>
      </c>
      <c r="D168" s="271"/>
      <c r="E168" s="271"/>
      <c r="F168" s="271"/>
      <c r="G168" s="271"/>
      <c r="H168" s="161"/>
      <c r="I168" s="161"/>
      <c r="J168" s="161"/>
      <c r="K168" s="161"/>
      <c r="L168" s="161"/>
      <c r="M168" s="161"/>
      <c r="N168" s="160"/>
      <c r="O168" s="160"/>
      <c r="P168" s="160"/>
      <c r="Q168" s="160"/>
      <c r="R168" s="161"/>
      <c r="S168" s="161"/>
      <c r="T168" s="161"/>
      <c r="U168" s="161"/>
      <c r="V168" s="161"/>
      <c r="W168" s="161"/>
      <c r="X168" s="161"/>
      <c r="Y168" s="151"/>
      <c r="Z168" s="151"/>
      <c r="AA168" s="151"/>
      <c r="AB168" s="151"/>
      <c r="AC168" s="151"/>
      <c r="AD168" s="151"/>
      <c r="AE168" s="151"/>
      <c r="AF168" s="151"/>
      <c r="AG168" s="151" t="s">
        <v>197</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84" t="str">
        <f>C168</f>
        <v>s provedením lože z kameniva drceného, s vyplněním spár, s dvojitým hutněním a se smetením přebytečného materiálu na krajnici. S dodáním hmot pro lože a výplň spár.</v>
      </c>
      <c r="BB168" s="151"/>
      <c r="BC168" s="151"/>
      <c r="BD168" s="151"/>
      <c r="BE168" s="151"/>
      <c r="BF168" s="151"/>
      <c r="BG168" s="151"/>
      <c r="BH168" s="151"/>
    </row>
    <row r="169" spans="1:60" outlineLevel="1" x14ac:dyDescent="0.25">
      <c r="A169" s="158"/>
      <c r="B169" s="159"/>
      <c r="C169" s="185" t="s">
        <v>416</v>
      </c>
      <c r="D169" s="182"/>
      <c r="E169" s="183">
        <v>3427.78</v>
      </c>
      <c r="F169" s="161"/>
      <c r="G169" s="161"/>
      <c r="H169" s="161"/>
      <c r="I169" s="161"/>
      <c r="J169" s="161"/>
      <c r="K169" s="161"/>
      <c r="L169" s="161"/>
      <c r="M169" s="161"/>
      <c r="N169" s="160"/>
      <c r="O169" s="160"/>
      <c r="P169" s="160"/>
      <c r="Q169" s="160"/>
      <c r="R169" s="161"/>
      <c r="S169" s="161"/>
      <c r="T169" s="161"/>
      <c r="U169" s="161"/>
      <c r="V169" s="161"/>
      <c r="W169" s="161"/>
      <c r="X169" s="161"/>
      <c r="Y169" s="151"/>
      <c r="Z169" s="151"/>
      <c r="AA169" s="151"/>
      <c r="AB169" s="151"/>
      <c r="AC169" s="151"/>
      <c r="AD169" s="151"/>
      <c r="AE169" s="151"/>
      <c r="AF169" s="151"/>
      <c r="AG169" s="151" t="s">
        <v>199</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5">
      <c r="A170" s="170">
        <v>60</v>
      </c>
      <c r="B170" s="171" t="s">
        <v>417</v>
      </c>
      <c r="C170" s="178" t="s">
        <v>418</v>
      </c>
      <c r="D170" s="172" t="s">
        <v>191</v>
      </c>
      <c r="E170" s="173">
        <v>1790.34</v>
      </c>
      <c r="F170" s="174"/>
      <c r="G170" s="175">
        <f>ROUND(E170*F170,2)</f>
        <v>0</v>
      </c>
      <c r="H170" s="174"/>
      <c r="I170" s="175">
        <f>ROUND(E170*H170,2)</f>
        <v>0</v>
      </c>
      <c r="J170" s="174"/>
      <c r="K170" s="175">
        <f>ROUND(E170*J170,2)</f>
        <v>0</v>
      </c>
      <c r="L170" s="175">
        <v>21</v>
      </c>
      <c r="M170" s="175">
        <f>G170*(1+L170/100)</f>
        <v>0</v>
      </c>
      <c r="N170" s="173">
        <v>7.3899999999999993E-2</v>
      </c>
      <c r="O170" s="173">
        <f>ROUND(E170*N170,2)</f>
        <v>132.31</v>
      </c>
      <c r="P170" s="173">
        <v>0</v>
      </c>
      <c r="Q170" s="173">
        <f>ROUND(E170*P170,2)</f>
        <v>0</v>
      </c>
      <c r="R170" s="175" t="s">
        <v>192</v>
      </c>
      <c r="S170" s="175" t="s">
        <v>193</v>
      </c>
      <c r="T170" s="176" t="s">
        <v>193</v>
      </c>
      <c r="U170" s="161">
        <v>0.47799999999999998</v>
      </c>
      <c r="V170" s="161">
        <f>ROUND(E170*U170,2)</f>
        <v>855.78</v>
      </c>
      <c r="W170" s="161"/>
      <c r="X170" s="161" t="s">
        <v>194</v>
      </c>
      <c r="Y170" s="151"/>
      <c r="Z170" s="151"/>
      <c r="AA170" s="151"/>
      <c r="AB170" s="151"/>
      <c r="AC170" s="151"/>
      <c r="AD170" s="151"/>
      <c r="AE170" s="151"/>
      <c r="AF170" s="151"/>
      <c r="AG170" s="151" t="s">
        <v>195</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ht="20.5" outlineLevel="1" x14ac:dyDescent="0.25">
      <c r="A171" s="158"/>
      <c r="B171" s="159"/>
      <c r="C171" s="270" t="s">
        <v>415</v>
      </c>
      <c r="D171" s="271"/>
      <c r="E171" s="271"/>
      <c r="F171" s="271"/>
      <c r="G171" s="271"/>
      <c r="H171" s="161"/>
      <c r="I171" s="161"/>
      <c r="J171" s="161"/>
      <c r="K171" s="161"/>
      <c r="L171" s="161"/>
      <c r="M171" s="161"/>
      <c r="N171" s="160"/>
      <c r="O171" s="160"/>
      <c r="P171" s="160"/>
      <c r="Q171" s="160"/>
      <c r="R171" s="161"/>
      <c r="S171" s="161"/>
      <c r="T171" s="161"/>
      <c r="U171" s="161"/>
      <c r="V171" s="161"/>
      <c r="W171" s="161"/>
      <c r="X171" s="161"/>
      <c r="Y171" s="151"/>
      <c r="Z171" s="151"/>
      <c r="AA171" s="151"/>
      <c r="AB171" s="151"/>
      <c r="AC171" s="151"/>
      <c r="AD171" s="151"/>
      <c r="AE171" s="151"/>
      <c r="AF171" s="151"/>
      <c r="AG171" s="151" t="s">
        <v>197</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84" t="str">
        <f>C171</f>
        <v>s provedením lože z kameniva drceného, s vyplněním spár, s dvojitým hutněním a se smetením přebytečného materiálu na krajnici. S dodáním hmot pro lože a výplň spár.</v>
      </c>
      <c r="BB171" s="151"/>
      <c r="BC171" s="151"/>
      <c r="BD171" s="151"/>
      <c r="BE171" s="151"/>
      <c r="BF171" s="151"/>
      <c r="BG171" s="151"/>
      <c r="BH171" s="151"/>
    </row>
    <row r="172" spans="1:60" outlineLevel="1" x14ac:dyDescent="0.25">
      <c r="A172" s="158"/>
      <c r="B172" s="159"/>
      <c r="C172" s="185" t="s">
        <v>419</v>
      </c>
      <c r="D172" s="182"/>
      <c r="E172" s="183">
        <v>1790.34</v>
      </c>
      <c r="F172" s="161"/>
      <c r="G172" s="161"/>
      <c r="H172" s="161"/>
      <c r="I172" s="161"/>
      <c r="J172" s="161"/>
      <c r="K172" s="161"/>
      <c r="L172" s="161"/>
      <c r="M172" s="161"/>
      <c r="N172" s="160"/>
      <c r="O172" s="160"/>
      <c r="P172" s="160"/>
      <c r="Q172" s="160"/>
      <c r="R172" s="161"/>
      <c r="S172" s="161"/>
      <c r="T172" s="161"/>
      <c r="U172" s="161"/>
      <c r="V172" s="161"/>
      <c r="W172" s="161"/>
      <c r="X172" s="161"/>
      <c r="Y172" s="151"/>
      <c r="Z172" s="151"/>
      <c r="AA172" s="151"/>
      <c r="AB172" s="151"/>
      <c r="AC172" s="151"/>
      <c r="AD172" s="151"/>
      <c r="AE172" s="151"/>
      <c r="AF172" s="151"/>
      <c r="AG172" s="151" t="s">
        <v>199</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5">
      <c r="A173" s="170">
        <v>61</v>
      </c>
      <c r="B173" s="171" t="s">
        <v>420</v>
      </c>
      <c r="C173" s="178" t="s">
        <v>421</v>
      </c>
      <c r="D173" s="172" t="s">
        <v>191</v>
      </c>
      <c r="E173" s="173">
        <v>577.33000000000004</v>
      </c>
      <c r="F173" s="174"/>
      <c r="G173" s="175">
        <f>ROUND(E173*F173,2)</f>
        <v>0</v>
      </c>
      <c r="H173" s="174"/>
      <c r="I173" s="175">
        <f>ROUND(E173*H173,2)</f>
        <v>0</v>
      </c>
      <c r="J173" s="174"/>
      <c r="K173" s="175">
        <f>ROUND(E173*J173,2)</f>
        <v>0</v>
      </c>
      <c r="L173" s="175">
        <v>21</v>
      </c>
      <c r="M173" s="175">
        <f>G173*(1+L173/100)</f>
        <v>0</v>
      </c>
      <c r="N173" s="173">
        <v>3.15E-2</v>
      </c>
      <c r="O173" s="173">
        <f>ROUND(E173*N173,2)</f>
        <v>18.190000000000001</v>
      </c>
      <c r="P173" s="173">
        <v>0</v>
      </c>
      <c r="Q173" s="173">
        <f>ROUND(E173*P173,2)</f>
        <v>0</v>
      </c>
      <c r="R173" s="175" t="s">
        <v>192</v>
      </c>
      <c r="S173" s="175" t="s">
        <v>193</v>
      </c>
      <c r="T173" s="176" t="s">
        <v>193</v>
      </c>
      <c r="U173" s="161">
        <v>0.49</v>
      </c>
      <c r="V173" s="161">
        <f>ROUND(E173*U173,2)</f>
        <v>282.89</v>
      </c>
      <c r="W173" s="161"/>
      <c r="X173" s="161" t="s">
        <v>194</v>
      </c>
      <c r="Y173" s="151"/>
      <c r="Z173" s="151"/>
      <c r="AA173" s="151"/>
      <c r="AB173" s="151"/>
      <c r="AC173" s="151"/>
      <c r="AD173" s="151"/>
      <c r="AE173" s="151"/>
      <c r="AF173" s="151"/>
      <c r="AG173" s="151" t="s">
        <v>195</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5">
      <c r="A174" s="158"/>
      <c r="B174" s="159"/>
      <c r="C174" s="270" t="s">
        <v>422</v>
      </c>
      <c r="D174" s="271"/>
      <c r="E174" s="271"/>
      <c r="F174" s="271"/>
      <c r="G174" s="271"/>
      <c r="H174" s="161"/>
      <c r="I174" s="161"/>
      <c r="J174" s="161"/>
      <c r="K174" s="161"/>
      <c r="L174" s="161"/>
      <c r="M174" s="161"/>
      <c r="N174" s="160"/>
      <c r="O174" s="160"/>
      <c r="P174" s="160"/>
      <c r="Q174" s="160"/>
      <c r="R174" s="161"/>
      <c r="S174" s="161"/>
      <c r="T174" s="161"/>
      <c r="U174" s="161"/>
      <c r="V174" s="161"/>
      <c r="W174" s="161"/>
      <c r="X174" s="161"/>
      <c r="Y174" s="151"/>
      <c r="Z174" s="151"/>
      <c r="AA174" s="151"/>
      <c r="AB174" s="151"/>
      <c r="AC174" s="151"/>
      <c r="AD174" s="151"/>
      <c r="AE174" s="151"/>
      <c r="AF174" s="151"/>
      <c r="AG174" s="151" t="s">
        <v>197</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5">
      <c r="A175" s="158"/>
      <c r="B175" s="159"/>
      <c r="C175" s="185" t="s">
        <v>423</v>
      </c>
      <c r="D175" s="182"/>
      <c r="E175" s="183">
        <v>577.33000000000004</v>
      </c>
      <c r="F175" s="161"/>
      <c r="G175" s="161"/>
      <c r="H175" s="161"/>
      <c r="I175" s="161"/>
      <c r="J175" s="161"/>
      <c r="K175" s="161"/>
      <c r="L175" s="161"/>
      <c r="M175" s="161"/>
      <c r="N175" s="160"/>
      <c r="O175" s="160"/>
      <c r="P175" s="160"/>
      <c r="Q175" s="160"/>
      <c r="R175" s="161"/>
      <c r="S175" s="161"/>
      <c r="T175" s="161"/>
      <c r="U175" s="161"/>
      <c r="V175" s="161"/>
      <c r="W175" s="161"/>
      <c r="X175" s="161"/>
      <c r="Y175" s="151"/>
      <c r="Z175" s="151"/>
      <c r="AA175" s="151"/>
      <c r="AB175" s="151"/>
      <c r="AC175" s="151"/>
      <c r="AD175" s="151"/>
      <c r="AE175" s="151"/>
      <c r="AF175" s="151"/>
      <c r="AG175" s="151" t="s">
        <v>199</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5">
      <c r="A176" s="170">
        <v>62</v>
      </c>
      <c r="B176" s="171" t="s">
        <v>424</v>
      </c>
      <c r="C176" s="178" t="s">
        <v>425</v>
      </c>
      <c r="D176" s="172" t="s">
        <v>235</v>
      </c>
      <c r="E176" s="173">
        <v>174.8</v>
      </c>
      <c r="F176" s="174"/>
      <c r="G176" s="175">
        <f>ROUND(E176*F176,2)</f>
        <v>0</v>
      </c>
      <c r="H176" s="174"/>
      <c r="I176" s="175">
        <f>ROUND(E176*H176,2)</f>
        <v>0</v>
      </c>
      <c r="J176" s="174"/>
      <c r="K176" s="175">
        <f>ROUND(E176*J176,2)</f>
        <v>0</v>
      </c>
      <c r="L176" s="175">
        <v>21</v>
      </c>
      <c r="M176" s="175">
        <f>G176*(1+L176/100)</f>
        <v>0</v>
      </c>
      <c r="N176" s="173">
        <v>3.5999999999999999E-3</v>
      </c>
      <c r="O176" s="173">
        <f>ROUND(E176*N176,2)</f>
        <v>0.63</v>
      </c>
      <c r="P176" s="173">
        <v>0</v>
      </c>
      <c r="Q176" s="173">
        <f>ROUND(E176*P176,2)</f>
        <v>0</v>
      </c>
      <c r="R176" s="175"/>
      <c r="S176" s="175" t="s">
        <v>153</v>
      </c>
      <c r="T176" s="176" t="s">
        <v>154</v>
      </c>
      <c r="U176" s="161">
        <v>0</v>
      </c>
      <c r="V176" s="161">
        <f>ROUND(E176*U176,2)</f>
        <v>0</v>
      </c>
      <c r="W176" s="161"/>
      <c r="X176" s="161" t="s">
        <v>194</v>
      </c>
      <c r="Y176" s="151"/>
      <c r="Z176" s="151"/>
      <c r="AA176" s="151"/>
      <c r="AB176" s="151"/>
      <c r="AC176" s="151"/>
      <c r="AD176" s="151"/>
      <c r="AE176" s="151"/>
      <c r="AF176" s="151"/>
      <c r="AG176" s="151" t="s">
        <v>195</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5">
      <c r="A177" s="158"/>
      <c r="B177" s="159"/>
      <c r="C177" s="185" t="s">
        <v>426</v>
      </c>
      <c r="D177" s="182"/>
      <c r="E177" s="183">
        <v>174.8</v>
      </c>
      <c r="F177" s="161"/>
      <c r="G177" s="161"/>
      <c r="H177" s="161"/>
      <c r="I177" s="161"/>
      <c r="J177" s="161"/>
      <c r="K177" s="161"/>
      <c r="L177" s="161"/>
      <c r="M177" s="161"/>
      <c r="N177" s="160"/>
      <c r="O177" s="160"/>
      <c r="P177" s="160"/>
      <c r="Q177" s="160"/>
      <c r="R177" s="161"/>
      <c r="S177" s="161"/>
      <c r="T177" s="161"/>
      <c r="U177" s="161"/>
      <c r="V177" s="161"/>
      <c r="W177" s="161"/>
      <c r="X177" s="161"/>
      <c r="Y177" s="151"/>
      <c r="Z177" s="151"/>
      <c r="AA177" s="151"/>
      <c r="AB177" s="151"/>
      <c r="AC177" s="151"/>
      <c r="AD177" s="151"/>
      <c r="AE177" s="151"/>
      <c r="AF177" s="151"/>
      <c r="AG177" s="151" t="s">
        <v>199</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ht="20" outlineLevel="1" x14ac:dyDescent="0.25">
      <c r="A178" s="170">
        <v>63</v>
      </c>
      <c r="B178" s="171" t="s">
        <v>427</v>
      </c>
      <c r="C178" s="178" t="s">
        <v>428</v>
      </c>
      <c r="D178" s="172" t="s">
        <v>191</v>
      </c>
      <c r="E178" s="173">
        <v>47.36</v>
      </c>
      <c r="F178" s="174"/>
      <c r="G178" s="175">
        <f>ROUND(E178*F178,2)</f>
        <v>0</v>
      </c>
      <c r="H178" s="174"/>
      <c r="I178" s="175">
        <f>ROUND(E178*H178,2)</f>
        <v>0</v>
      </c>
      <c r="J178" s="174"/>
      <c r="K178" s="175">
        <f>ROUND(E178*J178,2)</f>
        <v>0</v>
      </c>
      <c r="L178" s="175">
        <v>21</v>
      </c>
      <c r="M178" s="175">
        <f>G178*(1+L178/100)</f>
        <v>0</v>
      </c>
      <c r="N178" s="173">
        <v>0.13150000000000001</v>
      </c>
      <c r="O178" s="173">
        <f>ROUND(E178*N178,2)</f>
        <v>6.23</v>
      </c>
      <c r="P178" s="173">
        <v>0</v>
      </c>
      <c r="Q178" s="173">
        <f>ROUND(E178*P178,2)</f>
        <v>0</v>
      </c>
      <c r="R178" s="175" t="s">
        <v>327</v>
      </c>
      <c r="S178" s="175" t="s">
        <v>193</v>
      </c>
      <c r="T178" s="176" t="s">
        <v>193</v>
      </c>
      <c r="U178" s="161">
        <v>0</v>
      </c>
      <c r="V178" s="161">
        <f>ROUND(E178*U178,2)</f>
        <v>0</v>
      </c>
      <c r="W178" s="161"/>
      <c r="X178" s="161" t="s">
        <v>328</v>
      </c>
      <c r="Y178" s="151"/>
      <c r="Z178" s="151"/>
      <c r="AA178" s="151"/>
      <c r="AB178" s="151"/>
      <c r="AC178" s="151"/>
      <c r="AD178" s="151"/>
      <c r="AE178" s="151"/>
      <c r="AF178" s="151"/>
      <c r="AG178" s="151" t="s">
        <v>329</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5">
      <c r="A179" s="158"/>
      <c r="B179" s="159"/>
      <c r="C179" s="185" t="s">
        <v>429</v>
      </c>
      <c r="D179" s="182"/>
      <c r="E179" s="183">
        <v>47.36</v>
      </c>
      <c r="F179" s="161"/>
      <c r="G179" s="161"/>
      <c r="H179" s="161"/>
      <c r="I179" s="161"/>
      <c r="J179" s="161"/>
      <c r="K179" s="161"/>
      <c r="L179" s="161"/>
      <c r="M179" s="161"/>
      <c r="N179" s="160"/>
      <c r="O179" s="160"/>
      <c r="P179" s="160"/>
      <c r="Q179" s="160"/>
      <c r="R179" s="161"/>
      <c r="S179" s="161"/>
      <c r="T179" s="161"/>
      <c r="U179" s="161"/>
      <c r="V179" s="161"/>
      <c r="W179" s="161"/>
      <c r="X179" s="161"/>
      <c r="Y179" s="151"/>
      <c r="Z179" s="151"/>
      <c r="AA179" s="151"/>
      <c r="AB179" s="151"/>
      <c r="AC179" s="151"/>
      <c r="AD179" s="151"/>
      <c r="AE179" s="151"/>
      <c r="AF179" s="151"/>
      <c r="AG179" s="151" t="s">
        <v>199</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ht="20" outlineLevel="1" x14ac:dyDescent="0.25">
      <c r="A180" s="170">
        <v>64</v>
      </c>
      <c r="B180" s="171" t="s">
        <v>430</v>
      </c>
      <c r="C180" s="178" t="s">
        <v>431</v>
      </c>
      <c r="D180" s="172" t="s">
        <v>191</v>
      </c>
      <c r="E180" s="173">
        <v>99.92</v>
      </c>
      <c r="F180" s="174"/>
      <c r="G180" s="175">
        <f>ROUND(E180*F180,2)</f>
        <v>0</v>
      </c>
      <c r="H180" s="174"/>
      <c r="I180" s="175">
        <f>ROUND(E180*H180,2)</f>
        <v>0</v>
      </c>
      <c r="J180" s="174"/>
      <c r="K180" s="175">
        <f>ROUND(E180*J180,2)</f>
        <v>0</v>
      </c>
      <c r="L180" s="175">
        <v>21</v>
      </c>
      <c r="M180" s="175">
        <f>G180*(1+L180/100)</f>
        <v>0</v>
      </c>
      <c r="N180" s="173">
        <v>0.17824000000000001</v>
      </c>
      <c r="O180" s="173">
        <f>ROUND(E180*N180,2)</f>
        <v>17.809999999999999</v>
      </c>
      <c r="P180" s="173">
        <v>0</v>
      </c>
      <c r="Q180" s="173">
        <f>ROUND(E180*P180,2)</f>
        <v>0</v>
      </c>
      <c r="R180" s="175" t="s">
        <v>327</v>
      </c>
      <c r="S180" s="175" t="s">
        <v>193</v>
      </c>
      <c r="T180" s="176" t="s">
        <v>193</v>
      </c>
      <c r="U180" s="161">
        <v>0</v>
      </c>
      <c r="V180" s="161">
        <f>ROUND(E180*U180,2)</f>
        <v>0</v>
      </c>
      <c r="W180" s="161"/>
      <c r="X180" s="161" t="s">
        <v>328</v>
      </c>
      <c r="Y180" s="151"/>
      <c r="Z180" s="151"/>
      <c r="AA180" s="151"/>
      <c r="AB180" s="151"/>
      <c r="AC180" s="151"/>
      <c r="AD180" s="151"/>
      <c r="AE180" s="151"/>
      <c r="AF180" s="151"/>
      <c r="AG180" s="151" t="s">
        <v>329</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5">
      <c r="A181" s="158"/>
      <c r="B181" s="159"/>
      <c r="C181" s="185" t="s">
        <v>432</v>
      </c>
      <c r="D181" s="182"/>
      <c r="E181" s="183">
        <v>99.92</v>
      </c>
      <c r="F181" s="161"/>
      <c r="G181" s="161"/>
      <c r="H181" s="161"/>
      <c r="I181" s="161"/>
      <c r="J181" s="161"/>
      <c r="K181" s="161"/>
      <c r="L181" s="161"/>
      <c r="M181" s="161"/>
      <c r="N181" s="160"/>
      <c r="O181" s="160"/>
      <c r="P181" s="160"/>
      <c r="Q181" s="160"/>
      <c r="R181" s="161"/>
      <c r="S181" s="161"/>
      <c r="T181" s="161"/>
      <c r="U181" s="161"/>
      <c r="V181" s="161"/>
      <c r="W181" s="161"/>
      <c r="X181" s="161"/>
      <c r="Y181" s="151"/>
      <c r="Z181" s="151"/>
      <c r="AA181" s="151"/>
      <c r="AB181" s="151"/>
      <c r="AC181" s="151"/>
      <c r="AD181" s="151"/>
      <c r="AE181" s="151"/>
      <c r="AF181" s="151"/>
      <c r="AG181" s="151" t="s">
        <v>199</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5">
      <c r="A182" s="170">
        <v>65</v>
      </c>
      <c r="B182" s="171" t="s">
        <v>433</v>
      </c>
      <c r="C182" s="178" t="s">
        <v>434</v>
      </c>
      <c r="D182" s="172" t="s">
        <v>191</v>
      </c>
      <c r="E182" s="173">
        <v>3414.7</v>
      </c>
      <c r="F182" s="174"/>
      <c r="G182" s="175">
        <f>ROUND(E182*F182,2)</f>
        <v>0</v>
      </c>
      <c r="H182" s="174"/>
      <c r="I182" s="175">
        <f>ROUND(E182*H182,2)</f>
        <v>0</v>
      </c>
      <c r="J182" s="174"/>
      <c r="K182" s="175">
        <f>ROUND(E182*J182,2)</f>
        <v>0</v>
      </c>
      <c r="L182" s="175">
        <v>21</v>
      </c>
      <c r="M182" s="175">
        <f>G182*(1+L182/100)</f>
        <v>0</v>
      </c>
      <c r="N182" s="173">
        <v>0.13100000000000001</v>
      </c>
      <c r="O182" s="173">
        <f>ROUND(E182*N182,2)</f>
        <v>447.33</v>
      </c>
      <c r="P182" s="173">
        <v>0</v>
      </c>
      <c r="Q182" s="173">
        <f>ROUND(E182*P182,2)</f>
        <v>0</v>
      </c>
      <c r="R182" s="175" t="s">
        <v>327</v>
      </c>
      <c r="S182" s="175" t="s">
        <v>193</v>
      </c>
      <c r="T182" s="176" t="s">
        <v>193</v>
      </c>
      <c r="U182" s="161">
        <v>0</v>
      </c>
      <c r="V182" s="161">
        <f>ROUND(E182*U182,2)</f>
        <v>0</v>
      </c>
      <c r="W182" s="161"/>
      <c r="X182" s="161" t="s">
        <v>328</v>
      </c>
      <c r="Y182" s="151"/>
      <c r="Z182" s="151"/>
      <c r="AA182" s="151"/>
      <c r="AB182" s="151"/>
      <c r="AC182" s="151"/>
      <c r="AD182" s="151"/>
      <c r="AE182" s="151"/>
      <c r="AF182" s="151"/>
      <c r="AG182" s="151" t="s">
        <v>329</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5">
      <c r="A183" s="158"/>
      <c r="B183" s="159"/>
      <c r="C183" s="185" t="s">
        <v>435</v>
      </c>
      <c r="D183" s="182"/>
      <c r="E183" s="183">
        <v>3414.7</v>
      </c>
      <c r="F183" s="161"/>
      <c r="G183" s="161"/>
      <c r="H183" s="161"/>
      <c r="I183" s="161"/>
      <c r="J183" s="161"/>
      <c r="K183" s="161"/>
      <c r="L183" s="161"/>
      <c r="M183" s="161"/>
      <c r="N183" s="160"/>
      <c r="O183" s="160"/>
      <c r="P183" s="160"/>
      <c r="Q183" s="160"/>
      <c r="R183" s="161"/>
      <c r="S183" s="161"/>
      <c r="T183" s="161"/>
      <c r="U183" s="161"/>
      <c r="V183" s="161"/>
      <c r="W183" s="161"/>
      <c r="X183" s="161"/>
      <c r="Y183" s="151"/>
      <c r="Z183" s="151"/>
      <c r="AA183" s="151"/>
      <c r="AB183" s="151"/>
      <c r="AC183" s="151"/>
      <c r="AD183" s="151"/>
      <c r="AE183" s="151"/>
      <c r="AF183" s="151"/>
      <c r="AG183" s="151" t="s">
        <v>199</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5">
      <c r="A184" s="170">
        <v>66</v>
      </c>
      <c r="B184" s="171" t="s">
        <v>436</v>
      </c>
      <c r="C184" s="178" t="s">
        <v>437</v>
      </c>
      <c r="D184" s="172" t="s">
        <v>191</v>
      </c>
      <c r="E184" s="173">
        <v>1709.32</v>
      </c>
      <c r="F184" s="174"/>
      <c r="G184" s="175">
        <f>ROUND(E184*F184,2)</f>
        <v>0</v>
      </c>
      <c r="H184" s="174"/>
      <c r="I184" s="175">
        <f>ROUND(E184*H184,2)</f>
        <v>0</v>
      </c>
      <c r="J184" s="174"/>
      <c r="K184" s="175">
        <f>ROUND(E184*J184,2)</f>
        <v>0</v>
      </c>
      <c r="L184" s="175">
        <v>21</v>
      </c>
      <c r="M184" s="175">
        <f>G184*(1+L184/100)</f>
        <v>0</v>
      </c>
      <c r="N184" s="173">
        <v>0.17499999999999999</v>
      </c>
      <c r="O184" s="173">
        <f>ROUND(E184*N184,2)</f>
        <v>299.13</v>
      </c>
      <c r="P184" s="173">
        <v>0</v>
      </c>
      <c r="Q184" s="173">
        <f>ROUND(E184*P184,2)</f>
        <v>0</v>
      </c>
      <c r="R184" s="175" t="s">
        <v>327</v>
      </c>
      <c r="S184" s="175" t="s">
        <v>193</v>
      </c>
      <c r="T184" s="176" t="s">
        <v>193</v>
      </c>
      <c r="U184" s="161">
        <v>0</v>
      </c>
      <c r="V184" s="161">
        <f>ROUND(E184*U184,2)</f>
        <v>0</v>
      </c>
      <c r="W184" s="161"/>
      <c r="X184" s="161" t="s">
        <v>328</v>
      </c>
      <c r="Y184" s="151"/>
      <c r="Z184" s="151"/>
      <c r="AA184" s="151"/>
      <c r="AB184" s="151"/>
      <c r="AC184" s="151"/>
      <c r="AD184" s="151"/>
      <c r="AE184" s="151"/>
      <c r="AF184" s="151"/>
      <c r="AG184" s="151" t="s">
        <v>329</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5">
      <c r="A185" s="158"/>
      <c r="B185" s="159"/>
      <c r="C185" s="185" t="s">
        <v>438</v>
      </c>
      <c r="D185" s="182"/>
      <c r="E185" s="183">
        <v>1709.32</v>
      </c>
      <c r="F185" s="161"/>
      <c r="G185" s="161"/>
      <c r="H185" s="161"/>
      <c r="I185" s="161"/>
      <c r="J185" s="161"/>
      <c r="K185" s="161"/>
      <c r="L185" s="161"/>
      <c r="M185" s="161"/>
      <c r="N185" s="160"/>
      <c r="O185" s="160"/>
      <c r="P185" s="160"/>
      <c r="Q185" s="160"/>
      <c r="R185" s="161"/>
      <c r="S185" s="161"/>
      <c r="T185" s="161"/>
      <c r="U185" s="161"/>
      <c r="V185" s="161"/>
      <c r="W185" s="161"/>
      <c r="X185" s="161"/>
      <c r="Y185" s="151"/>
      <c r="Z185" s="151"/>
      <c r="AA185" s="151"/>
      <c r="AB185" s="151"/>
      <c r="AC185" s="151"/>
      <c r="AD185" s="151"/>
      <c r="AE185" s="151"/>
      <c r="AF185" s="151"/>
      <c r="AG185" s="151" t="s">
        <v>199</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ht="20" outlineLevel="1" x14ac:dyDescent="0.25">
      <c r="A186" s="170">
        <v>67</v>
      </c>
      <c r="B186" s="171" t="s">
        <v>439</v>
      </c>
      <c r="C186" s="178" t="s">
        <v>440</v>
      </c>
      <c r="D186" s="172" t="s">
        <v>372</v>
      </c>
      <c r="E186" s="173">
        <v>10123.32</v>
      </c>
      <c r="F186" s="174"/>
      <c r="G186" s="175">
        <f>ROUND(E186*F186,2)</f>
        <v>0</v>
      </c>
      <c r="H186" s="174"/>
      <c r="I186" s="175">
        <f>ROUND(E186*H186,2)</f>
        <v>0</v>
      </c>
      <c r="J186" s="174"/>
      <c r="K186" s="175">
        <f>ROUND(E186*J186,2)</f>
        <v>0</v>
      </c>
      <c r="L186" s="175">
        <v>21</v>
      </c>
      <c r="M186" s="175">
        <f>G186*(1+L186/100)</f>
        <v>0</v>
      </c>
      <c r="N186" s="173">
        <v>8.9999999999999993E-3</v>
      </c>
      <c r="O186" s="173">
        <f>ROUND(E186*N186,2)</f>
        <v>91.11</v>
      </c>
      <c r="P186" s="173">
        <v>0</v>
      </c>
      <c r="Q186" s="173">
        <f>ROUND(E186*P186,2)</f>
        <v>0</v>
      </c>
      <c r="R186" s="175" t="s">
        <v>327</v>
      </c>
      <c r="S186" s="175" t="s">
        <v>193</v>
      </c>
      <c r="T186" s="176" t="s">
        <v>193</v>
      </c>
      <c r="U186" s="161">
        <v>0</v>
      </c>
      <c r="V186" s="161">
        <f>ROUND(E186*U186,2)</f>
        <v>0</v>
      </c>
      <c r="W186" s="161"/>
      <c r="X186" s="161" t="s">
        <v>328</v>
      </c>
      <c r="Y186" s="151"/>
      <c r="Z186" s="151"/>
      <c r="AA186" s="151"/>
      <c r="AB186" s="151"/>
      <c r="AC186" s="151"/>
      <c r="AD186" s="151"/>
      <c r="AE186" s="151"/>
      <c r="AF186" s="151"/>
      <c r="AG186" s="151" t="s">
        <v>329</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5">
      <c r="A187" s="158"/>
      <c r="B187" s="159"/>
      <c r="C187" s="185" t="s">
        <v>441</v>
      </c>
      <c r="D187" s="182"/>
      <c r="E187" s="183">
        <v>10123.32</v>
      </c>
      <c r="F187" s="161"/>
      <c r="G187" s="161"/>
      <c r="H187" s="161"/>
      <c r="I187" s="161"/>
      <c r="J187" s="161"/>
      <c r="K187" s="161"/>
      <c r="L187" s="161"/>
      <c r="M187" s="161"/>
      <c r="N187" s="160"/>
      <c r="O187" s="160"/>
      <c r="P187" s="160"/>
      <c r="Q187" s="160"/>
      <c r="R187" s="161"/>
      <c r="S187" s="161"/>
      <c r="T187" s="161"/>
      <c r="U187" s="161"/>
      <c r="V187" s="161"/>
      <c r="W187" s="161"/>
      <c r="X187" s="161"/>
      <c r="Y187" s="151"/>
      <c r="Z187" s="151"/>
      <c r="AA187" s="151"/>
      <c r="AB187" s="151"/>
      <c r="AC187" s="151"/>
      <c r="AD187" s="151"/>
      <c r="AE187" s="151"/>
      <c r="AF187" s="151"/>
      <c r="AG187" s="151" t="s">
        <v>199</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ht="13" x14ac:dyDescent="0.25">
      <c r="A188" s="163" t="s">
        <v>148</v>
      </c>
      <c r="B188" s="164" t="s">
        <v>98</v>
      </c>
      <c r="C188" s="177" t="s">
        <v>99</v>
      </c>
      <c r="D188" s="165"/>
      <c r="E188" s="166"/>
      <c r="F188" s="167"/>
      <c r="G188" s="167">
        <f>SUMIF(AG189:AG227,"&lt;&gt;NOR",G189:G227)</f>
        <v>0</v>
      </c>
      <c r="H188" s="167"/>
      <c r="I188" s="167">
        <f>SUM(I189:I227)</f>
        <v>0</v>
      </c>
      <c r="J188" s="167"/>
      <c r="K188" s="167">
        <f>SUM(K189:K227)</f>
        <v>0</v>
      </c>
      <c r="L188" s="167"/>
      <c r="M188" s="167">
        <f>SUM(M189:M227)</f>
        <v>0</v>
      </c>
      <c r="N188" s="166"/>
      <c r="O188" s="166">
        <f>SUM(O189:O227)</f>
        <v>153.27000000000007</v>
      </c>
      <c r="P188" s="166"/>
      <c r="Q188" s="166">
        <f>SUM(Q189:Q227)</f>
        <v>0</v>
      </c>
      <c r="R188" s="167"/>
      <c r="S188" s="167"/>
      <c r="T188" s="168"/>
      <c r="U188" s="162"/>
      <c r="V188" s="162">
        <f>SUM(V189:V227)</f>
        <v>694.85</v>
      </c>
      <c r="W188" s="162"/>
      <c r="X188" s="162"/>
      <c r="AG188" t="s">
        <v>149</v>
      </c>
    </row>
    <row r="189" spans="1:60" outlineLevel="1" x14ac:dyDescent="0.25">
      <c r="A189" s="170">
        <v>68</v>
      </c>
      <c r="B189" s="171" t="s">
        <v>442</v>
      </c>
      <c r="C189" s="178" t="s">
        <v>443</v>
      </c>
      <c r="D189" s="172" t="s">
        <v>235</v>
      </c>
      <c r="E189" s="173">
        <v>108</v>
      </c>
      <c r="F189" s="174"/>
      <c r="G189" s="175">
        <f>ROUND(E189*F189,2)</f>
        <v>0</v>
      </c>
      <c r="H189" s="174"/>
      <c r="I189" s="175">
        <f>ROUND(E189*H189,2)</f>
        <v>0</v>
      </c>
      <c r="J189" s="174"/>
      <c r="K189" s="175">
        <f>ROUND(E189*J189,2)</f>
        <v>0</v>
      </c>
      <c r="L189" s="175">
        <v>21</v>
      </c>
      <c r="M189" s="175">
        <f>G189*(1+L189/100)</f>
        <v>0</v>
      </c>
      <c r="N189" s="173">
        <v>0</v>
      </c>
      <c r="O189" s="173">
        <f>ROUND(E189*N189,2)</f>
        <v>0</v>
      </c>
      <c r="P189" s="173">
        <v>0</v>
      </c>
      <c r="Q189" s="173">
        <f>ROUND(E189*P189,2)</f>
        <v>0</v>
      </c>
      <c r="R189" s="175" t="s">
        <v>367</v>
      </c>
      <c r="S189" s="175" t="s">
        <v>193</v>
      </c>
      <c r="T189" s="176" t="s">
        <v>193</v>
      </c>
      <c r="U189" s="161">
        <v>6.6000000000000003E-2</v>
      </c>
      <c r="V189" s="161">
        <f>ROUND(E189*U189,2)</f>
        <v>7.13</v>
      </c>
      <c r="W189" s="161"/>
      <c r="X189" s="161" t="s">
        <v>194</v>
      </c>
      <c r="Y189" s="151"/>
      <c r="Z189" s="151"/>
      <c r="AA189" s="151"/>
      <c r="AB189" s="151"/>
      <c r="AC189" s="151"/>
      <c r="AD189" s="151"/>
      <c r="AE189" s="151"/>
      <c r="AF189" s="151"/>
      <c r="AG189" s="151" t="s">
        <v>195</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5">
      <c r="A190" s="158"/>
      <c r="B190" s="159"/>
      <c r="C190" s="270" t="s">
        <v>444</v>
      </c>
      <c r="D190" s="271"/>
      <c r="E190" s="271"/>
      <c r="F190" s="271"/>
      <c r="G190" s="271"/>
      <c r="H190" s="161"/>
      <c r="I190" s="161"/>
      <c r="J190" s="161"/>
      <c r="K190" s="161"/>
      <c r="L190" s="161"/>
      <c r="M190" s="161"/>
      <c r="N190" s="160"/>
      <c r="O190" s="160"/>
      <c r="P190" s="160"/>
      <c r="Q190" s="160"/>
      <c r="R190" s="161"/>
      <c r="S190" s="161"/>
      <c r="T190" s="161"/>
      <c r="U190" s="161"/>
      <c r="V190" s="161"/>
      <c r="W190" s="161"/>
      <c r="X190" s="161"/>
      <c r="Y190" s="151"/>
      <c r="Z190" s="151"/>
      <c r="AA190" s="151"/>
      <c r="AB190" s="151"/>
      <c r="AC190" s="151"/>
      <c r="AD190" s="151"/>
      <c r="AE190" s="151"/>
      <c r="AF190" s="151"/>
      <c r="AG190" s="151" t="s">
        <v>197</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5">
      <c r="A191" s="158"/>
      <c r="B191" s="159"/>
      <c r="C191" s="185" t="s">
        <v>445</v>
      </c>
      <c r="D191" s="182"/>
      <c r="E191" s="183">
        <v>108</v>
      </c>
      <c r="F191" s="161"/>
      <c r="G191" s="161"/>
      <c r="H191" s="161"/>
      <c r="I191" s="161"/>
      <c r="J191" s="161"/>
      <c r="K191" s="161"/>
      <c r="L191" s="161"/>
      <c r="M191" s="161"/>
      <c r="N191" s="160"/>
      <c r="O191" s="160"/>
      <c r="P191" s="160"/>
      <c r="Q191" s="160"/>
      <c r="R191" s="161"/>
      <c r="S191" s="161"/>
      <c r="T191" s="161"/>
      <c r="U191" s="161"/>
      <c r="V191" s="161"/>
      <c r="W191" s="161"/>
      <c r="X191" s="161"/>
      <c r="Y191" s="151"/>
      <c r="Z191" s="151"/>
      <c r="AA191" s="151"/>
      <c r="AB191" s="151"/>
      <c r="AC191" s="151"/>
      <c r="AD191" s="151"/>
      <c r="AE191" s="151"/>
      <c r="AF191" s="151"/>
      <c r="AG191" s="151" t="s">
        <v>199</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5">
      <c r="A192" s="170">
        <v>69</v>
      </c>
      <c r="B192" s="171" t="s">
        <v>446</v>
      </c>
      <c r="C192" s="178" t="s">
        <v>447</v>
      </c>
      <c r="D192" s="172" t="s">
        <v>372</v>
      </c>
      <c r="E192" s="173">
        <v>144</v>
      </c>
      <c r="F192" s="174"/>
      <c r="G192" s="175">
        <f>ROUND(E192*F192,2)</f>
        <v>0</v>
      </c>
      <c r="H192" s="174"/>
      <c r="I192" s="175">
        <f>ROUND(E192*H192,2)</f>
        <v>0</v>
      </c>
      <c r="J192" s="174"/>
      <c r="K192" s="175">
        <f>ROUND(E192*J192,2)</f>
        <v>0</v>
      </c>
      <c r="L192" s="175">
        <v>21</v>
      </c>
      <c r="M192" s="175">
        <f>G192*(1+L192/100)</f>
        <v>0</v>
      </c>
      <c r="N192" s="173">
        <v>1.0000000000000001E-5</v>
      </c>
      <c r="O192" s="173">
        <f>ROUND(E192*N192,2)</f>
        <v>0</v>
      </c>
      <c r="P192" s="173">
        <v>0</v>
      </c>
      <c r="Q192" s="173">
        <f>ROUND(E192*P192,2)</f>
        <v>0</v>
      </c>
      <c r="R192" s="175" t="s">
        <v>367</v>
      </c>
      <c r="S192" s="175" t="s">
        <v>193</v>
      </c>
      <c r="T192" s="176" t="s">
        <v>193</v>
      </c>
      <c r="U192" s="161">
        <v>0.17599999999999999</v>
      </c>
      <c r="V192" s="161">
        <f>ROUND(E192*U192,2)</f>
        <v>25.34</v>
      </c>
      <c r="W192" s="161"/>
      <c r="X192" s="161" t="s">
        <v>194</v>
      </c>
      <c r="Y192" s="151"/>
      <c r="Z192" s="151"/>
      <c r="AA192" s="151"/>
      <c r="AB192" s="151"/>
      <c r="AC192" s="151"/>
      <c r="AD192" s="151"/>
      <c r="AE192" s="151"/>
      <c r="AF192" s="151"/>
      <c r="AG192" s="151" t="s">
        <v>195</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5">
      <c r="A193" s="158"/>
      <c r="B193" s="159"/>
      <c r="C193" s="270" t="s">
        <v>368</v>
      </c>
      <c r="D193" s="271"/>
      <c r="E193" s="271"/>
      <c r="F193" s="271"/>
      <c r="G193" s="271"/>
      <c r="H193" s="161"/>
      <c r="I193" s="161"/>
      <c r="J193" s="161"/>
      <c r="K193" s="161"/>
      <c r="L193" s="161"/>
      <c r="M193" s="161"/>
      <c r="N193" s="160"/>
      <c r="O193" s="160"/>
      <c r="P193" s="160"/>
      <c r="Q193" s="160"/>
      <c r="R193" s="161"/>
      <c r="S193" s="161"/>
      <c r="T193" s="161"/>
      <c r="U193" s="161"/>
      <c r="V193" s="161"/>
      <c r="W193" s="161"/>
      <c r="X193" s="161"/>
      <c r="Y193" s="151"/>
      <c r="Z193" s="151"/>
      <c r="AA193" s="151"/>
      <c r="AB193" s="151"/>
      <c r="AC193" s="151"/>
      <c r="AD193" s="151"/>
      <c r="AE193" s="151"/>
      <c r="AF193" s="151"/>
      <c r="AG193" s="151" t="s">
        <v>197</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5">
      <c r="A194" s="158"/>
      <c r="B194" s="159"/>
      <c r="C194" s="185" t="s">
        <v>448</v>
      </c>
      <c r="D194" s="182"/>
      <c r="E194" s="183">
        <v>144</v>
      </c>
      <c r="F194" s="161"/>
      <c r="G194" s="161"/>
      <c r="H194" s="161"/>
      <c r="I194" s="161"/>
      <c r="J194" s="161"/>
      <c r="K194" s="161"/>
      <c r="L194" s="161"/>
      <c r="M194" s="161"/>
      <c r="N194" s="160"/>
      <c r="O194" s="160"/>
      <c r="P194" s="160"/>
      <c r="Q194" s="160"/>
      <c r="R194" s="161"/>
      <c r="S194" s="161"/>
      <c r="T194" s="161"/>
      <c r="U194" s="161"/>
      <c r="V194" s="161"/>
      <c r="W194" s="161"/>
      <c r="X194" s="161"/>
      <c r="Y194" s="151"/>
      <c r="Z194" s="151"/>
      <c r="AA194" s="151"/>
      <c r="AB194" s="151"/>
      <c r="AC194" s="151"/>
      <c r="AD194" s="151"/>
      <c r="AE194" s="151"/>
      <c r="AF194" s="151"/>
      <c r="AG194" s="151" t="s">
        <v>199</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5">
      <c r="A195" s="170">
        <v>70</v>
      </c>
      <c r="B195" s="171" t="s">
        <v>449</v>
      </c>
      <c r="C195" s="178" t="s">
        <v>450</v>
      </c>
      <c r="D195" s="172" t="s">
        <v>372</v>
      </c>
      <c r="E195" s="173">
        <v>36</v>
      </c>
      <c r="F195" s="174"/>
      <c r="G195" s="175">
        <f>ROUND(E195*F195,2)</f>
        <v>0</v>
      </c>
      <c r="H195" s="174"/>
      <c r="I195" s="175">
        <f>ROUND(E195*H195,2)</f>
        <v>0</v>
      </c>
      <c r="J195" s="174"/>
      <c r="K195" s="175">
        <f>ROUND(E195*J195,2)</f>
        <v>0</v>
      </c>
      <c r="L195" s="175">
        <v>21</v>
      </c>
      <c r="M195" s="175">
        <f>G195*(1+L195/100)</f>
        <v>0</v>
      </c>
      <c r="N195" s="173">
        <v>0.14494000000000001</v>
      </c>
      <c r="O195" s="173">
        <f>ROUND(E195*N195,2)</f>
        <v>5.22</v>
      </c>
      <c r="P195" s="173">
        <v>0</v>
      </c>
      <c r="Q195" s="173">
        <f>ROUND(E195*P195,2)</f>
        <v>0</v>
      </c>
      <c r="R195" s="175" t="s">
        <v>367</v>
      </c>
      <c r="S195" s="175" t="s">
        <v>193</v>
      </c>
      <c r="T195" s="176" t="s">
        <v>193</v>
      </c>
      <c r="U195" s="161">
        <v>5.024</v>
      </c>
      <c r="V195" s="161">
        <f>ROUND(E195*U195,2)</f>
        <v>180.86</v>
      </c>
      <c r="W195" s="161"/>
      <c r="X195" s="161" t="s">
        <v>194</v>
      </c>
      <c r="Y195" s="151"/>
      <c r="Z195" s="151"/>
      <c r="AA195" s="151"/>
      <c r="AB195" s="151"/>
      <c r="AC195" s="151"/>
      <c r="AD195" s="151"/>
      <c r="AE195" s="151"/>
      <c r="AF195" s="151"/>
      <c r="AG195" s="151" t="s">
        <v>195</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5">
      <c r="A196" s="158"/>
      <c r="B196" s="159"/>
      <c r="C196" s="270" t="s">
        <v>451</v>
      </c>
      <c r="D196" s="271"/>
      <c r="E196" s="271"/>
      <c r="F196" s="271"/>
      <c r="G196" s="271"/>
      <c r="H196" s="161"/>
      <c r="I196" s="161"/>
      <c r="J196" s="161"/>
      <c r="K196" s="161"/>
      <c r="L196" s="161"/>
      <c r="M196" s="161"/>
      <c r="N196" s="160"/>
      <c r="O196" s="160"/>
      <c r="P196" s="160"/>
      <c r="Q196" s="160"/>
      <c r="R196" s="161"/>
      <c r="S196" s="161"/>
      <c r="T196" s="161"/>
      <c r="U196" s="161"/>
      <c r="V196" s="161"/>
      <c r="W196" s="161"/>
      <c r="X196" s="161"/>
      <c r="Y196" s="151"/>
      <c r="Z196" s="151"/>
      <c r="AA196" s="151"/>
      <c r="AB196" s="151"/>
      <c r="AC196" s="151"/>
      <c r="AD196" s="151"/>
      <c r="AE196" s="151"/>
      <c r="AF196" s="151"/>
      <c r="AG196" s="151" t="s">
        <v>197</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5">
      <c r="A197" s="158"/>
      <c r="B197" s="159"/>
      <c r="C197" s="185" t="s">
        <v>452</v>
      </c>
      <c r="D197" s="182"/>
      <c r="E197" s="183">
        <v>36</v>
      </c>
      <c r="F197" s="161"/>
      <c r="G197" s="161"/>
      <c r="H197" s="161"/>
      <c r="I197" s="161"/>
      <c r="J197" s="161"/>
      <c r="K197" s="161"/>
      <c r="L197" s="161"/>
      <c r="M197" s="161"/>
      <c r="N197" s="160"/>
      <c r="O197" s="160"/>
      <c r="P197" s="160"/>
      <c r="Q197" s="160"/>
      <c r="R197" s="161"/>
      <c r="S197" s="161"/>
      <c r="T197" s="161"/>
      <c r="U197" s="161"/>
      <c r="V197" s="161"/>
      <c r="W197" s="161"/>
      <c r="X197" s="161"/>
      <c r="Y197" s="151"/>
      <c r="Z197" s="151"/>
      <c r="AA197" s="151"/>
      <c r="AB197" s="151"/>
      <c r="AC197" s="151"/>
      <c r="AD197" s="151"/>
      <c r="AE197" s="151"/>
      <c r="AF197" s="151"/>
      <c r="AG197" s="151" t="s">
        <v>199</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5">
      <c r="A198" s="170">
        <v>71</v>
      </c>
      <c r="B198" s="171" t="s">
        <v>453</v>
      </c>
      <c r="C198" s="178" t="s">
        <v>454</v>
      </c>
      <c r="D198" s="172" t="s">
        <v>372</v>
      </c>
      <c r="E198" s="173">
        <v>36</v>
      </c>
      <c r="F198" s="174"/>
      <c r="G198" s="175">
        <f>ROUND(E198*F198,2)</f>
        <v>0</v>
      </c>
      <c r="H198" s="174"/>
      <c r="I198" s="175">
        <f>ROUND(E198*H198,2)</f>
        <v>0</v>
      </c>
      <c r="J198" s="174"/>
      <c r="K198" s="175">
        <f>ROUND(E198*J198,2)</f>
        <v>0</v>
      </c>
      <c r="L198" s="175">
        <v>21</v>
      </c>
      <c r="M198" s="175">
        <f>G198*(1+L198/100)</f>
        <v>0</v>
      </c>
      <c r="N198" s="173">
        <v>9.3600000000000003E-3</v>
      </c>
      <c r="O198" s="173">
        <f>ROUND(E198*N198,2)</f>
        <v>0.34</v>
      </c>
      <c r="P198" s="173">
        <v>0</v>
      </c>
      <c r="Q198" s="173">
        <f>ROUND(E198*P198,2)</f>
        <v>0</v>
      </c>
      <c r="R198" s="175"/>
      <c r="S198" s="175" t="s">
        <v>193</v>
      </c>
      <c r="T198" s="176" t="s">
        <v>154</v>
      </c>
      <c r="U198" s="161">
        <v>1.6</v>
      </c>
      <c r="V198" s="161">
        <f>ROUND(E198*U198,2)</f>
        <v>57.6</v>
      </c>
      <c r="W198" s="161"/>
      <c r="X198" s="161" t="s">
        <v>194</v>
      </c>
      <c r="Y198" s="151"/>
      <c r="Z198" s="151"/>
      <c r="AA198" s="151"/>
      <c r="AB198" s="151"/>
      <c r="AC198" s="151"/>
      <c r="AD198" s="151"/>
      <c r="AE198" s="151"/>
      <c r="AF198" s="151"/>
      <c r="AG198" s="151" t="s">
        <v>195</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5">
      <c r="A199" s="158"/>
      <c r="B199" s="159"/>
      <c r="C199" s="185" t="s">
        <v>455</v>
      </c>
      <c r="D199" s="182"/>
      <c r="E199" s="183">
        <v>36</v>
      </c>
      <c r="F199" s="161"/>
      <c r="G199" s="161"/>
      <c r="H199" s="161"/>
      <c r="I199" s="161"/>
      <c r="J199" s="161"/>
      <c r="K199" s="161"/>
      <c r="L199" s="161"/>
      <c r="M199" s="161"/>
      <c r="N199" s="160"/>
      <c r="O199" s="160"/>
      <c r="P199" s="160"/>
      <c r="Q199" s="160"/>
      <c r="R199" s="161"/>
      <c r="S199" s="161"/>
      <c r="T199" s="161"/>
      <c r="U199" s="161"/>
      <c r="V199" s="161"/>
      <c r="W199" s="161"/>
      <c r="X199" s="161"/>
      <c r="Y199" s="151"/>
      <c r="Z199" s="151"/>
      <c r="AA199" s="151"/>
      <c r="AB199" s="151"/>
      <c r="AC199" s="151"/>
      <c r="AD199" s="151"/>
      <c r="AE199" s="151"/>
      <c r="AF199" s="151"/>
      <c r="AG199" s="151" t="s">
        <v>199</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5">
      <c r="A200" s="170">
        <v>72</v>
      </c>
      <c r="B200" s="171" t="s">
        <v>456</v>
      </c>
      <c r="C200" s="178" t="s">
        <v>457</v>
      </c>
      <c r="D200" s="172" t="s">
        <v>372</v>
      </c>
      <c r="E200" s="173">
        <v>100</v>
      </c>
      <c r="F200" s="174"/>
      <c r="G200" s="175">
        <f>ROUND(E200*F200,2)</f>
        <v>0</v>
      </c>
      <c r="H200" s="174"/>
      <c r="I200" s="175">
        <f>ROUND(E200*H200,2)</f>
        <v>0</v>
      </c>
      <c r="J200" s="174"/>
      <c r="K200" s="175">
        <f>ROUND(E200*J200,2)</f>
        <v>0</v>
      </c>
      <c r="L200" s="175">
        <v>21</v>
      </c>
      <c r="M200" s="175">
        <f>G200*(1+L200/100)</f>
        <v>0</v>
      </c>
      <c r="N200" s="173">
        <v>0.43093999999999999</v>
      </c>
      <c r="O200" s="173">
        <f>ROUND(E200*N200,2)</f>
        <v>43.09</v>
      </c>
      <c r="P200" s="173">
        <v>0</v>
      </c>
      <c r="Q200" s="173">
        <f>ROUND(E200*P200,2)</f>
        <v>0</v>
      </c>
      <c r="R200" s="175" t="s">
        <v>192</v>
      </c>
      <c r="S200" s="175" t="s">
        <v>193</v>
      </c>
      <c r="T200" s="176" t="s">
        <v>193</v>
      </c>
      <c r="U200" s="161">
        <v>3.8170000000000002</v>
      </c>
      <c r="V200" s="161">
        <f>ROUND(E200*U200,2)</f>
        <v>381.7</v>
      </c>
      <c r="W200" s="161"/>
      <c r="X200" s="161" t="s">
        <v>194</v>
      </c>
      <c r="Y200" s="151"/>
      <c r="Z200" s="151"/>
      <c r="AA200" s="151"/>
      <c r="AB200" s="151"/>
      <c r="AC200" s="151"/>
      <c r="AD200" s="151"/>
      <c r="AE200" s="151"/>
      <c r="AF200" s="151"/>
      <c r="AG200" s="151" t="s">
        <v>195</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ht="30.5" outlineLevel="1" x14ac:dyDescent="0.25">
      <c r="A201" s="158"/>
      <c r="B201" s="159"/>
      <c r="C201" s="270" t="s">
        <v>458</v>
      </c>
      <c r="D201" s="271"/>
      <c r="E201" s="271"/>
      <c r="F201" s="271"/>
      <c r="G201" s="271"/>
      <c r="H201" s="161"/>
      <c r="I201" s="161"/>
      <c r="J201" s="161"/>
      <c r="K201" s="161"/>
      <c r="L201" s="161"/>
      <c r="M201" s="161"/>
      <c r="N201" s="160"/>
      <c r="O201" s="160"/>
      <c r="P201" s="160"/>
      <c r="Q201" s="160"/>
      <c r="R201" s="161"/>
      <c r="S201" s="161"/>
      <c r="T201" s="161"/>
      <c r="U201" s="161"/>
      <c r="V201" s="161"/>
      <c r="W201" s="161"/>
      <c r="X201" s="161"/>
      <c r="Y201" s="151"/>
      <c r="Z201" s="151"/>
      <c r="AA201" s="151"/>
      <c r="AB201" s="151"/>
      <c r="AC201" s="151"/>
      <c r="AD201" s="151"/>
      <c r="AE201" s="151"/>
      <c r="AF201" s="151"/>
      <c r="AG201" s="151" t="s">
        <v>197</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84" t="str">
        <f>C201</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01" s="151"/>
      <c r="BC201" s="151"/>
      <c r="BD201" s="151"/>
      <c r="BE201" s="151"/>
      <c r="BF201" s="151"/>
      <c r="BG201" s="151"/>
      <c r="BH201" s="151"/>
    </row>
    <row r="202" spans="1:60" outlineLevel="1" x14ac:dyDescent="0.25">
      <c r="A202" s="158"/>
      <c r="B202" s="159"/>
      <c r="C202" s="185" t="s">
        <v>459</v>
      </c>
      <c r="D202" s="182"/>
      <c r="E202" s="183">
        <v>100</v>
      </c>
      <c r="F202" s="161"/>
      <c r="G202" s="161"/>
      <c r="H202" s="161"/>
      <c r="I202" s="161"/>
      <c r="J202" s="161"/>
      <c r="K202" s="161"/>
      <c r="L202" s="161"/>
      <c r="M202" s="161"/>
      <c r="N202" s="160"/>
      <c r="O202" s="160"/>
      <c r="P202" s="160"/>
      <c r="Q202" s="160"/>
      <c r="R202" s="161"/>
      <c r="S202" s="161"/>
      <c r="T202" s="161"/>
      <c r="U202" s="161"/>
      <c r="V202" s="161"/>
      <c r="W202" s="161"/>
      <c r="X202" s="161"/>
      <c r="Y202" s="151"/>
      <c r="Z202" s="151"/>
      <c r="AA202" s="151"/>
      <c r="AB202" s="151"/>
      <c r="AC202" s="151"/>
      <c r="AD202" s="151"/>
      <c r="AE202" s="151"/>
      <c r="AF202" s="151"/>
      <c r="AG202" s="151" t="s">
        <v>199</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ht="20" outlineLevel="1" x14ac:dyDescent="0.25">
      <c r="A203" s="170">
        <v>73</v>
      </c>
      <c r="B203" s="171" t="s">
        <v>460</v>
      </c>
      <c r="C203" s="178" t="s">
        <v>461</v>
      </c>
      <c r="D203" s="172" t="s">
        <v>246</v>
      </c>
      <c r="E203" s="173">
        <v>32.4</v>
      </c>
      <c r="F203" s="174"/>
      <c r="G203" s="175">
        <f>ROUND(E203*F203,2)</f>
        <v>0</v>
      </c>
      <c r="H203" s="174"/>
      <c r="I203" s="175">
        <f>ROUND(E203*H203,2)</f>
        <v>0</v>
      </c>
      <c r="J203" s="174"/>
      <c r="K203" s="175">
        <f>ROUND(E203*J203,2)</f>
        <v>0</v>
      </c>
      <c r="L203" s="175">
        <v>21</v>
      </c>
      <c r="M203" s="175">
        <f>G203*(1+L203/100)</f>
        <v>0</v>
      </c>
      <c r="N203" s="173">
        <v>2.5249999999999999</v>
      </c>
      <c r="O203" s="173">
        <f>ROUND(E203*N203,2)</f>
        <v>81.81</v>
      </c>
      <c r="P203" s="173">
        <v>0</v>
      </c>
      <c r="Q203" s="173">
        <f>ROUND(E203*P203,2)</f>
        <v>0</v>
      </c>
      <c r="R203" s="175" t="s">
        <v>367</v>
      </c>
      <c r="S203" s="175" t="s">
        <v>193</v>
      </c>
      <c r="T203" s="176" t="s">
        <v>193</v>
      </c>
      <c r="U203" s="161">
        <v>1.3029999999999999</v>
      </c>
      <c r="V203" s="161">
        <f>ROUND(E203*U203,2)</f>
        <v>42.22</v>
      </c>
      <c r="W203" s="161"/>
      <c r="X203" s="161" t="s">
        <v>194</v>
      </c>
      <c r="Y203" s="151"/>
      <c r="Z203" s="151"/>
      <c r="AA203" s="151"/>
      <c r="AB203" s="151"/>
      <c r="AC203" s="151"/>
      <c r="AD203" s="151"/>
      <c r="AE203" s="151"/>
      <c r="AF203" s="151"/>
      <c r="AG203" s="151" t="s">
        <v>195</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5">
      <c r="A204" s="158"/>
      <c r="B204" s="159"/>
      <c r="C204" s="270" t="s">
        <v>462</v>
      </c>
      <c r="D204" s="271"/>
      <c r="E204" s="271"/>
      <c r="F204" s="271"/>
      <c r="G204" s="271"/>
      <c r="H204" s="161"/>
      <c r="I204" s="161"/>
      <c r="J204" s="161"/>
      <c r="K204" s="161"/>
      <c r="L204" s="161"/>
      <c r="M204" s="161"/>
      <c r="N204" s="160"/>
      <c r="O204" s="160"/>
      <c r="P204" s="160"/>
      <c r="Q204" s="160"/>
      <c r="R204" s="161"/>
      <c r="S204" s="161"/>
      <c r="T204" s="161"/>
      <c r="U204" s="161"/>
      <c r="V204" s="161"/>
      <c r="W204" s="161"/>
      <c r="X204" s="161"/>
      <c r="Y204" s="151"/>
      <c r="Z204" s="151"/>
      <c r="AA204" s="151"/>
      <c r="AB204" s="151"/>
      <c r="AC204" s="151"/>
      <c r="AD204" s="151"/>
      <c r="AE204" s="151"/>
      <c r="AF204" s="151"/>
      <c r="AG204" s="151" t="s">
        <v>197</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5">
      <c r="A205" s="158"/>
      <c r="B205" s="159"/>
      <c r="C205" s="185" t="s">
        <v>463</v>
      </c>
      <c r="D205" s="182"/>
      <c r="E205" s="183">
        <v>32.4</v>
      </c>
      <c r="F205" s="161"/>
      <c r="G205" s="161"/>
      <c r="H205" s="161"/>
      <c r="I205" s="161"/>
      <c r="J205" s="161"/>
      <c r="K205" s="161"/>
      <c r="L205" s="161"/>
      <c r="M205" s="161"/>
      <c r="N205" s="160"/>
      <c r="O205" s="160"/>
      <c r="P205" s="160"/>
      <c r="Q205" s="160"/>
      <c r="R205" s="161"/>
      <c r="S205" s="161"/>
      <c r="T205" s="161"/>
      <c r="U205" s="161"/>
      <c r="V205" s="161"/>
      <c r="W205" s="161"/>
      <c r="X205" s="161"/>
      <c r="Y205" s="151"/>
      <c r="Z205" s="151"/>
      <c r="AA205" s="151"/>
      <c r="AB205" s="151"/>
      <c r="AC205" s="151"/>
      <c r="AD205" s="151"/>
      <c r="AE205" s="151"/>
      <c r="AF205" s="151"/>
      <c r="AG205" s="151" t="s">
        <v>199</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ht="20" outlineLevel="1" x14ac:dyDescent="0.25">
      <c r="A206" s="170">
        <v>74</v>
      </c>
      <c r="B206" s="171" t="s">
        <v>464</v>
      </c>
      <c r="C206" s="178" t="s">
        <v>465</v>
      </c>
      <c r="D206" s="172" t="s">
        <v>372</v>
      </c>
      <c r="E206" s="173">
        <v>109.62</v>
      </c>
      <c r="F206" s="174"/>
      <c r="G206" s="175">
        <f>ROUND(E206*F206,2)</f>
        <v>0</v>
      </c>
      <c r="H206" s="174"/>
      <c r="I206" s="175">
        <f>ROUND(E206*H206,2)</f>
        <v>0</v>
      </c>
      <c r="J206" s="174"/>
      <c r="K206" s="175">
        <f>ROUND(E206*J206,2)</f>
        <v>0</v>
      </c>
      <c r="L206" s="175">
        <v>21</v>
      </c>
      <c r="M206" s="175">
        <f>G206*(1+L206/100)</f>
        <v>0</v>
      </c>
      <c r="N206" s="173">
        <v>5.0400000000000002E-3</v>
      </c>
      <c r="O206" s="173">
        <f>ROUND(E206*N206,2)</f>
        <v>0.55000000000000004</v>
      </c>
      <c r="P206" s="173">
        <v>0</v>
      </c>
      <c r="Q206" s="173">
        <f>ROUND(E206*P206,2)</f>
        <v>0</v>
      </c>
      <c r="R206" s="175" t="s">
        <v>327</v>
      </c>
      <c r="S206" s="175" t="s">
        <v>193</v>
      </c>
      <c r="T206" s="176" t="s">
        <v>193</v>
      </c>
      <c r="U206" s="161">
        <v>0</v>
      </c>
      <c r="V206" s="161">
        <f>ROUND(E206*U206,2)</f>
        <v>0</v>
      </c>
      <c r="W206" s="161"/>
      <c r="X206" s="161" t="s">
        <v>328</v>
      </c>
      <c r="Y206" s="151"/>
      <c r="Z206" s="151"/>
      <c r="AA206" s="151"/>
      <c r="AB206" s="151"/>
      <c r="AC206" s="151"/>
      <c r="AD206" s="151"/>
      <c r="AE206" s="151"/>
      <c r="AF206" s="151"/>
      <c r="AG206" s="151" t="s">
        <v>329</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5">
      <c r="A207" s="158"/>
      <c r="B207" s="159"/>
      <c r="C207" s="260" t="s">
        <v>466</v>
      </c>
      <c r="D207" s="261"/>
      <c r="E207" s="261"/>
      <c r="F207" s="261"/>
      <c r="G207" s="261"/>
      <c r="H207" s="161"/>
      <c r="I207" s="161"/>
      <c r="J207" s="161"/>
      <c r="K207" s="161"/>
      <c r="L207" s="161"/>
      <c r="M207" s="161"/>
      <c r="N207" s="160"/>
      <c r="O207" s="160"/>
      <c r="P207" s="160"/>
      <c r="Q207" s="160"/>
      <c r="R207" s="161"/>
      <c r="S207" s="161"/>
      <c r="T207" s="161"/>
      <c r="U207" s="161"/>
      <c r="V207" s="161"/>
      <c r="W207" s="161"/>
      <c r="X207" s="161"/>
      <c r="Y207" s="151"/>
      <c r="Z207" s="151"/>
      <c r="AA207" s="151"/>
      <c r="AB207" s="151"/>
      <c r="AC207" s="151"/>
      <c r="AD207" s="151"/>
      <c r="AE207" s="151"/>
      <c r="AF207" s="151"/>
      <c r="AG207" s="151" t="s">
        <v>158</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5">
      <c r="A208" s="158"/>
      <c r="B208" s="159"/>
      <c r="C208" s="185" t="s">
        <v>467</v>
      </c>
      <c r="D208" s="182"/>
      <c r="E208" s="183">
        <v>109.62</v>
      </c>
      <c r="F208" s="161"/>
      <c r="G208" s="161"/>
      <c r="H208" s="161"/>
      <c r="I208" s="161"/>
      <c r="J208" s="161"/>
      <c r="K208" s="161"/>
      <c r="L208" s="161"/>
      <c r="M208" s="161"/>
      <c r="N208" s="160"/>
      <c r="O208" s="160"/>
      <c r="P208" s="160"/>
      <c r="Q208" s="160"/>
      <c r="R208" s="161"/>
      <c r="S208" s="161"/>
      <c r="T208" s="161"/>
      <c r="U208" s="161"/>
      <c r="V208" s="161"/>
      <c r="W208" s="161"/>
      <c r="X208" s="161"/>
      <c r="Y208" s="151"/>
      <c r="Z208" s="151"/>
      <c r="AA208" s="151"/>
      <c r="AB208" s="151"/>
      <c r="AC208" s="151"/>
      <c r="AD208" s="151"/>
      <c r="AE208" s="151"/>
      <c r="AF208" s="151"/>
      <c r="AG208" s="151" t="s">
        <v>199</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5">
      <c r="A209" s="170">
        <v>75</v>
      </c>
      <c r="B209" s="171" t="s">
        <v>468</v>
      </c>
      <c r="C209" s="178" t="s">
        <v>469</v>
      </c>
      <c r="D209" s="172" t="s">
        <v>372</v>
      </c>
      <c r="E209" s="173">
        <v>73.08</v>
      </c>
      <c r="F209" s="174"/>
      <c r="G209" s="175">
        <f>ROUND(E209*F209,2)</f>
        <v>0</v>
      </c>
      <c r="H209" s="174"/>
      <c r="I209" s="175">
        <f>ROUND(E209*H209,2)</f>
        <v>0</v>
      </c>
      <c r="J209" s="174"/>
      <c r="K209" s="175">
        <f>ROUND(E209*J209,2)</f>
        <v>0</v>
      </c>
      <c r="L209" s="175">
        <v>21</v>
      </c>
      <c r="M209" s="175">
        <f>G209*(1+L209/100)</f>
        <v>0</v>
      </c>
      <c r="N209" s="173">
        <v>8.5999999999999998E-4</v>
      </c>
      <c r="O209" s="173">
        <f>ROUND(E209*N209,2)</f>
        <v>0.06</v>
      </c>
      <c r="P209" s="173">
        <v>0</v>
      </c>
      <c r="Q209" s="173">
        <f>ROUND(E209*P209,2)</f>
        <v>0</v>
      </c>
      <c r="R209" s="175" t="s">
        <v>327</v>
      </c>
      <c r="S209" s="175" t="s">
        <v>470</v>
      </c>
      <c r="T209" s="176" t="s">
        <v>470</v>
      </c>
      <c r="U209" s="161">
        <v>0</v>
      </c>
      <c r="V209" s="161">
        <f>ROUND(E209*U209,2)</f>
        <v>0</v>
      </c>
      <c r="W209" s="161"/>
      <c r="X209" s="161" t="s">
        <v>328</v>
      </c>
      <c r="Y209" s="151"/>
      <c r="Z209" s="151"/>
      <c r="AA209" s="151"/>
      <c r="AB209" s="151"/>
      <c r="AC209" s="151"/>
      <c r="AD209" s="151"/>
      <c r="AE209" s="151"/>
      <c r="AF209" s="151"/>
      <c r="AG209" s="151" t="s">
        <v>329</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5">
      <c r="A210" s="158"/>
      <c r="B210" s="159"/>
      <c r="C210" s="260" t="s">
        <v>466</v>
      </c>
      <c r="D210" s="261"/>
      <c r="E210" s="261"/>
      <c r="F210" s="261"/>
      <c r="G210" s="261"/>
      <c r="H210" s="161"/>
      <c r="I210" s="161"/>
      <c r="J210" s="161"/>
      <c r="K210" s="161"/>
      <c r="L210" s="161"/>
      <c r="M210" s="161"/>
      <c r="N210" s="160"/>
      <c r="O210" s="160"/>
      <c r="P210" s="160"/>
      <c r="Q210" s="160"/>
      <c r="R210" s="161"/>
      <c r="S210" s="161"/>
      <c r="T210" s="161"/>
      <c r="U210" s="161"/>
      <c r="V210" s="161"/>
      <c r="W210" s="161"/>
      <c r="X210" s="161"/>
      <c r="Y210" s="151"/>
      <c r="Z210" s="151"/>
      <c r="AA210" s="151"/>
      <c r="AB210" s="151"/>
      <c r="AC210" s="151"/>
      <c r="AD210" s="151"/>
      <c r="AE210" s="151"/>
      <c r="AF210" s="151"/>
      <c r="AG210" s="151" t="s">
        <v>158</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5">
      <c r="A211" s="158"/>
      <c r="B211" s="159"/>
      <c r="C211" s="185" t="s">
        <v>471</v>
      </c>
      <c r="D211" s="182"/>
      <c r="E211" s="183">
        <v>73.08</v>
      </c>
      <c r="F211" s="161"/>
      <c r="G211" s="161"/>
      <c r="H211" s="161"/>
      <c r="I211" s="161"/>
      <c r="J211" s="161"/>
      <c r="K211" s="161"/>
      <c r="L211" s="161"/>
      <c r="M211" s="161"/>
      <c r="N211" s="160"/>
      <c r="O211" s="160"/>
      <c r="P211" s="160"/>
      <c r="Q211" s="160"/>
      <c r="R211" s="161"/>
      <c r="S211" s="161"/>
      <c r="T211" s="161"/>
      <c r="U211" s="161"/>
      <c r="V211" s="161"/>
      <c r="W211" s="161"/>
      <c r="X211" s="161"/>
      <c r="Y211" s="151"/>
      <c r="Z211" s="151"/>
      <c r="AA211" s="151"/>
      <c r="AB211" s="151"/>
      <c r="AC211" s="151"/>
      <c r="AD211" s="151"/>
      <c r="AE211" s="151"/>
      <c r="AF211" s="151"/>
      <c r="AG211" s="151" t="s">
        <v>199</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5">
      <c r="A212" s="170">
        <v>76</v>
      </c>
      <c r="B212" s="171" t="s">
        <v>472</v>
      </c>
      <c r="C212" s="178" t="s">
        <v>473</v>
      </c>
      <c r="D212" s="172" t="s">
        <v>372</v>
      </c>
      <c r="E212" s="173">
        <v>36.54</v>
      </c>
      <c r="F212" s="174"/>
      <c r="G212" s="175">
        <f>ROUND(E212*F212,2)</f>
        <v>0</v>
      </c>
      <c r="H212" s="174"/>
      <c r="I212" s="175">
        <f>ROUND(E212*H212,2)</f>
        <v>0</v>
      </c>
      <c r="J212" s="174"/>
      <c r="K212" s="175">
        <f>ROUND(E212*J212,2)</f>
        <v>0</v>
      </c>
      <c r="L212" s="175">
        <v>21</v>
      </c>
      <c r="M212" s="175">
        <f>G212*(1+L212/100)</f>
        <v>0</v>
      </c>
      <c r="N212" s="173">
        <v>9.3999999999999997E-4</v>
      </c>
      <c r="O212" s="173">
        <f>ROUND(E212*N212,2)</f>
        <v>0.03</v>
      </c>
      <c r="P212" s="173">
        <v>0</v>
      </c>
      <c r="Q212" s="173">
        <f>ROUND(E212*P212,2)</f>
        <v>0</v>
      </c>
      <c r="R212" s="175" t="s">
        <v>327</v>
      </c>
      <c r="S212" s="175" t="s">
        <v>470</v>
      </c>
      <c r="T212" s="176" t="s">
        <v>470</v>
      </c>
      <c r="U212" s="161">
        <v>0</v>
      </c>
      <c r="V212" s="161">
        <f>ROUND(E212*U212,2)</f>
        <v>0</v>
      </c>
      <c r="W212" s="161"/>
      <c r="X212" s="161" t="s">
        <v>328</v>
      </c>
      <c r="Y212" s="151"/>
      <c r="Z212" s="151"/>
      <c r="AA212" s="151"/>
      <c r="AB212" s="151"/>
      <c r="AC212" s="151"/>
      <c r="AD212" s="151"/>
      <c r="AE212" s="151"/>
      <c r="AF212" s="151"/>
      <c r="AG212" s="151" t="s">
        <v>329</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5">
      <c r="A213" s="158"/>
      <c r="B213" s="159"/>
      <c r="C213" s="260" t="s">
        <v>466</v>
      </c>
      <c r="D213" s="261"/>
      <c r="E213" s="261"/>
      <c r="F213" s="261"/>
      <c r="G213" s="261"/>
      <c r="H213" s="161"/>
      <c r="I213" s="161"/>
      <c r="J213" s="161"/>
      <c r="K213" s="161"/>
      <c r="L213" s="161"/>
      <c r="M213" s="161"/>
      <c r="N213" s="160"/>
      <c r="O213" s="160"/>
      <c r="P213" s="160"/>
      <c r="Q213" s="160"/>
      <c r="R213" s="161"/>
      <c r="S213" s="161"/>
      <c r="T213" s="161"/>
      <c r="U213" s="161"/>
      <c r="V213" s="161"/>
      <c r="W213" s="161"/>
      <c r="X213" s="161"/>
      <c r="Y213" s="151"/>
      <c r="Z213" s="151"/>
      <c r="AA213" s="151"/>
      <c r="AB213" s="151"/>
      <c r="AC213" s="151"/>
      <c r="AD213" s="151"/>
      <c r="AE213" s="151"/>
      <c r="AF213" s="151"/>
      <c r="AG213" s="151" t="s">
        <v>158</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5">
      <c r="A214" s="158"/>
      <c r="B214" s="159"/>
      <c r="C214" s="185" t="s">
        <v>474</v>
      </c>
      <c r="D214" s="182"/>
      <c r="E214" s="183">
        <v>36.54</v>
      </c>
      <c r="F214" s="161"/>
      <c r="G214" s="161"/>
      <c r="H214" s="161"/>
      <c r="I214" s="161"/>
      <c r="J214" s="161"/>
      <c r="K214" s="161"/>
      <c r="L214" s="161"/>
      <c r="M214" s="161"/>
      <c r="N214" s="160"/>
      <c r="O214" s="160"/>
      <c r="P214" s="160"/>
      <c r="Q214" s="160"/>
      <c r="R214" s="161"/>
      <c r="S214" s="161"/>
      <c r="T214" s="161"/>
      <c r="U214" s="161"/>
      <c r="V214" s="161"/>
      <c r="W214" s="161"/>
      <c r="X214" s="161"/>
      <c r="Y214" s="151"/>
      <c r="Z214" s="151"/>
      <c r="AA214" s="151"/>
      <c r="AB214" s="151"/>
      <c r="AC214" s="151"/>
      <c r="AD214" s="151"/>
      <c r="AE214" s="151"/>
      <c r="AF214" s="151"/>
      <c r="AG214" s="151" t="s">
        <v>199</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5">
      <c r="A215" s="170">
        <v>77</v>
      </c>
      <c r="B215" s="171" t="s">
        <v>475</v>
      </c>
      <c r="C215" s="178" t="s">
        <v>476</v>
      </c>
      <c r="D215" s="172" t="s">
        <v>372</v>
      </c>
      <c r="E215" s="173">
        <v>36.54</v>
      </c>
      <c r="F215" s="174"/>
      <c r="G215" s="175">
        <f>ROUND(E215*F215,2)</f>
        <v>0</v>
      </c>
      <c r="H215" s="174"/>
      <c r="I215" s="175">
        <f>ROUND(E215*H215,2)</f>
        <v>0</v>
      </c>
      <c r="J215" s="174"/>
      <c r="K215" s="175">
        <f>ROUND(E215*J215,2)</f>
        <v>0</v>
      </c>
      <c r="L215" s="175">
        <v>21</v>
      </c>
      <c r="M215" s="175">
        <f>G215*(1+L215/100)</f>
        <v>0</v>
      </c>
      <c r="N215" s="173">
        <v>8.7000000000000001E-4</v>
      </c>
      <c r="O215" s="173">
        <f>ROUND(E215*N215,2)</f>
        <v>0.03</v>
      </c>
      <c r="P215" s="173">
        <v>0</v>
      </c>
      <c r="Q215" s="173">
        <f>ROUND(E215*P215,2)</f>
        <v>0</v>
      </c>
      <c r="R215" s="175" t="s">
        <v>327</v>
      </c>
      <c r="S215" s="175" t="s">
        <v>470</v>
      </c>
      <c r="T215" s="176" t="s">
        <v>470</v>
      </c>
      <c r="U215" s="161">
        <v>0</v>
      </c>
      <c r="V215" s="161">
        <f>ROUND(E215*U215,2)</f>
        <v>0</v>
      </c>
      <c r="W215" s="161"/>
      <c r="X215" s="161" t="s">
        <v>328</v>
      </c>
      <c r="Y215" s="151"/>
      <c r="Z215" s="151"/>
      <c r="AA215" s="151"/>
      <c r="AB215" s="151"/>
      <c r="AC215" s="151"/>
      <c r="AD215" s="151"/>
      <c r="AE215" s="151"/>
      <c r="AF215" s="151"/>
      <c r="AG215" s="151" t="s">
        <v>329</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5">
      <c r="A216" s="158"/>
      <c r="B216" s="159"/>
      <c r="C216" s="260" t="s">
        <v>477</v>
      </c>
      <c r="D216" s="261"/>
      <c r="E216" s="261"/>
      <c r="F216" s="261"/>
      <c r="G216" s="261"/>
      <c r="H216" s="161"/>
      <c r="I216" s="161"/>
      <c r="J216" s="161"/>
      <c r="K216" s="161"/>
      <c r="L216" s="161"/>
      <c r="M216" s="161"/>
      <c r="N216" s="160"/>
      <c r="O216" s="160"/>
      <c r="P216" s="160"/>
      <c r="Q216" s="160"/>
      <c r="R216" s="161"/>
      <c r="S216" s="161"/>
      <c r="T216" s="161"/>
      <c r="U216" s="161"/>
      <c r="V216" s="161"/>
      <c r="W216" s="161"/>
      <c r="X216" s="161"/>
      <c r="Y216" s="151"/>
      <c r="Z216" s="151"/>
      <c r="AA216" s="151"/>
      <c r="AB216" s="151"/>
      <c r="AC216" s="151"/>
      <c r="AD216" s="151"/>
      <c r="AE216" s="151"/>
      <c r="AF216" s="151"/>
      <c r="AG216" s="151" t="s">
        <v>158</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5">
      <c r="A217" s="158"/>
      <c r="B217" s="159"/>
      <c r="C217" s="185" t="s">
        <v>478</v>
      </c>
      <c r="D217" s="182"/>
      <c r="E217" s="183">
        <v>36.54</v>
      </c>
      <c r="F217" s="161"/>
      <c r="G217" s="161"/>
      <c r="H217" s="161"/>
      <c r="I217" s="161"/>
      <c r="J217" s="161"/>
      <c r="K217" s="161"/>
      <c r="L217" s="161"/>
      <c r="M217" s="161"/>
      <c r="N217" s="160"/>
      <c r="O217" s="160"/>
      <c r="P217" s="160"/>
      <c r="Q217" s="160"/>
      <c r="R217" s="161"/>
      <c r="S217" s="161"/>
      <c r="T217" s="161"/>
      <c r="U217" s="161"/>
      <c r="V217" s="161"/>
      <c r="W217" s="161"/>
      <c r="X217" s="161"/>
      <c r="Y217" s="151"/>
      <c r="Z217" s="151"/>
      <c r="AA217" s="151"/>
      <c r="AB217" s="151"/>
      <c r="AC217" s="151"/>
      <c r="AD217" s="151"/>
      <c r="AE217" s="151"/>
      <c r="AF217" s="151"/>
      <c r="AG217" s="151" t="s">
        <v>199</v>
      </c>
      <c r="AH217" s="151">
        <v>0</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5">
      <c r="A218" s="170">
        <v>78</v>
      </c>
      <c r="B218" s="171" t="s">
        <v>479</v>
      </c>
      <c r="C218" s="178" t="s">
        <v>480</v>
      </c>
      <c r="D218" s="172" t="s">
        <v>372</v>
      </c>
      <c r="E218" s="173">
        <v>36</v>
      </c>
      <c r="F218" s="174"/>
      <c r="G218" s="175">
        <f>ROUND(E218*F218,2)</f>
        <v>0</v>
      </c>
      <c r="H218" s="174"/>
      <c r="I218" s="175">
        <f>ROUND(E218*H218,2)</f>
        <v>0</v>
      </c>
      <c r="J218" s="174"/>
      <c r="K218" s="175">
        <f>ROUND(E218*J218,2)</f>
        <v>0</v>
      </c>
      <c r="L218" s="175">
        <v>21</v>
      </c>
      <c r="M218" s="175">
        <f>G218*(1+L218/100)</f>
        <v>0</v>
      </c>
      <c r="N218" s="173">
        <v>8.5000000000000006E-2</v>
      </c>
      <c r="O218" s="173">
        <f>ROUND(E218*N218,2)</f>
        <v>3.06</v>
      </c>
      <c r="P218" s="173">
        <v>0</v>
      </c>
      <c r="Q218" s="173">
        <f>ROUND(E218*P218,2)</f>
        <v>0</v>
      </c>
      <c r="R218" s="175" t="s">
        <v>327</v>
      </c>
      <c r="S218" s="175" t="s">
        <v>193</v>
      </c>
      <c r="T218" s="176" t="s">
        <v>193</v>
      </c>
      <c r="U218" s="161">
        <v>0</v>
      </c>
      <c r="V218" s="161">
        <f>ROUND(E218*U218,2)</f>
        <v>0</v>
      </c>
      <c r="W218" s="161"/>
      <c r="X218" s="161" t="s">
        <v>328</v>
      </c>
      <c r="Y218" s="151"/>
      <c r="Z218" s="151"/>
      <c r="AA218" s="151"/>
      <c r="AB218" s="151"/>
      <c r="AC218" s="151"/>
      <c r="AD218" s="151"/>
      <c r="AE218" s="151"/>
      <c r="AF218" s="151"/>
      <c r="AG218" s="151" t="s">
        <v>329</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5">
      <c r="A219" s="158"/>
      <c r="B219" s="159"/>
      <c r="C219" s="185" t="s">
        <v>481</v>
      </c>
      <c r="D219" s="182"/>
      <c r="E219" s="183">
        <v>36</v>
      </c>
      <c r="F219" s="161"/>
      <c r="G219" s="161"/>
      <c r="H219" s="161"/>
      <c r="I219" s="161"/>
      <c r="J219" s="161"/>
      <c r="K219" s="161"/>
      <c r="L219" s="161"/>
      <c r="M219" s="161"/>
      <c r="N219" s="160"/>
      <c r="O219" s="160"/>
      <c r="P219" s="160"/>
      <c r="Q219" s="160"/>
      <c r="R219" s="161"/>
      <c r="S219" s="161"/>
      <c r="T219" s="161"/>
      <c r="U219" s="161"/>
      <c r="V219" s="161"/>
      <c r="W219" s="161"/>
      <c r="X219" s="161"/>
      <c r="Y219" s="151"/>
      <c r="Z219" s="151"/>
      <c r="AA219" s="151"/>
      <c r="AB219" s="151"/>
      <c r="AC219" s="151"/>
      <c r="AD219" s="151"/>
      <c r="AE219" s="151"/>
      <c r="AF219" s="151"/>
      <c r="AG219" s="151" t="s">
        <v>199</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5">
      <c r="A220" s="170">
        <v>79</v>
      </c>
      <c r="B220" s="171" t="s">
        <v>482</v>
      </c>
      <c r="C220" s="178" t="s">
        <v>483</v>
      </c>
      <c r="D220" s="172" t="s">
        <v>372</v>
      </c>
      <c r="E220" s="173">
        <v>36.36</v>
      </c>
      <c r="F220" s="174"/>
      <c r="G220" s="175">
        <f>ROUND(E220*F220,2)</f>
        <v>0</v>
      </c>
      <c r="H220" s="174"/>
      <c r="I220" s="175">
        <f>ROUND(E220*H220,2)</f>
        <v>0</v>
      </c>
      <c r="J220" s="174"/>
      <c r="K220" s="175">
        <f>ROUND(E220*J220,2)</f>
        <v>0</v>
      </c>
      <c r="L220" s="175">
        <v>21</v>
      </c>
      <c r="M220" s="175">
        <f>G220*(1+L220/100)</f>
        <v>0</v>
      </c>
      <c r="N220" s="173">
        <v>0.17499999999999999</v>
      </c>
      <c r="O220" s="173">
        <f>ROUND(E220*N220,2)</f>
        <v>6.36</v>
      </c>
      <c r="P220" s="173">
        <v>0</v>
      </c>
      <c r="Q220" s="173">
        <f>ROUND(E220*P220,2)</f>
        <v>0</v>
      </c>
      <c r="R220" s="175" t="s">
        <v>327</v>
      </c>
      <c r="S220" s="175" t="s">
        <v>193</v>
      </c>
      <c r="T220" s="176" t="s">
        <v>193</v>
      </c>
      <c r="U220" s="161">
        <v>0</v>
      </c>
      <c r="V220" s="161">
        <f>ROUND(E220*U220,2)</f>
        <v>0</v>
      </c>
      <c r="W220" s="161"/>
      <c r="X220" s="161" t="s">
        <v>328</v>
      </c>
      <c r="Y220" s="151"/>
      <c r="Z220" s="151"/>
      <c r="AA220" s="151"/>
      <c r="AB220" s="151"/>
      <c r="AC220" s="151"/>
      <c r="AD220" s="151"/>
      <c r="AE220" s="151"/>
      <c r="AF220" s="151"/>
      <c r="AG220" s="151" t="s">
        <v>329</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5">
      <c r="A221" s="158"/>
      <c r="B221" s="159"/>
      <c r="C221" s="185" t="s">
        <v>484</v>
      </c>
      <c r="D221" s="182"/>
      <c r="E221" s="183">
        <v>36.36</v>
      </c>
      <c r="F221" s="161"/>
      <c r="G221" s="161"/>
      <c r="H221" s="161"/>
      <c r="I221" s="161"/>
      <c r="J221" s="161"/>
      <c r="K221" s="161"/>
      <c r="L221" s="161"/>
      <c r="M221" s="161"/>
      <c r="N221" s="160"/>
      <c r="O221" s="160"/>
      <c r="P221" s="160"/>
      <c r="Q221" s="160"/>
      <c r="R221" s="161"/>
      <c r="S221" s="161"/>
      <c r="T221" s="161"/>
      <c r="U221" s="161"/>
      <c r="V221" s="161"/>
      <c r="W221" s="161"/>
      <c r="X221" s="161"/>
      <c r="Y221" s="151"/>
      <c r="Z221" s="151"/>
      <c r="AA221" s="151"/>
      <c r="AB221" s="151"/>
      <c r="AC221" s="151"/>
      <c r="AD221" s="151"/>
      <c r="AE221" s="151"/>
      <c r="AF221" s="151"/>
      <c r="AG221" s="151" t="s">
        <v>199</v>
      </c>
      <c r="AH221" s="151">
        <v>0</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ht="20" outlineLevel="1" x14ac:dyDescent="0.25">
      <c r="A222" s="170">
        <v>80</v>
      </c>
      <c r="B222" s="171" t="s">
        <v>485</v>
      </c>
      <c r="C222" s="178" t="s">
        <v>486</v>
      </c>
      <c r="D222" s="172" t="s">
        <v>372</v>
      </c>
      <c r="E222" s="173">
        <v>36.36</v>
      </c>
      <c r="F222" s="174"/>
      <c r="G222" s="175">
        <f>ROUND(E222*F222,2)</f>
        <v>0</v>
      </c>
      <c r="H222" s="174"/>
      <c r="I222" s="175">
        <f>ROUND(E222*H222,2)</f>
        <v>0</v>
      </c>
      <c r="J222" s="174"/>
      <c r="K222" s="175">
        <f>ROUND(E222*J222,2)</f>
        <v>0</v>
      </c>
      <c r="L222" s="175">
        <v>21</v>
      </c>
      <c r="M222" s="175">
        <f>G222*(1+L222/100)</f>
        <v>0</v>
      </c>
      <c r="N222" s="173">
        <v>0.17</v>
      </c>
      <c r="O222" s="173">
        <f>ROUND(E222*N222,2)</f>
        <v>6.18</v>
      </c>
      <c r="P222" s="173">
        <v>0</v>
      </c>
      <c r="Q222" s="173">
        <f>ROUND(E222*P222,2)</f>
        <v>0</v>
      </c>
      <c r="R222" s="175" t="s">
        <v>327</v>
      </c>
      <c r="S222" s="175" t="s">
        <v>193</v>
      </c>
      <c r="T222" s="176" t="s">
        <v>193</v>
      </c>
      <c r="U222" s="161">
        <v>0</v>
      </c>
      <c r="V222" s="161">
        <f>ROUND(E222*U222,2)</f>
        <v>0</v>
      </c>
      <c r="W222" s="161"/>
      <c r="X222" s="161" t="s">
        <v>328</v>
      </c>
      <c r="Y222" s="151"/>
      <c r="Z222" s="151"/>
      <c r="AA222" s="151"/>
      <c r="AB222" s="151"/>
      <c r="AC222" s="151"/>
      <c r="AD222" s="151"/>
      <c r="AE222" s="151"/>
      <c r="AF222" s="151"/>
      <c r="AG222" s="151" t="s">
        <v>329</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5">
      <c r="A223" s="158"/>
      <c r="B223" s="159"/>
      <c r="C223" s="185" t="s">
        <v>487</v>
      </c>
      <c r="D223" s="182"/>
      <c r="E223" s="183">
        <v>36.36</v>
      </c>
      <c r="F223" s="161"/>
      <c r="G223" s="161"/>
      <c r="H223" s="161"/>
      <c r="I223" s="161"/>
      <c r="J223" s="161"/>
      <c r="K223" s="161"/>
      <c r="L223" s="161"/>
      <c r="M223" s="161"/>
      <c r="N223" s="160"/>
      <c r="O223" s="160"/>
      <c r="P223" s="160"/>
      <c r="Q223" s="160"/>
      <c r="R223" s="161"/>
      <c r="S223" s="161"/>
      <c r="T223" s="161"/>
      <c r="U223" s="161"/>
      <c r="V223" s="161"/>
      <c r="W223" s="161"/>
      <c r="X223" s="161"/>
      <c r="Y223" s="151"/>
      <c r="Z223" s="151"/>
      <c r="AA223" s="151"/>
      <c r="AB223" s="151"/>
      <c r="AC223" s="151"/>
      <c r="AD223" s="151"/>
      <c r="AE223" s="151"/>
      <c r="AF223" s="151"/>
      <c r="AG223" s="151" t="s">
        <v>199</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ht="20" outlineLevel="1" x14ac:dyDescent="0.25">
      <c r="A224" s="170">
        <v>81</v>
      </c>
      <c r="B224" s="171" t="s">
        <v>488</v>
      </c>
      <c r="C224" s="178" t="s">
        <v>489</v>
      </c>
      <c r="D224" s="172" t="s">
        <v>372</v>
      </c>
      <c r="E224" s="173">
        <v>36.36</v>
      </c>
      <c r="F224" s="174"/>
      <c r="G224" s="175">
        <f>ROUND(E224*F224,2)</f>
        <v>0</v>
      </c>
      <c r="H224" s="174"/>
      <c r="I224" s="175">
        <f>ROUND(E224*H224,2)</f>
        <v>0</v>
      </c>
      <c r="J224" s="174"/>
      <c r="K224" s="175">
        <f>ROUND(E224*J224,2)</f>
        <v>0</v>
      </c>
      <c r="L224" s="175">
        <v>21</v>
      </c>
      <c r="M224" s="175">
        <f>G224*(1+L224/100)</f>
        <v>0</v>
      </c>
      <c r="N224" s="173">
        <v>0.06</v>
      </c>
      <c r="O224" s="173">
        <f>ROUND(E224*N224,2)</f>
        <v>2.1800000000000002</v>
      </c>
      <c r="P224" s="173">
        <v>0</v>
      </c>
      <c r="Q224" s="173">
        <f>ROUND(E224*P224,2)</f>
        <v>0</v>
      </c>
      <c r="R224" s="175" t="s">
        <v>327</v>
      </c>
      <c r="S224" s="175" t="s">
        <v>193</v>
      </c>
      <c r="T224" s="176" t="s">
        <v>193</v>
      </c>
      <c r="U224" s="161">
        <v>0</v>
      </c>
      <c r="V224" s="161">
        <f>ROUND(E224*U224,2)</f>
        <v>0</v>
      </c>
      <c r="W224" s="161"/>
      <c r="X224" s="161" t="s">
        <v>328</v>
      </c>
      <c r="Y224" s="151"/>
      <c r="Z224" s="151"/>
      <c r="AA224" s="151"/>
      <c r="AB224" s="151"/>
      <c r="AC224" s="151"/>
      <c r="AD224" s="151"/>
      <c r="AE224" s="151"/>
      <c r="AF224" s="151"/>
      <c r="AG224" s="151" t="s">
        <v>329</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5">
      <c r="A225" s="158"/>
      <c r="B225" s="159"/>
      <c r="C225" s="185" t="s">
        <v>490</v>
      </c>
      <c r="D225" s="182"/>
      <c r="E225" s="183">
        <v>36.36</v>
      </c>
      <c r="F225" s="161"/>
      <c r="G225" s="161"/>
      <c r="H225" s="161"/>
      <c r="I225" s="161"/>
      <c r="J225" s="161"/>
      <c r="K225" s="161"/>
      <c r="L225" s="161"/>
      <c r="M225" s="161"/>
      <c r="N225" s="160"/>
      <c r="O225" s="160"/>
      <c r="P225" s="160"/>
      <c r="Q225" s="160"/>
      <c r="R225" s="161"/>
      <c r="S225" s="161"/>
      <c r="T225" s="161"/>
      <c r="U225" s="161"/>
      <c r="V225" s="161"/>
      <c r="W225" s="161"/>
      <c r="X225" s="161"/>
      <c r="Y225" s="151"/>
      <c r="Z225" s="151"/>
      <c r="AA225" s="151"/>
      <c r="AB225" s="151"/>
      <c r="AC225" s="151"/>
      <c r="AD225" s="151"/>
      <c r="AE225" s="151"/>
      <c r="AF225" s="151"/>
      <c r="AG225" s="151" t="s">
        <v>199</v>
      </c>
      <c r="AH225" s="151">
        <v>0</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ht="20" outlineLevel="1" x14ac:dyDescent="0.25">
      <c r="A226" s="170">
        <v>82</v>
      </c>
      <c r="B226" s="171" t="s">
        <v>491</v>
      </c>
      <c r="C226" s="178" t="s">
        <v>492</v>
      </c>
      <c r="D226" s="172" t="s">
        <v>372</v>
      </c>
      <c r="E226" s="173">
        <v>36.36</v>
      </c>
      <c r="F226" s="174"/>
      <c r="G226" s="175">
        <f>ROUND(E226*F226,2)</f>
        <v>0</v>
      </c>
      <c r="H226" s="174"/>
      <c r="I226" s="175">
        <f>ROUND(E226*H226,2)</f>
        <v>0</v>
      </c>
      <c r="J226" s="174"/>
      <c r="K226" s="175">
        <f>ROUND(E226*J226,2)</f>
        <v>0</v>
      </c>
      <c r="L226" s="175">
        <v>21</v>
      </c>
      <c r="M226" s="175">
        <f>G226*(1+L226/100)</f>
        <v>0</v>
      </c>
      <c r="N226" s="173">
        <v>0.12</v>
      </c>
      <c r="O226" s="173">
        <f>ROUND(E226*N226,2)</f>
        <v>4.3600000000000003</v>
      </c>
      <c r="P226" s="173">
        <v>0</v>
      </c>
      <c r="Q226" s="173">
        <f>ROUND(E226*P226,2)</f>
        <v>0</v>
      </c>
      <c r="R226" s="175" t="s">
        <v>327</v>
      </c>
      <c r="S226" s="175" t="s">
        <v>193</v>
      </c>
      <c r="T226" s="176" t="s">
        <v>193</v>
      </c>
      <c r="U226" s="161">
        <v>0</v>
      </c>
      <c r="V226" s="161">
        <f>ROUND(E226*U226,2)</f>
        <v>0</v>
      </c>
      <c r="W226" s="161"/>
      <c r="X226" s="161" t="s">
        <v>328</v>
      </c>
      <c r="Y226" s="151"/>
      <c r="Z226" s="151"/>
      <c r="AA226" s="151"/>
      <c r="AB226" s="151"/>
      <c r="AC226" s="151"/>
      <c r="AD226" s="151"/>
      <c r="AE226" s="151"/>
      <c r="AF226" s="151"/>
      <c r="AG226" s="151" t="s">
        <v>329</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5">
      <c r="A227" s="158"/>
      <c r="B227" s="159"/>
      <c r="C227" s="185" t="s">
        <v>493</v>
      </c>
      <c r="D227" s="182"/>
      <c r="E227" s="183">
        <v>36.36</v>
      </c>
      <c r="F227" s="161"/>
      <c r="G227" s="161"/>
      <c r="H227" s="161"/>
      <c r="I227" s="161"/>
      <c r="J227" s="161"/>
      <c r="K227" s="161"/>
      <c r="L227" s="161"/>
      <c r="M227" s="161"/>
      <c r="N227" s="160"/>
      <c r="O227" s="160"/>
      <c r="P227" s="160"/>
      <c r="Q227" s="160"/>
      <c r="R227" s="161"/>
      <c r="S227" s="161"/>
      <c r="T227" s="161"/>
      <c r="U227" s="161"/>
      <c r="V227" s="161"/>
      <c r="W227" s="161"/>
      <c r="X227" s="161"/>
      <c r="Y227" s="151"/>
      <c r="Z227" s="151"/>
      <c r="AA227" s="151"/>
      <c r="AB227" s="151"/>
      <c r="AC227" s="151"/>
      <c r="AD227" s="151"/>
      <c r="AE227" s="151"/>
      <c r="AF227" s="151"/>
      <c r="AG227" s="151" t="s">
        <v>199</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ht="13" x14ac:dyDescent="0.25">
      <c r="A228" s="163" t="s">
        <v>148</v>
      </c>
      <c r="B228" s="164" t="s">
        <v>100</v>
      </c>
      <c r="C228" s="177" t="s">
        <v>101</v>
      </c>
      <c r="D228" s="165"/>
      <c r="E228" s="166"/>
      <c r="F228" s="167"/>
      <c r="G228" s="167">
        <f>SUMIF(AG229:AG269,"&lt;&gt;NOR",G229:G269)</f>
        <v>0</v>
      </c>
      <c r="H228" s="167"/>
      <c r="I228" s="167">
        <f>SUM(I229:I269)</f>
        <v>0</v>
      </c>
      <c r="J228" s="167"/>
      <c r="K228" s="167">
        <f>SUM(K229:K269)</f>
        <v>0</v>
      </c>
      <c r="L228" s="167"/>
      <c r="M228" s="167">
        <f>SUM(M229:M269)</f>
        <v>0</v>
      </c>
      <c r="N228" s="166"/>
      <c r="O228" s="166">
        <f>SUM(O229:O269)</f>
        <v>726.26</v>
      </c>
      <c r="P228" s="166"/>
      <c r="Q228" s="166">
        <f>SUM(Q229:Q269)</f>
        <v>0</v>
      </c>
      <c r="R228" s="167"/>
      <c r="S228" s="167"/>
      <c r="T228" s="168"/>
      <c r="U228" s="162"/>
      <c r="V228" s="162">
        <f>SUM(V229:V269)</f>
        <v>957.81999999999994</v>
      </c>
      <c r="W228" s="162"/>
      <c r="X228" s="162"/>
      <c r="AG228" t="s">
        <v>149</v>
      </c>
    </row>
    <row r="229" spans="1:60" outlineLevel="1" x14ac:dyDescent="0.25">
      <c r="A229" s="170">
        <v>83</v>
      </c>
      <c r="B229" s="171" t="s">
        <v>494</v>
      </c>
      <c r="C229" s="178" t="s">
        <v>495</v>
      </c>
      <c r="D229" s="172" t="s">
        <v>372</v>
      </c>
      <c r="E229" s="173">
        <v>21</v>
      </c>
      <c r="F229" s="174"/>
      <c r="G229" s="175">
        <f>ROUND(E229*F229,2)</f>
        <v>0</v>
      </c>
      <c r="H229" s="174"/>
      <c r="I229" s="175">
        <f>ROUND(E229*H229,2)</f>
        <v>0</v>
      </c>
      <c r="J229" s="174"/>
      <c r="K229" s="175">
        <f>ROUND(E229*J229,2)</f>
        <v>0</v>
      </c>
      <c r="L229" s="175">
        <v>21</v>
      </c>
      <c r="M229" s="175">
        <f>G229*(1+L229/100)</f>
        <v>0</v>
      </c>
      <c r="N229" s="173">
        <v>0.25080000000000002</v>
      </c>
      <c r="O229" s="173">
        <f>ROUND(E229*N229,2)</f>
        <v>5.27</v>
      </c>
      <c r="P229" s="173">
        <v>0</v>
      </c>
      <c r="Q229" s="173">
        <f>ROUND(E229*P229,2)</f>
        <v>0</v>
      </c>
      <c r="R229" s="175" t="s">
        <v>192</v>
      </c>
      <c r="S229" s="175" t="s">
        <v>193</v>
      </c>
      <c r="T229" s="176" t="s">
        <v>193</v>
      </c>
      <c r="U229" s="161">
        <v>0.81799999999999995</v>
      </c>
      <c r="V229" s="161">
        <f>ROUND(E229*U229,2)</f>
        <v>17.18</v>
      </c>
      <c r="W229" s="161"/>
      <c r="X229" s="161" t="s">
        <v>194</v>
      </c>
      <c r="Y229" s="151"/>
      <c r="Z229" s="151"/>
      <c r="AA229" s="151"/>
      <c r="AB229" s="151"/>
      <c r="AC229" s="151"/>
      <c r="AD229" s="151"/>
      <c r="AE229" s="151"/>
      <c r="AF229" s="151"/>
      <c r="AG229" s="151" t="s">
        <v>195</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5">
      <c r="A230" s="158"/>
      <c r="B230" s="159"/>
      <c r="C230" s="185" t="s">
        <v>496</v>
      </c>
      <c r="D230" s="182"/>
      <c r="E230" s="183">
        <v>21</v>
      </c>
      <c r="F230" s="161"/>
      <c r="G230" s="161"/>
      <c r="H230" s="161"/>
      <c r="I230" s="161"/>
      <c r="J230" s="161"/>
      <c r="K230" s="161"/>
      <c r="L230" s="161"/>
      <c r="M230" s="161"/>
      <c r="N230" s="160"/>
      <c r="O230" s="160"/>
      <c r="P230" s="160"/>
      <c r="Q230" s="160"/>
      <c r="R230" s="161"/>
      <c r="S230" s="161"/>
      <c r="T230" s="161"/>
      <c r="U230" s="161"/>
      <c r="V230" s="161"/>
      <c r="W230" s="161"/>
      <c r="X230" s="161"/>
      <c r="Y230" s="151"/>
      <c r="Z230" s="151"/>
      <c r="AA230" s="151"/>
      <c r="AB230" s="151"/>
      <c r="AC230" s="151"/>
      <c r="AD230" s="151"/>
      <c r="AE230" s="151"/>
      <c r="AF230" s="151"/>
      <c r="AG230" s="151" t="s">
        <v>199</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ht="20" outlineLevel="1" x14ac:dyDescent="0.25">
      <c r="A231" s="170">
        <v>84</v>
      </c>
      <c r="B231" s="171" t="s">
        <v>497</v>
      </c>
      <c r="C231" s="178" t="s">
        <v>498</v>
      </c>
      <c r="D231" s="172" t="s">
        <v>191</v>
      </c>
      <c r="E231" s="173">
        <v>29</v>
      </c>
      <c r="F231" s="174"/>
      <c r="G231" s="175">
        <f>ROUND(E231*F231,2)</f>
        <v>0</v>
      </c>
      <c r="H231" s="174"/>
      <c r="I231" s="175">
        <f>ROUND(E231*H231,2)</f>
        <v>0</v>
      </c>
      <c r="J231" s="174"/>
      <c r="K231" s="175">
        <f>ROUND(E231*J231,2)</f>
        <v>0</v>
      </c>
      <c r="L231" s="175">
        <v>21</v>
      </c>
      <c r="M231" s="175">
        <f>G231*(1+L231/100)</f>
        <v>0</v>
      </c>
      <c r="N231" s="173">
        <v>7.6000000000000004E-4</v>
      </c>
      <c r="O231" s="173">
        <f>ROUND(E231*N231,2)</f>
        <v>0.02</v>
      </c>
      <c r="P231" s="173">
        <v>0</v>
      </c>
      <c r="Q231" s="173">
        <f>ROUND(E231*P231,2)</f>
        <v>0</v>
      </c>
      <c r="R231" s="175" t="s">
        <v>192</v>
      </c>
      <c r="S231" s="175" t="s">
        <v>193</v>
      </c>
      <c r="T231" s="176" t="s">
        <v>193</v>
      </c>
      <c r="U231" s="161">
        <v>0.311</v>
      </c>
      <c r="V231" s="161">
        <f>ROUND(E231*U231,2)</f>
        <v>9.02</v>
      </c>
      <c r="W231" s="161"/>
      <c r="X231" s="161" t="s">
        <v>194</v>
      </c>
      <c r="Y231" s="151"/>
      <c r="Z231" s="151"/>
      <c r="AA231" s="151"/>
      <c r="AB231" s="151"/>
      <c r="AC231" s="151"/>
      <c r="AD231" s="151"/>
      <c r="AE231" s="151"/>
      <c r="AF231" s="151"/>
      <c r="AG231" s="151" t="s">
        <v>195</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5">
      <c r="A232" s="158"/>
      <c r="B232" s="159"/>
      <c r="C232" s="185" t="s">
        <v>499</v>
      </c>
      <c r="D232" s="182"/>
      <c r="E232" s="183">
        <v>29</v>
      </c>
      <c r="F232" s="161"/>
      <c r="G232" s="161"/>
      <c r="H232" s="161"/>
      <c r="I232" s="161"/>
      <c r="J232" s="161"/>
      <c r="K232" s="161"/>
      <c r="L232" s="161"/>
      <c r="M232" s="161"/>
      <c r="N232" s="160"/>
      <c r="O232" s="160"/>
      <c r="P232" s="160"/>
      <c r="Q232" s="160"/>
      <c r="R232" s="161"/>
      <c r="S232" s="161"/>
      <c r="T232" s="161"/>
      <c r="U232" s="161"/>
      <c r="V232" s="161"/>
      <c r="W232" s="161"/>
      <c r="X232" s="161"/>
      <c r="Y232" s="151"/>
      <c r="Z232" s="151"/>
      <c r="AA232" s="151"/>
      <c r="AB232" s="151"/>
      <c r="AC232" s="151"/>
      <c r="AD232" s="151"/>
      <c r="AE232" s="151"/>
      <c r="AF232" s="151"/>
      <c r="AG232" s="151" t="s">
        <v>199</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5">
      <c r="A233" s="170">
        <v>85</v>
      </c>
      <c r="B233" s="171" t="s">
        <v>500</v>
      </c>
      <c r="C233" s="178" t="s">
        <v>501</v>
      </c>
      <c r="D233" s="172" t="s">
        <v>191</v>
      </c>
      <c r="E233" s="173">
        <v>29</v>
      </c>
      <c r="F233" s="174"/>
      <c r="G233" s="175">
        <f>ROUND(E233*F233,2)</f>
        <v>0</v>
      </c>
      <c r="H233" s="174"/>
      <c r="I233" s="175">
        <f>ROUND(E233*H233,2)</f>
        <v>0</v>
      </c>
      <c r="J233" s="174"/>
      <c r="K233" s="175">
        <f>ROUND(E233*J233,2)</f>
        <v>0</v>
      </c>
      <c r="L233" s="175">
        <v>21</v>
      </c>
      <c r="M233" s="175">
        <f>G233*(1+L233/100)</f>
        <v>0</v>
      </c>
      <c r="N233" s="173">
        <v>0</v>
      </c>
      <c r="O233" s="173">
        <f>ROUND(E233*N233,2)</f>
        <v>0</v>
      </c>
      <c r="P233" s="173">
        <v>0</v>
      </c>
      <c r="Q233" s="173">
        <f>ROUND(E233*P233,2)</f>
        <v>0</v>
      </c>
      <c r="R233" s="175" t="s">
        <v>192</v>
      </c>
      <c r="S233" s="175" t="s">
        <v>193</v>
      </c>
      <c r="T233" s="176" t="s">
        <v>193</v>
      </c>
      <c r="U233" s="161">
        <v>0.125</v>
      </c>
      <c r="V233" s="161">
        <f>ROUND(E233*U233,2)</f>
        <v>3.63</v>
      </c>
      <c r="W233" s="161"/>
      <c r="X233" s="161" t="s">
        <v>194</v>
      </c>
      <c r="Y233" s="151"/>
      <c r="Z233" s="151"/>
      <c r="AA233" s="151"/>
      <c r="AB233" s="151"/>
      <c r="AC233" s="151"/>
      <c r="AD233" s="151"/>
      <c r="AE233" s="151"/>
      <c r="AF233" s="151"/>
      <c r="AG233" s="151" t="s">
        <v>195</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5">
      <c r="A234" s="158"/>
      <c r="B234" s="159"/>
      <c r="C234" s="270" t="s">
        <v>502</v>
      </c>
      <c r="D234" s="271"/>
      <c r="E234" s="271"/>
      <c r="F234" s="271"/>
      <c r="G234" s="271"/>
      <c r="H234" s="161"/>
      <c r="I234" s="161"/>
      <c r="J234" s="161"/>
      <c r="K234" s="161"/>
      <c r="L234" s="161"/>
      <c r="M234" s="161"/>
      <c r="N234" s="160"/>
      <c r="O234" s="160"/>
      <c r="P234" s="160"/>
      <c r="Q234" s="160"/>
      <c r="R234" s="161"/>
      <c r="S234" s="161"/>
      <c r="T234" s="161"/>
      <c r="U234" s="161"/>
      <c r="V234" s="161"/>
      <c r="W234" s="161"/>
      <c r="X234" s="161"/>
      <c r="Y234" s="151"/>
      <c r="Z234" s="151"/>
      <c r="AA234" s="151"/>
      <c r="AB234" s="151"/>
      <c r="AC234" s="151"/>
      <c r="AD234" s="151"/>
      <c r="AE234" s="151"/>
      <c r="AF234" s="151"/>
      <c r="AG234" s="151" t="s">
        <v>197</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5">
      <c r="A235" s="158"/>
      <c r="B235" s="159"/>
      <c r="C235" s="185" t="s">
        <v>503</v>
      </c>
      <c r="D235" s="182"/>
      <c r="E235" s="183">
        <v>29</v>
      </c>
      <c r="F235" s="161"/>
      <c r="G235" s="161"/>
      <c r="H235" s="161"/>
      <c r="I235" s="161"/>
      <c r="J235" s="161"/>
      <c r="K235" s="161"/>
      <c r="L235" s="161"/>
      <c r="M235" s="161"/>
      <c r="N235" s="160"/>
      <c r="O235" s="160"/>
      <c r="P235" s="160"/>
      <c r="Q235" s="160"/>
      <c r="R235" s="161"/>
      <c r="S235" s="161"/>
      <c r="T235" s="161"/>
      <c r="U235" s="161"/>
      <c r="V235" s="161"/>
      <c r="W235" s="161"/>
      <c r="X235" s="161"/>
      <c r="Y235" s="151"/>
      <c r="Z235" s="151"/>
      <c r="AA235" s="151"/>
      <c r="AB235" s="151"/>
      <c r="AC235" s="151"/>
      <c r="AD235" s="151"/>
      <c r="AE235" s="151"/>
      <c r="AF235" s="151"/>
      <c r="AG235" s="151" t="s">
        <v>199</v>
      </c>
      <c r="AH235" s="151">
        <v>0</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ht="20" outlineLevel="1" x14ac:dyDescent="0.25">
      <c r="A236" s="170">
        <v>86</v>
      </c>
      <c r="B236" s="171" t="s">
        <v>504</v>
      </c>
      <c r="C236" s="178" t="s">
        <v>505</v>
      </c>
      <c r="D236" s="172" t="s">
        <v>235</v>
      </c>
      <c r="E236" s="173">
        <v>1574</v>
      </c>
      <c r="F236" s="174"/>
      <c r="G236" s="175">
        <f>ROUND(E236*F236,2)</f>
        <v>0</v>
      </c>
      <c r="H236" s="174"/>
      <c r="I236" s="175">
        <f>ROUND(E236*H236,2)</f>
        <v>0</v>
      </c>
      <c r="J236" s="174"/>
      <c r="K236" s="175">
        <f>ROUND(E236*J236,2)</f>
        <v>0</v>
      </c>
      <c r="L236" s="175">
        <v>21</v>
      </c>
      <c r="M236" s="175">
        <f>G236*(1+L236/100)</f>
        <v>0</v>
      </c>
      <c r="N236" s="173">
        <v>0.188</v>
      </c>
      <c r="O236" s="173">
        <f>ROUND(E236*N236,2)</f>
        <v>295.91000000000003</v>
      </c>
      <c r="P236" s="173">
        <v>0</v>
      </c>
      <c r="Q236" s="173">
        <f>ROUND(E236*P236,2)</f>
        <v>0</v>
      </c>
      <c r="R236" s="175" t="s">
        <v>192</v>
      </c>
      <c r="S236" s="175" t="s">
        <v>193</v>
      </c>
      <c r="T236" s="176" t="s">
        <v>193</v>
      </c>
      <c r="U236" s="161">
        <v>0.27200000000000002</v>
      </c>
      <c r="V236" s="161">
        <f>ROUND(E236*U236,2)</f>
        <v>428.13</v>
      </c>
      <c r="W236" s="161"/>
      <c r="X236" s="161" t="s">
        <v>194</v>
      </c>
      <c r="Y236" s="151"/>
      <c r="Z236" s="151"/>
      <c r="AA236" s="151"/>
      <c r="AB236" s="151"/>
      <c r="AC236" s="151"/>
      <c r="AD236" s="151"/>
      <c r="AE236" s="151"/>
      <c r="AF236" s="151"/>
      <c r="AG236" s="151" t="s">
        <v>195</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5">
      <c r="A237" s="158"/>
      <c r="B237" s="159"/>
      <c r="C237" s="270" t="s">
        <v>506</v>
      </c>
      <c r="D237" s="271"/>
      <c r="E237" s="271"/>
      <c r="F237" s="271"/>
      <c r="G237" s="271"/>
      <c r="H237" s="161"/>
      <c r="I237" s="161"/>
      <c r="J237" s="161"/>
      <c r="K237" s="161"/>
      <c r="L237" s="161"/>
      <c r="M237" s="161"/>
      <c r="N237" s="160"/>
      <c r="O237" s="160"/>
      <c r="P237" s="160"/>
      <c r="Q237" s="160"/>
      <c r="R237" s="161"/>
      <c r="S237" s="161"/>
      <c r="T237" s="161"/>
      <c r="U237" s="161"/>
      <c r="V237" s="161"/>
      <c r="W237" s="161"/>
      <c r="X237" s="161"/>
      <c r="Y237" s="151"/>
      <c r="Z237" s="151"/>
      <c r="AA237" s="151"/>
      <c r="AB237" s="151"/>
      <c r="AC237" s="151"/>
      <c r="AD237" s="151"/>
      <c r="AE237" s="151"/>
      <c r="AF237" s="151"/>
      <c r="AG237" s="151" t="s">
        <v>197</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5">
      <c r="A238" s="158"/>
      <c r="B238" s="159"/>
      <c r="C238" s="185" t="s">
        <v>508</v>
      </c>
      <c r="D238" s="182"/>
      <c r="E238" s="183">
        <v>1574</v>
      </c>
      <c r="F238" s="161"/>
      <c r="G238" s="161"/>
      <c r="H238" s="161"/>
      <c r="I238" s="161"/>
      <c r="J238" s="161"/>
      <c r="K238" s="161"/>
      <c r="L238" s="161"/>
      <c r="M238" s="161"/>
      <c r="N238" s="160"/>
      <c r="O238" s="160"/>
      <c r="P238" s="160"/>
      <c r="Q238" s="160"/>
      <c r="R238" s="161"/>
      <c r="S238" s="161"/>
      <c r="T238" s="161"/>
      <c r="U238" s="161"/>
      <c r="V238" s="161"/>
      <c r="W238" s="161"/>
      <c r="X238" s="161"/>
      <c r="Y238" s="151"/>
      <c r="Z238" s="151"/>
      <c r="AA238" s="151"/>
      <c r="AB238" s="151"/>
      <c r="AC238" s="151"/>
      <c r="AD238" s="151"/>
      <c r="AE238" s="151"/>
      <c r="AF238" s="151"/>
      <c r="AG238" s="151" t="s">
        <v>199</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ht="20" outlineLevel="1" x14ac:dyDescent="0.25">
      <c r="A239" s="199">
        <v>87</v>
      </c>
      <c r="B239" s="200" t="s">
        <v>903</v>
      </c>
      <c r="C239" s="201" t="s">
        <v>904</v>
      </c>
      <c r="D239" s="202" t="s">
        <v>235</v>
      </c>
      <c r="E239" s="203">
        <v>1768</v>
      </c>
      <c r="F239" s="174"/>
      <c r="G239" s="204">
        <f>ROUND(E239*F239,2)</f>
        <v>0</v>
      </c>
      <c r="H239" s="174"/>
      <c r="I239" s="175">
        <f>ROUND(E239*H239,2)</f>
        <v>0</v>
      </c>
      <c r="J239" s="174"/>
      <c r="K239" s="175">
        <f>ROUND(E239*J239,2)</f>
        <v>0</v>
      </c>
      <c r="L239" s="175">
        <v>21</v>
      </c>
      <c r="M239" s="175">
        <f>G239*(1+L239/100)</f>
        <v>0</v>
      </c>
      <c r="N239" s="173">
        <v>0.188</v>
      </c>
      <c r="O239" s="173">
        <f>ROUND(E239*N239,2)</f>
        <v>332.38</v>
      </c>
      <c r="P239" s="173">
        <v>0</v>
      </c>
      <c r="Q239" s="173">
        <f>ROUND(E239*P239,2)</f>
        <v>0</v>
      </c>
      <c r="R239" s="204" t="s">
        <v>192</v>
      </c>
      <c r="S239" s="204" t="s">
        <v>193</v>
      </c>
      <c r="T239" s="176" t="s">
        <v>193</v>
      </c>
      <c r="U239" s="161">
        <v>0.27200000000000002</v>
      </c>
      <c r="V239" s="161">
        <f>ROUND(E239*U239,2)</f>
        <v>480.9</v>
      </c>
      <c r="W239" s="161"/>
      <c r="X239" s="161" t="s">
        <v>194</v>
      </c>
      <c r="Y239" s="151"/>
      <c r="Z239" s="151"/>
      <c r="AA239" s="151"/>
      <c r="AB239" s="151"/>
      <c r="AC239" s="151"/>
      <c r="AD239" s="151"/>
      <c r="AE239" s="151"/>
      <c r="AF239" s="151"/>
      <c r="AG239" s="151" t="s">
        <v>195</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5">
      <c r="A240" s="158"/>
      <c r="B240" s="159"/>
      <c r="C240" s="270" t="s">
        <v>506</v>
      </c>
      <c r="D240" s="271"/>
      <c r="E240" s="271"/>
      <c r="F240" s="271"/>
      <c r="G240" s="271"/>
      <c r="H240" s="161"/>
      <c r="I240" s="161"/>
      <c r="J240" s="161"/>
      <c r="K240" s="161"/>
      <c r="L240" s="161"/>
      <c r="M240" s="161"/>
      <c r="N240" s="160"/>
      <c r="O240" s="160"/>
      <c r="P240" s="160"/>
      <c r="Q240" s="160"/>
      <c r="R240" s="161"/>
      <c r="S240" s="161"/>
      <c r="T240" s="161"/>
      <c r="U240" s="161"/>
      <c r="V240" s="161"/>
      <c r="W240" s="161"/>
      <c r="X240" s="161"/>
      <c r="Y240" s="151"/>
      <c r="Z240" s="151"/>
      <c r="AA240" s="151"/>
      <c r="AB240" s="151"/>
      <c r="AC240" s="151"/>
      <c r="AD240" s="151"/>
      <c r="AE240" s="151"/>
      <c r="AF240" s="151"/>
      <c r="AG240" s="151" t="s">
        <v>197</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5">
      <c r="A241" s="158"/>
      <c r="B241" s="159"/>
      <c r="C241" s="185" t="s">
        <v>507</v>
      </c>
      <c r="D241" s="182"/>
      <c r="E241" s="183">
        <v>1768</v>
      </c>
      <c r="F241" s="161"/>
      <c r="G241" s="161"/>
      <c r="H241" s="161"/>
      <c r="I241" s="161"/>
      <c r="J241" s="161"/>
      <c r="K241" s="161"/>
      <c r="L241" s="161"/>
      <c r="M241" s="161"/>
      <c r="N241" s="160"/>
      <c r="O241" s="160"/>
      <c r="P241" s="160"/>
      <c r="Q241" s="160"/>
      <c r="R241" s="161"/>
      <c r="S241" s="161"/>
      <c r="T241" s="161"/>
      <c r="U241" s="161"/>
      <c r="V241" s="161"/>
      <c r="W241" s="161"/>
      <c r="X241" s="161"/>
      <c r="Y241" s="151"/>
      <c r="Z241" s="151"/>
      <c r="AA241" s="151"/>
      <c r="AB241" s="151"/>
      <c r="AC241" s="151"/>
      <c r="AD241" s="151"/>
      <c r="AE241" s="151"/>
      <c r="AF241" s="151"/>
      <c r="AG241" s="151" t="s">
        <v>199</v>
      </c>
      <c r="AH241" s="151">
        <v>0</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5">
      <c r="A242" s="170">
        <v>88</v>
      </c>
      <c r="B242" s="171" t="s">
        <v>509</v>
      </c>
      <c r="C242" s="178" t="s">
        <v>510</v>
      </c>
      <c r="D242" s="172" t="s">
        <v>235</v>
      </c>
      <c r="E242" s="173">
        <v>74.900000000000006</v>
      </c>
      <c r="F242" s="174"/>
      <c r="G242" s="175">
        <f>ROUND(E242*F242,2)</f>
        <v>0</v>
      </c>
      <c r="H242" s="174"/>
      <c r="I242" s="175">
        <f>ROUND(E242*H242,2)</f>
        <v>0</v>
      </c>
      <c r="J242" s="174"/>
      <c r="K242" s="175">
        <f>ROUND(E242*J242,2)</f>
        <v>0</v>
      </c>
      <c r="L242" s="175">
        <v>21</v>
      </c>
      <c r="M242" s="175">
        <f>G242*(1+L242/100)</f>
        <v>0</v>
      </c>
      <c r="N242" s="173">
        <v>0</v>
      </c>
      <c r="O242" s="173">
        <f>ROUND(E242*N242,2)</f>
        <v>0</v>
      </c>
      <c r="P242" s="173">
        <v>0</v>
      </c>
      <c r="Q242" s="173">
        <f>ROUND(E242*P242,2)</f>
        <v>0</v>
      </c>
      <c r="R242" s="175" t="s">
        <v>192</v>
      </c>
      <c r="S242" s="175" t="s">
        <v>193</v>
      </c>
      <c r="T242" s="176" t="s">
        <v>193</v>
      </c>
      <c r="U242" s="161">
        <v>9.2999999999999999E-2</v>
      </c>
      <c r="V242" s="161">
        <f>ROUND(E242*U242,2)</f>
        <v>6.97</v>
      </c>
      <c r="W242" s="161"/>
      <c r="X242" s="161" t="s">
        <v>194</v>
      </c>
      <c r="Y242" s="151"/>
      <c r="Z242" s="151"/>
      <c r="AA242" s="151"/>
      <c r="AB242" s="151"/>
      <c r="AC242" s="151"/>
      <c r="AD242" s="151"/>
      <c r="AE242" s="151"/>
      <c r="AF242" s="151"/>
      <c r="AG242" s="151" t="s">
        <v>195</v>
      </c>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5">
      <c r="A243" s="158"/>
      <c r="B243" s="159"/>
      <c r="C243" s="270" t="s">
        <v>511</v>
      </c>
      <c r="D243" s="271"/>
      <c r="E243" s="271"/>
      <c r="F243" s="271"/>
      <c r="G243" s="271"/>
      <c r="H243" s="161"/>
      <c r="I243" s="161"/>
      <c r="J243" s="161"/>
      <c r="K243" s="161"/>
      <c r="L243" s="161"/>
      <c r="M243" s="161"/>
      <c r="N243" s="160"/>
      <c r="O243" s="160"/>
      <c r="P243" s="160"/>
      <c r="Q243" s="160"/>
      <c r="R243" s="161"/>
      <c r="S243" s="161"/>
      <c r="T243" s="161"/>
      <c r="U243" s="161"/>
      <c r="V243" s="161"/>
      <c r="W243" s="161"/>
      <c r="X243" s="161"/>
      <c r="Y243" s="151"/>
      <c r="Z243" s="151"/>
      <c r="AA243" s="151"/>
      <c r="AB243" s="151"/>
      <c r="AC243" s="151"/>
      <c r="AD243" s="151"/>
      <c r="AE243" s="151"/>
      <c r="AF243" s="151"/>
      <c r="AG243" s="151" t="s">
        <v>197</v>
      </c>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x14ac:dyDescent="0.25">
      <c r="A244" s="158"/>
      <c r="B244" s="159"/>
      <c r="C244" s="185" t="s">
        <v>512</v>
      </c>
      <c r="D244" s="182"/>
      <c r="E244" s="183">
        <v>74.900000000000006</v>
      </c>
      <c r="F244" s="161"/>
      <c r="G244" s="161"/>
      <c r="H244" s="161"/>
      <c r="I244" s="161"/>
      <c r="J244" s="161"/>
      <c r="K244" s="161"/>
      <c r="L244" s="161"/>
      <c r="M244" s="161"/>
      <c r="N244" s="160"/>
      <c r="O244" s="160"/>
      <c r="P244" s="160"/>
      <c r="Q244" s="160"/>
      <c r="R244" s="161"/>
      <c r="S244" s="161"/>
      <c r="T244" s="161"/>
      <c r="U244" s="161"/>
      <c r="V244" s="161"/>
      <c r="W244" s="161"/>
      <c r="X244" s="161"/>
      <c r="Y244" s="151"/>
      <c r="Z244" s="151"/>
      <c r="AA244" s="151"/>
      <c r="AB244" s="151"/>
      <c r="AC244" s="151"/>
      <c r="AD244" s="151"/>
      <c r="AE244" s="151"/>
      <c r="AF244" s="151"/>
      <c r="AG244" s="151" t="s">
        <v>199</v>
      </c>
      <c r="AH244" s="151">
        <v>0</v>
      </c>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5">
      <c r="A245" s="170">
        <v>89</v>
      </c>
      <c r="B245" s="171" t="s">
        <v>513</v>
      </c>
      <c r="C245" s="178" t="s">
        <v>514</v>
      </c>
      <c r="D245" s="172" t="s">
        <v>235</v>
      </c>
      <c r="E245" s="173">
        <v>99.9</v>
      </c>
      <c r="F245" s="174"/>
      <c r="G245" s="175">
        <f>ROUND(E245*F245,2)</f>
        <v>0</v>
      </c>
      <c r="H245" s="174"/>
      <c r="I245" s="175">
        <f>ROUND(E245*H245,2)</f>
        <v>0</v>
      </c>
      <c r="J245" s="174"/>
      <c r="K245" s="175">
        <f>ROUND(E245*J245,2)</f>
        <v>0</v>
      </c>
      <c r="L245" s="175">
        <v>21</v>
      </c>
      <c r="M245" s="175">
        <f>G245*(1+L245/100)</f>
        <v>0</v>
      </c>
      <c r="N245" s="173">
        <v>0</v>
      </c>
      <c r="O245" s="173">
        <f>ROUND(E245*N245,2)</f>
        <v>0</v>
      </c>
      <c r="P245" s="173">
        <v>0</v>
      </c>
      <c r="Q245" s="173">
        <f>ROUND(E245*P245,2)</f>
        <v>0</v>
      </c>
      <c r="R245" s="175" t="s">
        <v>192</v>
      </c>
      <c r="S245" s="175" t="s">
        <v>193</v>
      </c>
      <c r="T245" s="176" t="s">
        <v>193</v>
      </c>
      <c r="U245" s="161">
        <v>0.12</v>
      </c>
      <c r="V245" s="161">
        <f>ROUND(E245*U245,2)</f>
        <v>11.99</v>
      </c>
      <c r="W245" s="161"/>
      <c r="X245" s="161" t="s">
        <v>194</v>
      </c>
      <c r="Y245" s="151"/>
      <c r="Z245" s="151"/>
      <c r="AA245" s="151"/>
      <c r="AB245" s="151"/>
      <c r="AC245" s="151"/>
      <c r="AD245" s="151"/>
      <c r="AE245" s="151"/>
      <c r="AF245" s="151"/>
      <c r="AG245" s="151" t="s">
        <v>195</v>
      </c>
      <c r="AH245" s="151"/>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5">
      <c r="A246" s="158"/>
      <c r="B246" s="159"/>
      <c r="C246" s="270" t="s">
        <v>511</v>
      </c>
      <c r="D246" s="271"/>
      <c r="E246" s="271"/>
      <c r="F246" s="271"/>
      <c r="G246" s="271"/>
      <c r="H246" s="161"/>
      <c r="I246" s="161"/>
      <c r="J246" s="161"/>
      <c r="K246" s="161"/>
      <c r="L246" s="161"/>
      <c r="M246" s="161"/>
      <c r="N246" s="160"/>
      <c r="O246" s="160"/>
      <c r="P246" s="160"/>
      <c r="Q246" s="160"/>
      <c r="R246" s="161"/>
      <c r="S246" s="161"/>
      <c r="T246" s="161"/>
      <c r="U246" s="161"/>
      <c r="V246" s="161"/>
      <c r="W246" s="161"/>
      <c r="X246" s="161"/>
      <c r="Y246" s="151"/>
      <c r="Z246" s="151"/>
      <c r="AA246" s="151"/>
      <c r="AB246" s="151"/>
      <c r="AC246" s="151"/>
      <c r="AD246" s="151"/>
      <c r="AE246" s="151"/>
      <c r="AF246" s="151"/>
      <c r="AG246" s="151" t="s">
        <v>197</v>
      </c>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5">
      <c r="A247" s="158"/>
      <c r="B247" s="159"/>
      <c r="C247" s="185" t="s">
        <v>515</v>
      </c>
      <c r="D247" s="182"/>
      <c r="E247" s="183">
        <v>99.9</v>
      </c>
      <c r="F247" s="161"/>
      <c r="G247" s="161"/>
      <c r="H247" s="161"/>
      <c r="I247" s="161"/>
      <c r="J247" s="161"/>
      <c r="K247" s="161"/>
      <c r="L247" s="161"/>
      <c r="M247" s="161"/>
      <c r="N247" s="160"/>
      <c r="O247" s="160"/>
      <c r="P247" s="160"/>
      <c r="Q247" s="160"/>
      <c r="R247" s="161"/>
      <c r="S247" s="161"/>
      <c r="T247" s="161"/>
      <c r="U247" s="161"/>
      <c r="V247" s="161"/>
      <c r="W247" s="161"/>
      <c r="X247" s="161"/>
      <c r="Y247" s="151"/>
      <c r="Z247" s="151"/>
      <c r="AA247" s="151"/>
      <c r="AB247" s="151"/>
      <c r="AC247" s="151"/>
      <c r="AD247" s="151"/>
      <c r="AE247" s="151"/>
      <c r="AF247" s="151"/>
      <c r="AG247" s="151" t="s">
        <v>199</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ht="20" outlineLevel="1" x14ac:dyDescent="0.25">
      <c r="A248" s="170">
        <v>90</v>
      </c>
      <c r="B248" s="171" t="s">
        <v>516</v>
      </c>
      <c r="C248" s="178" t="s">
        <v>517</v>
      </c>
      <c r="D248" s="172" t="s">
        <v>372</v>
      </c>
      <c r="E248" s="173">
        <v>1</v>
      </c>
      <c r="F248" s="174"/>
      <c r="G248" s="175">
        <f>ROUND(E248*F248,2)</f>
        <v>0</v>
      </c>
      <c r="H248" s="174"/>
      <c r="I248" s="175">
        <f>ROUND(E248*H248,2)</f>
        <v>0</v>
      </c>
      <c r="J248" s="174"/>
      <c r="K248" s="175">
        <f>ROUND(E248*J248,2)</f>
        <v>0</v>
      </c>
      <c r="L248" s="175">
        <v>21</v>
      </c>
      <c r="M248" s="175">
        <f>G248*(1+L248/100)</f>
        <v>0</v>
      </c>
      <c r="N248" s="173">
        <v>5.1000000000000004E-3</v>
      </c>
      <c r="O248" s="173">
        <f>ROUND(E248*N248,2)</f>
        <v>0.01</v>
      </c>
      <c r="P248" s="173">
        <v>0</v>
      </c>
      <c r="Q248" s="173">
        <f>ROUND(E248*P248,2)</f>
        <v>0</v>
      </c>
      <c r="R248" s="175" t="s">
        <v>327</v>
      </c>
      <c r="S248" s="175" t="s">
        <v>193</v>
      </c>
      <c r="T248" s="176" t="s">
        <v>193</v>
      </c>
      <c r="U248" s="161">
        <v>0</v>
      </c>
      <c r="V248" s="161">
        <f>ROUND(E248*U248,2)</f>
        <v>0</v>
      </c>
      <c r="W248" s="161"/>
      <c r="X248" s="161" t="s">
        <v>328</v>
      </c>
      <c r="Y248" s="151"/>
      <c r="Z248" s="151"/>
      <c r="AA248" s="151"/>
      <c r="AB248" s="151"/>
      <c r="AC248" s="151"/>
      <c r="AD248" s="151"/>
      <c r="AE248" s="151"/>
      <c r="AF248" s="151"/>
      <c r="AG248" s="151" t="s">
        <v>329</v>
      </c>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5">
      <c r="A249" s="158"/>
      <c r="B249" s="159"/>
      <c r="C249" s="185" t="s">
        <v>518</v>
      </c>
      <c r="D249" s="182"/>
      <c r="E249" s="183">
        <v>1</v>
      </c>
      <c r="F249" s="161"/>
      <c r="G249" s="161"/>
      <c r="H249" s="161"/>
      <c r="I249" s="161"/>
      <c r="J249" s="161"/>
      <c r="K249" s="161"/>
      <c r="L249" s="161"/>
      <c r="M249" s="161"/>
      <c r="N249" s="160"/>
      <c r="O249" s="160"/>
      <c r="P249" s="160"/>
      <c r="Q249" s="160"/>
      <c r="R249" s="161"/>
      <c r="S249" s="161"/>
      <c r="T249" s="161"/>
      <c r="U249" s="161"/>
      <c r="V249" s="161"/>
      <c r="W249" s="161"/>
      <c r="X249" s="161"/>
      <c r="Y249" s="151"/>
      <c r="Z249" s="151"/>
      <c r="AA249" s="151"/>
      <c r="AB249" s="151"/>
      <c r="AC249" s="151"/>
      <c r="AD249" s="151"/>
      <c r="AE249" s="151"/>
      <c r="AF249" s="151"/>
      <c r="AG249" s="151" t="s">
        <v>199</v>
      </c>
      <c r="AH249" s="151">
        <v>0</v>
      </c>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ht="20" outlineLevel="1" x14ac:dyDescent="0.25">
      <c r="A250" s="170">
        <v>91</v>
      </c>
      <c r="B250" s="171" t="s">
        <v>519</v>
      </c>
      <c r="C250" s="178" t="s">
        <v>520</v>
      </c>
      <c r="D250" s="172" t="s">
        <v>372</v>
      </c>
      <c r="E250" s="173">
        <v>8</v>
      </c>
      <c r="F250" s="174"/>
      <c r="G250" s="175">
        <f>ROUND(E250*F250,2)</f>
        <v>0</v>
      </c>
      <c r="H250" s="174"/>
      <c r="I250" s="175">
        <f>ROUND(E250*H250,2)</f>
        <v>0</v>
      </c>
      <c r="J250" s="174"/>
      <c r="K250" s="175">
        <f>ROUND(E250*J250,2)</f>
        <v>0</v>
      </c>
      <c r="L250" s="175">
        <v>21</v>
      </c>
      <c r="M250" s="175">
        <f>G250*(1+L250/100)</f>
        <v>0</v>
      </c>
      <c r="N250" s="173">
        <v>5.1000000000000004E-3</v>
      </c>
      <c r="O250" s="173">
        <f>ROUND(E250*N250,2)</f>
        <v>0.04</v>
      </c>
      <c r="P250" s="173">
        <v>0</v>
      </c>
      <c r="Q250" s="173">
        <f>ROUND(E250*P250,2)</f>
        <v>0</v>
      </c>
      <c r="R250" s="175" t="s">
        <v>327</v>
      </c>
      <c r="S250" s="175" t="s">
        <v>193</v>
      </c>
      <c r="T250" s="176" t="s">
        <v>193</v>
      </c>
      <c r="U250" s="161">
        <v>0</v>
      </c>
      <c r="V250" s="161">
        <f>ROUND(E250*U250,2)</f>
        <v>0</v>
      </c>
      <c r="W250" s="161"/>
      <c r="X250" s="161" t="s">
        <v>328</v>
      </c>
      <c r="Y250" s="151"/>
      <c r="Z250" s="151"/>
      <c r="AA250" s="151"/>
      <c r="AB250" s="151"/>
      <c r="AC250" s="151"/>
      <c r="AD250" s="151"/>
      <c r="AE250" s="151"/>
      <c r="AF250" s="151"/>
      <c r="AG250" s="151" t="s">
        <v>329</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x14ac:dyDescent="0.25">
      <c r="A251" s="158"/>
      <c r="B251" s="159"/>
      <c r="C251" s="185" t="s">
        <v>521</v>
      </c>
      <c r="D251" s="182"/>
      <c r="E251" s="183">
        <v>6</v>
      </c>
      <c r="F251" s="161"/>
      <c r="G251" s="161"/>
      <c r="H251" s="161"/>
      <c r="I251" s="161"/>
      <c r="J251" s="161"/>
      <c r="K251" s="161"/>
      <c r="L251" s="161"/>
      <c r="M251" s="161"/>
      <c r="N251" s="160"/>
      <c r="O251" s="160"/>
      <c r="P251" s="160"/>
      <c r="Q251" s="160"/>
      <c r="R251" s="161"/>
      <c r="S251" s="161"/>
      <c r="T251" s="161"/>
      <c r="U251" s="161"/>
      <c r="V251" s="161"/>
      <c r="W251" s="161"/>
      <c r="X251" s="161"/>
      <c r="Y251" s="151"/>
      <c r="Z251" s="151"/>
      <c r="AA251" s="151"/>
      <c r="AB251" s="151"/>
      <c r="AC251" s="151"/>
      <c r="AD251" s="151"/>
      <c r="AE251" s="151"/>
      <c r="AF251" s="151"/>
      <c r="AG251" s="151" t="s">
        <v>199</v>
      </c>
      <c r="AH251" s="151">
        <v>0</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5">
      <c r="A252" s="158"/>
      <c r="B252" s="159"/>
      <c r="C252" s="185" t="s">
        <v>522</v>
      </c>
      <c r="D252" s="182"/>
      <c r="E252" s="183">
        <v>1</v>
      </c>
      <c r="F252" s="161"/>
      <c r="G252" s="161"/>
      <c r="H252" s="161"/>
      <c r="I252" s="161"/>
      <c r="J252" s="161"/>
      <c r="K252" s="161"/>
      <c r="L252" s="161"/>
      <c r="M252" s="161"/>
      <c r="N252" s="160"/>
      <c r="O252" s="160"/>
      <c r="P252" s="160"/>
      <c r="Q252" s="160"/>
      <c r="R252" s="161"/>
      <c r="S252" s="161"/>
      <c r="T252" s="161"/>
      <c r="U252" s="161"/>
      <c r="V252" s="161"/>
      <c r="W252" s="161"/>
      <c r="X252" s="161"/>
      <c r="Y252" s="151"/>
      <c r="Z252" s="151"/>
      <c r="AA252" s="151"/>
      <c r="AB252" s="151"/>
      <c r="AC252" s="151"/>
      <c r="AD252" s="151"/>
      <c r="AE252" s="151"/>
      <c r="AF252" s="151"/>
      <c r="AG252" s="151" t="s">
        <v>199</v>
      </c>
      <c r="AH252" s="151">
        <v>0</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5">
      <c r="A253" s="158"/>
      <c r="B253" s="159"/>
      <c r="C253" s="185" t="s">
        <v>523</v>
      </c>
      <c r="D253" s="182"/>
      <c r="E253" s="183">
        <v>1</v>
      </c>
      <c r="F253" s="161"/>
      <c r="G253" s="161"/>
      <c r="H253" s="161"/>
      <c r="I253" s="161"/>
      <c r="J253" s="161"/>
      <c r="K253" s="161"/>
      <c r="L253" s="161"/>
      <c r="M253" s="161"/>
      <c r="N253" s="160"/>
      <c r="O253" s="160"/>
      <c r="P253" s="160"/>
      <c r="Q253" s="160"/>
      <c r="R253" s="161"/>
      <c r="S253" s="161"/>
      <c r="T253" s="161"/>
      <c r="U253" s="161"/>
      <c r="V253" s="161"/>
      <c r="W253" s="161"/>
      <c r="X253" s="161"/>
      <c r="Y253" s="151"/>
      <c r="Z253" s="151"/>
      <c r="AA253" s="151"/>
      <c r="AB253" s="151"/>
      <c r="AC253" s="151"/>
      <c r="AD253" s="151"/>
      <c r="AE253" s="151"/>
      <c r="AF253" s="151"/>
      <c r="AG253" s="151" t="s">
        <v>199</v>
      </c>
      <c r="AH253" s="151">
        <v>0</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ht="20" outlineLevel="1" x14ac:dyDescent="0.25">
      <c r="A254" s="170">
        <v>92</v>
      </c>
      <c r="B254" s="171" t="s">
        <v>524</v>
      </c>
      <c r="C254" s="178" t="s">
        <v>525</v>
      </c>
      <c r="D254" s="172" t="s">
        <v>372</v>
      </c>
      <c r="E254" s="173">
        <v>6</v>
      </c>
      <c r="F254" s="174"/>
      <c r="G254" s="175">
        <f>ROUND(E254*F254,2)</f>
        <v>0</v>
      </c>
      <c r="H254" s="174"/>
      <c r="I254" s="175">
        <f>ROUND(E254*H254,2)</f>
        <v>0</v>
      </c>
      <c r="J254" s="174"/>
      <c r="K254" s="175">
        <f>ROUND(E254*J254,2)</f>
        <v>0</v>
      </c>
      <c r="L254" s="175">
        <v>21</v>
      </c>
      <c r="M254" s="175">
        <f>G254*(1+L254/100)</f>
        <v>0</v>
      </c>
      <c r="N254" s="173">
        <v>5.1000000000000004E-3</v>
      </c>
      <c r="O254" s="173">
        <f>ROUND(E254*N254,2)</f>
        <v>0.03</v>
      </c>
      <c r="P254" s="173">
        <v>0</v>
      </c>
      <c r="Q254" s="173">
        <f>ROUND(E254*P254,2)</f>
        <v>0</v>
      </c>
      <c r="R254" s="175" t="s">
        <v>327</v>
      </c>
      <c r="S254" s="175" t="s">
        <v>193</v>
      </c>
      <c r="T254" s="176" t="s">
        <v>193</v>
      </c>
      <c r="U254" s="161">
        <v>0</v>
      </c>
      <c r="V254" s="161">
        <f>ROUND(E254*U254,2)</f>
        <v>0</v>
      </c>
      <c r="W254" s="161"/>
      <c r="X254" s="161" t="s">
        <v>328</v>
      </c>
      <c r="Y254" s="151"/>
      <c r="Z254" s="151"/>
      <c r="AA254" s="151"/>
      <c r="AB254" s="151"/>
      <c r="AC254" s="151"/>
      <c r="AD254" s="151"/>
      <c r="AE254" s="151"/>
      <c r="AF254" s="151"/>
      <c r="AG254" s="151" t="s">
        <v>329</v>
      </c>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5">
      <c r="A255" s="158"/>
      <c r="B255" s="159"/>
      <c r="C255" s="185" t="s">
        <v>526</v>
      </c>
      <c r="D255" s="182"/>
      <c r="E255" s="183">
        <v>3</v>
      </c>
      <c r="F255" s="161"/>
      <c r="G255" s="161"/>
      <c r="H255" s="161"/>
      <c r="I255" s="161"/>
      <c r="J255" s="161"/>
      <c r="K255" s="161"/>
      <c r="L255" s="161"/>
      <c r="M255" s="161"/>
      <c r="N255" s="160"/>
      <c r="O255" s="160"/>
      <c r="P255" s="160"/>
      <c r="Q255" s="160"/>
      <c r="R255" s="161"/>
      <c r="S255" s="161"/>
      <c r="T255" s="161"/>
      <c r="U255" s="161"/>
      <c r="V255" s="161"/>
      <c r="W255" s="161"/>
      <c r="X255" s="161"/>
      <c r="Y255" s="151"/>
      <c r="Z255" s="151"/>
      <c r="AA255" s="151"/>
      <c r="AB255" s="151"/>
      <c r="AC255" s="151"/>
      <c r="AD255" s="151"/>
      <c r="AE255" s="151"/>
      <c r="AF255" s="151"/>
      <c r="AG255" s="151" t="s">
        <v>199</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5">
      <c r="A256" s="158"/>
      <c r="B256" s="159"/>
      <c r="C256" s="185" t="s">
        <v>527</v>
      </c>
      <c r="D256" s="182"/>
      <c r="E256" s="183">
        <v>2</v>
      </c>
      <c r="F256" s="161"/>
      <c r="G256" s="161"/>
      <c r="H256" s="161"/>
      <c r="I256" s="161"/>
      <c r="J256" s="161"/>
      <c r="K256" s="161"/>
      <c r="L256" s="161"/>
      <c r="M256" s="161"/>
      <c r="N256" s="160"/>
      <c r="O256" s="160"/>
      <c r="P256" s="160"/>
      <c r="Q256" s="160"/>
      <c r="R256" s="161"/>
      <c r="S256" s="161"/>
      <c r="T256" s="161"/>
      <c r="U256" s="161"/>
      <c r="V256" s="161"/>
      <c r="W256" s="161"/>
      <c r="X256" s="161"/>
      <c r="Y256" s="151"/>
      <c r="Z256" s="151"/>
      <c r="AA256" s="151"/>
      <c r="AB256" s="151"/>
      <c r="AC256" s="151"/>
      <c r="AD256" s="151"/>
      <c r="AE256" s="151"/>
      <c r="AF256" s="151"/>
      <c r="AG256" s="151" t="s">
        <v>199</v>
      </c>
      <c r="AH256" s="151">
        <v>0</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x14ac:dyDescent="0.25">
      <c r="A257" s="158"/>
      <c r="B257" s="159"/>
      <c r="C257" s="185" t="s">
        <v>528</v>
      </c>
      <c r="D257" s="182"/>
      <c r="E257" s="183">
        <v>1</v>
      </c>
      <c r="F257" s="161"/>
      <c r="G257" s="161"/>
      <c r="H257" s="161"/>
      <c r="I257" s="161"/>
      <c r="J257" s="161"/>
      <c r="K257" s="161"/>
      <c r="L257" s="161"/>
      <c r="M257" s="161"/>
      <c r="N257" s="160"/>
      <c r="O257" s="160"/>
      <c r="P257" s="160"/>
      <c r="Q257" s="160"/>
      <c r="R257" s="161"/>
      <c r="S257" s="161"/>
      <c r="T257" s="161"/>
      <c r="U257" s="161"/>
      <c r="V257" s="161"/>
      <c r="W257" s="161"/>
      <c r="X257" s="161"/>
      <c r="Y257" s="151"/>
      <c r="Z257" s="151"/>
      <c r="AA257" s="151"/>
      <c r="AB257" s="151"/>
      <c r="AC257" s="151"/>
      <c r="AD257" s="151"/>
      <c r="AE257" s="151"/>
      <c r="AF257" s="151"/>
      <c r="AG257" s="151" t="s">
        <v>199</v>
      </c>
      <c r="AH257" s="151">
        <v>0</v>
      </c>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ht="20" outlineLevel="1" x14ac:dyDescent="0.25">
      <c r="A258" s="170">
        <v>93</v>
      </c>
      <c r="B258" s="171" t="s">
        <v>529</v>
      </c>
      <c r="C258" s="178" t="s">
        <v>530</v>
      </c>
      <c r="D258" s="172" t="s">
        <v>372</v>
      </c>
      <c r="E258" s="173">
        <v>5</v>
      </c>
      <c r="F258" s="174"/>
      <c r="G258" s="175">
        <f>ROUND(E258*F258,2)</f>
        <v>0</v>
      </c>
      <c r="H258" s="174"/>
      <c r="I258" s="175">
        <f>ROUND(E258*H258,2)</f>
        <v>0</v>
      </c>
      <c r="J258" s="174"/>
      <c r="K258" s="175">
        <f>ROUND(E258*J258,2)</f>
        <v>0</v>
      </c>
      <c r="L258" s="175">
        <v>21</v>
      </c>
      <c r="M258" s="175">
        <f>G258*(1+L258/100)</f>
        <v>0</v>
      </c>
      <c r="N258" s="173">
        <v>5.1000000000000004E-3</v>
      </c>
      <c r="O258" s="173">
        <f>ROUND(E258*N258,2)</f>
        <v>0.03</v>
      </c>
      <c r="P258" s="173">
        <v>0</v>
      </c>
      <c r="Q258" s="173">
        <f>ROUND(E258*P258,2)</f>
        <v>0</v>
      </c>
      <c r="R258" s="175" t="s">
        <v>327</v>
      </c>
      <c r="S258" s="175" t="s">
        <v>193</v>
      </c>
      <c r="T258" s="176" t="s">
        <v>193</v>
      </c>
      <c r="U258" s="161">
        <v>0</v>
      </c>
      <c r="V258" s="161">
        <f>ROUND(E258*U258,2)</f>
        <v>0</v>
      </c>
      <c r="W258" s="161"/>
      <c r="X258" s="161" t="s">
        <v>328</v>
      </c>
      <c r="Y258" s="151"/>
      <c r="Z258" s="151"/>
      <c r="AA258" s="151"/>
      <c r="AB258" s="151"/>
      <c r="AC258" s="151"/>
      <c r="AD258" s="151"/>
      <c r="AE258" s="151"/>
      <c r="AF258" s="151"/>
      <c r="AG258" s="151" t="s">
        <v>329</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5">
      <c r="A259" s="158"/>
      <c r="B259" s="159"/>
      <c r="C259" s="185" t="s">
        <v>531</v>
      </c>
      <c r="D259" s="182"/>
      <c r="E259" s="183">
        <v>5</v>
      </c>
      <c r="F259" s="161"/>
      <c r="G259" s="161"/>
      <c r="H259" s="161"/>
      <c r="I259" s="161"/>
      <c r="J259" s="161"/>
      <c r="K259" s="161"/>
      <c r="L259" s="161"/>
      <c r="M259" s="161"/>
      <c r="N259" s="160"/>
      <c r="O259" s="160"/>
      <c r="P259" s="160"/>
      <c r="Q259" s="160"/>
      <c r="R259" s="161"/>
      <c r="S259" s="161"/>
      <c r="T259" s="161"/>
      <c r="U259" s="161"/>
      <c r="V259" s="161"/>
      <c r="W259" s="161"/>
      <c r="X259" s="161"/>
      <c r="Y259" s="151"/>
      <c r="Z259" s="151"/>
      <c r="AA259" s="151"/>
      <c r="AB259" s="151"/>
      <c r="AC259" s="151"/>
      <c r="AD259" s="151"/>
      <c r="AE259" s="151"/>
      <c r="AF259" s="151"/>
      <c r="AG259" s="151" t="s">
        <v>199</v>
      </c>
      <c r="AH259" s="151">
        <v>0</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x14ac:dyDescent="0.25">
      <c r="A260" s="170">
        <v>94</v>
      </c>
      <c r="B260" s="171" t="s">
        <v>532</v>
      </c>
      <c r="C260" s="178" t="s">
        <v>533</v>
      </c>
      <c r="D260" s="172" t="s">
        <v>372</v>
      </c>
      <c r="E260" s="173">
        <v>21</v>
      </c>
      <c r="F260" s="174"/>
      <c r="G260" s="175">
        <f>ROUND(E260*F260,2)</f>
        <v>0</v>
      </c>
      <c r="H260" s="174"/>
      <c r="I260" s="175">
        <f>ROUND(E260*H260,2)</f>
        <v>0</v>
      </c>
      <c r="J260" s="174"/>
      <c r="K260" s="175">
        <f>ROUND(E260*J260,2)</f>
        <v>0</v>
      </c>
      <c r="L260" s="175">
        <v>21</v>
      </c>
      <c r="M260" s="175">
        <f>G260*(1+L260/100)</f>
        <v>0</v>
      </c>
      <c r="N260" s="173">
        <v>0</v>
      </c>
      <c r="O260" s="173">
        <f>ROUND(E260*N260,2)</f>
        <v>0</v>
      </c>
      <c r="P260" s="173">
        <v>0</v>
      </c>
      <c r="Q260" s="173">
        <f>ROUND(E260*P260,2)</f>
        <v>0</v>
      </c>
      <c r="R260" s="175" t="s">
        <v>327</v>
      </c>
      <c r="S260" s="175" t="s">
        <v>193</v>
      </c>
      <c r="T260" s="176" t="s">
        <v>193</v>
      </c>
      <c r="U260" s="161">
        <v>0</v>
      </c>
      <c r="V260" s="161">
        <f>ROUND(E260*U260,2)</f>
        <v>0</v>
      </c>
      <c r="W260" s="161"/>
      <c r="X260" s="161" t="s">
        <v>328</v>
      </c>
      <c r="Y260" s="151"/>
      <c r="Z260" s="151"/>
      <c r="AA260" s="151"/>
      <c r="AB260" s="151"/>
      <c r="AC260" s="151"/>
      <c r="AD260" s="151"/>
      <c r="AE260" s="151"/>
      <c r="AF260" s="151"/>
      <c r="AG260" s="151" t="s">
        <v>329</v>
      </c>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5">
      <c r="A261" s="158"/>
      <c r="B261" s="159"/>
      <c r="C261" s="185" t="s">
        <v>534</v>
      </c>
      <c r="D261" s="182"/>
      <c r="E261" s="183">
        <v>21</v>
      </c>
      <c r="F261" s="161"/>
      <c r="G261" s="161"/>
      <c r="H261" s="161"/>
      <c r="I261" s="161"/>
      <c r="J261" s="161"/>
      <c r="K261" s="161"/>
      <c r="L261" s="161"/>
      <c r="M261" s="161"/>
      <c r="N261" s="160"/>
      <c r="O261" s="160"/>
      <c r="P261" s="160"/>
      <c r="Q261" s="160"/>
      <c r="R261" s="161"/>
      <c r="S261" s="161"/>
      <c r="T261" s="161"/>
      <c r="U261" s="161"/>
      <c r="V261" s="161"/>
      <c r="W261" s="161"/>
      <c r="X261" s="161"/>
      <c r="Y261" s="151"/>
      <c r="Z261" s="151"/>
      <c r="AA261" s="151"/>
      <c r="AB261" s="151"/>
      <c r="AC261" s="151"/>
      <c r="AD261" s="151"/>
      <c r="AE261" s="151"/>
      <c r="AF261" s="151"/>
      <c r="AG261" s="151" t="s">
        <v>199</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x14ac:dyDescent="0.25">
      <c r="A262" s="170">
        <v>95</v>
      </c>
      <c r="B262" s="171" t="s">
        <v>535</v>
      </c>
      <c r="C262" s="178" t="s">
        <v>536</v>
      </c>
      <c r="D262" s="172" t="s">
        <v>372</v>
      </c>
      <c r="E262" s="173">
        <v>21</v>
      </c>
      <c r="F262" s="174"/>
      <c r="G262" s="175">
        <f>ROUND(E262*F262,2)</f>
        <v>0</v>
      </c>
      <c r="H262" s="174"/>
      <c r="I262" s="175">
        <f>ROUND(E262*H262,2)</f>
        <v>0</v>
      </c>
      <c r="J262" s="174"/>
      <c r="K262" s="175">
        <f>ROUND(E262*J262,2)</f>
        <v>0</v>
      </c>
      <c r="L262" s="175">
        <v>21</v>
      </c>
      <c r="M262" s="175">
        <f>G262*(1+L262/100)</f>
        <v>0</v>
      </c>
      <c r="N262" s="173">
        <v>0</v>
      </c>
      <c r="O262" s="173">
        <f>ROUND(E262*N262,2)</f>
        <v>0</v>
      </c>
      <c r="P262" s="173">
        <v>0</v>
      </c>
      <c r="Q262" s="173">
        <f>ROUND(E262*P262,2)</f>
        <v>0</v>
      </c>
      <c r="R262" s="175" t="s">
        <v>327</v>
      </c>
      <c r="S262" s="175" t="s">
        <v>193</v>
      </c>
      <c r="T262" s="176" t="s">
        <v>193</v>
      </c>
      <c r="U262" s="161">
        <v>0</v>
      </c>
      <c r="V262" s="161">
        <f>ROUND(E262*U262,2)</f>
        <v>0</v>
      </c>
      <c r="W262" s="161"/>
      <c r="X262" s="161" t="s">
        <v>328</v>
      </c>
      <c r="Y262" s="151"/>
      <c r="Z262" s="151"/>
      <c r="AA262" s="151"/>
      <c r="AB262" s="151"/>
      <c r="AC262" s="151"/>
      <c r="AD262" s="151"/>
      <c r="AE262" s="151"/>
      <c r="AF262" s="151"/>
      <c r="AG262" s="151" t="s">
        <v>329</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5">
      <c r="A263" s="158"/>
      <c r="B263" s="159"/>
      <c r="C263" s="185" t="s">
        <v>534</v>
      </c>
      <c r="D263" s="182"/>
      <c r="E263" s="183">
        <v>21</v>
      </c>
      <c r="F263" s="161"/>
      <c r="G263" s="161"/>
      <c r="H263" s="161"/>
      <c r="I263" s="161"/>
      <c r="J263" s="161"/>
      <c r="K263" s="161"/>
      <c r="L263" s="161"/>
      <c r="M263" s="161"/>
      <c r="N263" s="160"/>
      <c r="O263" s="160"/>
      <c r="P263" s="160"/>
      <c r="Q263" s="160"/>
      <c r="R263" s="161"/>
      <c r="S263" s="161"/>
      <c r="T263" s="161"/>
      <c r="U263" s="161"/>
      <c r="V263" s="161"/>
      <c r="W263" s="161"/>
      <c r="X263" s="161"/>
      <c r="Y263" s="151"/>
      <c r="Z263" s="151"/>
      <c r="AA263" s="151"/>
      <c r="AB263" s="151"/>
      <c r="AC263" s="151"/>
      <c r="AD263" s="151"/>
      <c r="AE263" s="151"/>
      <c r="AF263" s="151"/>
      <c r="AG263" s="151" t="s">
        <v>199</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x14ac:dyDescent="0.25">
      <c r="A264" s="170">
        <v>96</v>
      </c>
      <c r="B264" s="171" t="s">
        <v>537</v>
      </c>
      <c r="C264" s="178" t="s">
        <v>538</v>
      </c>
      <c r="D264" s="172" t="s">
        <v>372</v>
      </c>
      <c r="E264" s="173">
        <v>21</v>
      </c>
      <c r="F264" s="174"/>
      <c r="G264" s="175">
        <f>ROUND(E264*F264,2)</f>
        <v>0</v>
      </c>
      <c r="H264" s="174"/>
      <c r="I264" s="175">
        <f>ROUND(E264*H264,2)</f>
        <v>0</v>
      </c>
      <c r="J264" s="174"/>
      <c r="K264" s="175">
        <f>ROUND(E264*J264,2)</f>
        <v>0</v>
      </c>
      <c r="L264" s="175">
        <v>21</v>
      </c>
      <c r="M264" s="175">
        <f>G264*(1+L264/100)</f>
        <v>0</v>
      </c>
      <c r="N264" s="173">
        <v>0</v>
      </c>
      <c r="O264" s="173">
        <f>ROUND(E264*N264,2)</f>
        <v>0</v>
      </c>
      <c r="P264" s="173">
        <v>0</v>
      </c>
      <c r="Q264" s="173">
        <f>ROUND(E264*P264,2)</f>
        <v>0</v>
      </c>
      <c r="R264" s="175" t="s">
        <v>327</v>
      </c>
      <c r="S264" s="175" t="s">
        <v>193</v>
      </c>
      <c r="T264" s="176" t="s">
        <v>193</v>
      </c>
      <c r="U264" s="161">
        <v>0</v>
      </c>
      <c r="V264" s="161">
        <f>ROUND(E264*U264,2)</f>
        <v>0</v>
      </c>
      <c r="W264" s="161"/>
      <c r="X264" s="161" t="s">
        <v>328</v>
      </c>
      <c r="Y264" s="151"/>
      <c r="Z264" s="151"/>
      <c r="AA264" s="151"/>
      <c r="AB264" s="151"/>
      <c r="AC264" s="151"/>
      <c r="AD264" s="151"/>
      <c r="AE264" s="151"/>
      <c r="AF264" s="151"/>
      <c r="AG264" s="151" t="s">
        <v>329</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x14ac:dyDescent="0.25">
      <c r="A265" s="158"/>
      <c r="B265" s="159"/>
      <c r="C265" s="185" t="s">
        <v>534</v>
      </c>
      <c r="D265" s="182"/>
      <c r="E265" s="183">
        <v>21</v>
      </c>
      <c r="F265" s="161"/>
      <c r="G265" s="161"/>
      <c r="H265" s="161"/>
      <c r="I265" s="161"/>
      <c r="J265" s="161"/>
      <c r="K265" s="161"/>
      <c r="L265" s="161"/>
      <c r="M265" s="161"/>
      <c r="N265" s="160"/>
      <c r="O265" s="160"/>
      <c r="P265" s="160"/>
      <c r="Q265" s="160"/>
      <c r="R265" s="161"/>
      <c r="S265" s="161"/>
      <c r="T265" s="161"/>
      <c r="U265" s="161"/>
      <c r="V265" s="161"/>
      <c r="W265" s="161"/>
      <c r="X265" s="161"/>
      <c r="Y265" s="151"/>
      <c r="Z265" s="151"/>
      <c r="AA265" s="151"/>
      <c r="AB265" s="151"/>
      <c r="AC265" s="151"/>
      <c r="AD265" s="151"/>
      <c r="AE265" s="151"/>
      <c r="AF265" s="151"/>
      <c r="AG265" s="151" t="s">
        <v>199</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x14ac:dyDescent="0.25">
      <c r="A266" s="170">
        <v>97</v>
      </c>
      <c r="B266" s="171" t="s">
        <v>539</v>
      </c>
      <c r="C266" s="178" t="s">
        <v>540</v>
      </c>
      <c r="D266" s="172" t="s">
        <v>372</v>
      </c>
      <c r="E266" s="173">
        <v>1589.74</v>
      </c>
      <c r="F266" s="174"/>
      <c r="G266" s="175">
        <f>ROUND(E266*F266,2)</f>
        <v>0</v>
      </c>
      <c r="H266" s="174"/>
      <c r="I266" s="175">
        <f>ROUND(E266*H266,2)</f>
        <v>0</v>
      </c>
      <c r="J266" s="174"/>
      <c r="K266" s="175">
        <f>ROUND(E266*J266,2)</f>
        <v>0</v>
      </c>
      <c r="L266" s="175">
        <v>21</v>
      </c>
      <c r="M266" s="175">
        <f>G266*(1+L266/100)</f>
        <v>0</v>
      </c>
      <c r="N266" s="173">
        <v>5.8000000000000003E-2</v>
      </c>
      <c r="O266" s="173">
        <f>ROUND(E266*N266,2)</f>
        <v>92.2</v>
      </c>
      <c r="P266" s="173">
        <v>0</v>
      </c>
      <c r="Q266" s="173">
        <f>ROUND(E266*P266,2)</f>
        <v>0</v>
      </c>
      <c r="R266" s="175" t="s">
        <v>327</v>
      </c>
      <c r="S266" s="175" t="s">
        <v>193</v>
      </c>
      <c r="T266" s="176" t="s">
        <v>193</v>
      </c>
      <c r="U266" s="161">
        <v>0</v>
      </c>
      <c r="V266" s="161">
        <f>ROUND(E266*U266,2)</f>
        <v>0</v>
      </c>
      <c r="W266" s="161"/>
      <c r="X266" s="161" t="s">
        <v>328</v>
      </c>
      <c r="Y266" s="151"/>
      <c r="Z266" s="151"/>
      <c r="AA266" s="151"/>
      <c r="AB266" s="151"/>
      <c r="AC266" s="151"/>
      <c r="AD266" s="151"/>
      <c r="AE266" s="151"/>
      <c r="AF266" s="151"/>
      <c r="AG266" s="151" t="s">
        <v>329</v>
      </c>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x14ac:dyDescent="0.25">
      <c r="A267" s="158"/>
      <c r="B267" s="159"/>
      <c r="C267" s="185" t="s">
        <v>541</v>
      </c>
      <c r="D267" s="182"/>
      <c r="E267" s="183">
        <v>1589.74</v>
      </c>
      <c r="F267" s="161"/>
      <c r="G267" s="161"/>
      <c r="H267" s="161"/>
      <c r="I267" s="161"/>
      <c r="J267" s="161"/>
      <c r="K267" s="161"/>
      <c r="L267" s="161"/>
      <c r="M267" s="161"/>
      <c r="N267" s="160"/>
      <c r="O267" s="160"/>
      <c r="P267" s="160"/>
      <c r="Q267" s="160"/>
      <c r="R267" s="161"/>
      <c r="S267" s="161"/>
      <c r="T267" s="161"/>
      <c r="U267" s="161"/>
      <c r="V267" s="161"/>
      <c r="W267" s="161"/>
      <c r="X267" s="161"/>
      <c r="Y267" s="151"/>
      <c r="Z267" s="151"/>
      <c r="AA267" s="151"/>
      <c r="AB267" s="151"/>
      <c r="AC267" s="151"/>
      <c r="AD267" s="151"/>
      <c r="AE267" s="151"/>
      <c r="AF267" s="151"/>
      <c r="AG267" s="151" t="s">
        <v>199</v>
      </c>
      <c r="AH267" s="151">
        <v>0</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x14ac:dyDescent="0.25">
      <c r="A268" s="170">
        <v>98</v>
      </c>
      <c r="B268" s="171" t="s">
        <v>424</v>
      </c>
      <c r="C268" s="178" t="s">
        <v>542</v>
      </c>
      <c r="D268" s="172" t="s">
        <v>372</v>
      </c>
      <c r="E268" s="173">
        <v>1000</v>
      </c>
      <c r="F268" s="174"/>
      <c r="G268" s="175">
        <f>ROUND(E268*F268,2)</f>
        <v>0</v>
      </c>
      <c r="H268" s="174"/>
      <c r="I268" s="175">
        <f>ROUND(E268*H268,2)</f>
        <v>0</v>
      </c>
      <c r="J268" s="174"/>
      <c r="K268" s="175">
        <f>ROUND(E268*J268,2)</f>
        <v>0</v>
      </c>
      <c r="L268" s="175">
        <v>21</v>
      </c>
      <c r="M268" s="175">
        <f>G268*(1+L268/100)</f>
        <v>0</v>
      </c>
      <c r="N268" s="173">
        <v>3.6999999999999999E-4</v>
      </c>
      <c r="O268" s="173">
        <f>ROUND(E268*N268,2)</f>
        <v>0.37</v>
      </c>
      <c r="P268" s="173">
        <v>0</v>
      </c>
      <c r="Q268" s="173">
        <f>ROUND(E268*P268,2)</f>
        <v>0</v>
      </c>
      <c r="R268" s="175"/>
      <c r="S268" s="175" t="s">
        <v>153</v>
      </c>
      <c r="T268" s="176" t="s">
        <v>154</v>
      </c>
      <c r="U268" s="161">
        <v>0</v>
      </c>
      <c r="V268" s="161">
        <f>ROUND(E268*U268,2)</f>
        <v>0</v>
      </c>
      <c r="W268" s="161"/>
      <c r="X268" s="161" t="s">
        <v>543</v>
      </c>
      <c r="Y268" s="151"/>
      <c r="Z268" s="151"/>
      <c r="AA268" s="151"/>
      <c r="AB268" s="151"/>
      <c r="AC268" s="151"/>
      <c r="AD268" s="151"/>
      <c r="AE268" s="151"/>
      <c r="AF268" s="151"/>
      <c r="AG268" s="151" t="s">
        <v>544</v>
      </c>
      <c r="AH268" s="151"/>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5">
      <c r="A269" s="158"/>
      <c r="B269" s="159"/>
      <c r="C269" s="185" t="s">
        <v>545</v>
      </c>
      <c r="D269" s="182"/>
      <c r="E269" s="183">
        <v>1000</v>
      </c>
      <c r="F269" s="161"/>
      <c r="G269" s="161"/>
      <c r="H269" s="161"/>
      <c r="I269" s="161"/>
      <c r="J269" s="161"/>
      <c r="K269" s="161"/>
      <c r="L269" s="161"/>
      <c r="M269" s="161"/>
      <c r="N269" s="160"/>
      <c r="O269" s="160"/>
      <c r="P269" s="160"/>
      <c r="Q269" s="160"/>
      <c r="R269" s="161"/>
      <c r="S269" s="161"/>
      <c r="T269" s="161"/>
      <c r="U269" s="161"/>
      <c r="V269" s="161"/>
      <c r="W269" s="161"/>
      <c r="X269" s="161"/>
      <c r="Y269" s="151"/>
      <c r="Z269" s="151"/>
      <c r="AA269" s="151"/>
      <c r="AB269" s="151"/>
      <c r="AC269" s="151"/>
      <c r="AD269" s="151"/>
      <c r="AE269" s="151"/>
      <c r="AF269" s="151"/>
      <c r="AG269" s="151" t="s">
        <v>199</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ht="13" x14ac:dyDescent="0.25">
      <c r="A270" s="163" t="s">
        <v>148</v>
      </c>
      <c r="B270" s="164" t="s">
        <v>102</v>
      </c>
      <c r="C270" s="177" t="s">
        <v>103</v>
      </c>
      <c r="D270" s="165"/>
      <c r="E270" s="166"/>
      <c r="F270" s="167"/>
      <c r="G270" s="167">
        <f>SUMIF(AG271:AG273,"&lt;&gt;NOR",G271:G273)</f>
        <v>0</v>
      </c>
      <c r="H270" s="167"/>
      <c r="I270" s="167">
        <f>SUM(I271:I273)</f>
        <v>0</v>
      </c>
      <c r="J270" s="167"/>
      <c r="K270" s="167">
        <f>SUM(K271:K273)</f>
        <v>0</v>
      </c>
      <c r="L270" s="167"/>
      <c r="M270" s="167">
        <f>SUM(M271:M273)</f>
        <v>0</v>
      </c>
      <c r="N270" s="166"/>
      <c r="O270" s="166">
        <f>SUM(O271:O273)</f>
        <v>0</v>
      </c>
      <c r="P270" s="166"/>
      <c r="Q270" s="166">
        <f>SUM(Q271:Q273)</f>
        <v>0.25</v>
      </c>
      <c r="R270" s="167"/>
      <c r="S270" s="167"/>
      <c r="T270" s="168"/>
      <c r="U270" s="162"/>
      <c r="V270" s="162">
        <f>SUM(V271:V273)</f>
        <v>1.76</v>
      </c>
      <c r="W270" s="162"/>
      <c r="X270" s="162"/>
      <c r="AG270" t="s">
        <v>149</v>
      </c>
    </row>
    <row r="271" spans="1:60" ht="20" outlineLevel="1" x14ac:dyDescent="0.25">
      <c r="A271" s="170">
        <v>99</v>
      </c>
      <c r="B271" s="171" t="s">
        <v>546</v>
      </c>
      <c r="C271" s="178" t="s">
        <v>547</v>
      </c>
      <c r="D271" s="172" t="s">
        <v>372</v>
      </c>
      <c r="E271" s="173">
        <v>3</v>
      </c>
      <c r="F271" s="174"/>
      <c r="G271" s="175">
        <f>ROUND(E271*F271,2)</f>
        <v>0</v>
      </c>
      <c r="H271" s="174"/>
      <c r="I271" s="175">
        <f>ROUND(E271*H271,2)</f>
        <v>0</v>
      </c>
      <c r="J271" s="174"/>
      <c r="K271" s="175">
        <f>ROUND(E271*J271,2)</f>
        <v>0</v>
      </c>
      <c r="L271" s="175">
        <v>21</v>
      </c>
      <c r="M271" s="175">
        <f>G271*(1+L271/100)</f>
        <v>0</v>
      </c>
      <c r="N271" s="173">
        <v>0</v>
      </c>
      <c r="O271" s="173">
        <f>ROUND(E271*N271,2)</f>
        <v>0</v>
      </c>
      <c r="P271" s="173">
        <v>8.2000000000000003E-2</v>
      </c>
      <c r="Q271" s="173">
        <f>ROUND(E271*P271,2)</f>
        <v>0.25</v>
      </c>
      <c r="R271" s="175" t="s">
        <v>192</v>
      </c>
      <c r="S271" s="175" t="s">
        <v>193</v>
      </c>
      <c r="T271" s="176" t="s">
        <v>193</v>
      </c>
      <c r="U271" s="161">
        <v>0.58799999999999997</v>
      </c>
      <c r="V271" s="161">
        <f>ROUND(E271*U271,2)</f>
        <v>1.76</v>
      </c>
      <c r="W271" s="161"/>
      <c r="X271" s="161" t="s">
        <v>194</v>
      </c>
      <c r="Y271" s="151"/>
      <c r="Z271" s="151"/>
      <c r="AA271" s="151"/>
      <c r="AB271" s="151"/>
      <c r="AC271" s="151"/>
      <c r="AD271" s="151"/>
      <c r="AE271" s="151"/>
      <c r="AF271" s="151"/>
      <c r="AG271" s="151" t="s">
        <v>195</v>
      </c>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x14ac:dyDescent="0.25">
      <c r="A272" s="158"/>
      <c r="B272" s="159"/>
      <c r="C272" s="270" t="s">
        <v>548</v>
      </c>
      <c r="D272" s="271"/>
      <c r="E272" s="271"/>
      <c r="F272" s="271"/>
      <c r="G272" s="271"/>
      <c r="H272" s="161"/>
      <c r="I272" s="161"/>
      <c r="J272" s="161"/>
      <c r="K272" s="161"/>
      <c r="L272" s="161"/>
      <c r="M272" s="161"/>
      <c r="N272" s="160"/>
      <c r="O272" s="160"/>
      <c r="P272" s="160"/>
      <c r="Q272" s="160"/>
      <c r="R272" s="161"/>
      <c r="S272" s="161"/>
      <c r="T272" s="161"/>
      <c r="U272" s="161"/>
      <c r="V272" s="161"/>
      <c r="W272" s="161"/>
      <c r="X272" s="161"/>
      <c r="Y272" s="151"/>
      <c r="Z272" s="151"/>
      <c r="AA272" s="151"/>
      <c r="AB272" s="151"/>
      <c r="AC272" s="151"/>
      <c r="AD272" s="151"/>
      <c r="AE272" s="151"/>
      <c r="AF272" s="151"/>
      <c r="AG272" s="151" t="s">
        <v>197</v>
      </c>
      <c r="AH272" s="151"/>
      <c r="AI272" s="151"/>
      <c r="AJ272" s="151"/>
      <c r="AK272" s="151"/>
      <c r="AL272" s="151"/>
      <c r="AM272" s="151"/>
      <c r="AN272" s="151"/>
      <c r="AO272" s="151"/>
      <c r="AP272" s="151"/>
      <c r="AQ272" s="151"/>
      <c r="AR272" s="151"/>
      <c r="AS272" s="151"/>
      <c r="AT272" s="151"/>
      <c r="AU272" s="151"/>
      <c r="AV272" s="151"/>
      <c r="AW272" s="151"/>
      <c r="AX272" s="151"/>
      <c r="AY272" s="151"/>
      <c r="AZ272" s="151"/>
      <c r="BA272" s="184" t="str">
        <f>C272</f>
        <v>s uložením hmot na skládku na vzdálenost do 3 m nebo s naložením na dopravní prostředek, se zásypem jam a jeho zhutněním</v>
      </c>
      <c r="BB272" s="151"/>
      <c r="BC272" s="151"/>
      <c r="BD272" s="151"/>
      <c r="BE272" s="151"/>
      <c r="BF272" s="151"/>
      <c r="BG272" s="151"/>
      <c r="BH272" s="151"/>
    </row>
    <row r="273" spans="1:60" outlineLevel="1" x14ac:dyDescent="0.25">
      <c r="A273" s="158"/>
      <c r="B273" s="159"/>
      <c r="C273" s="185" t="s">
        <v>549</v>
      </c>
      <c r="D273" s="182"/>
      <c r="E273" s="183">
        <v>3</v>
      </c>
      <c r="F273" s="161"/>
      <c r="G273" s="161"/>
      <c r="H273" s="161"/>
      <c r="I273" s="161"/>
      <c r="J273" s="161"/>
      <c r="K273" s="161"/>
      <c r="L273" s="161"/>
      <c r="M273" s="161"/>
      <c r="N273" s="160"/>
      <c r="O273" s="160"/>
      <c r="P273" s="160"/>
      <c r="Q273" s="160"/>
      <c r="R273" s="161"/>
      <c r="S273" s="161"/>
      <c r="T273" s="161"/>
      <c r="U273" s="161"/>
      <c r="V273" s="161"/>
      <c r="W273" s="161"/>
      <c r="X273" s="161"/>
      <c r="Y273" s="151"/>
      <c r="Z273" s="151"/>
      <c r="AA273" s="151"/>
      <c r="AB273" s="151"/>
      <c r="AC273" s="151"/>
      <c r="AD273" s="151"/>
      <c r="AE273" s="151"/>
      <c r="AF273" s="151"/>
      <c r="AG273" s="151" t="s">
        <v>199</v>
      </c>
      <c r="AH273" s="151">
        <v>0</v>
      </c>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ht="13" x14ac:dyDescent="0.25">
      <c r="A274" s="163" t="s">
        <v>148</v>
      </c>
      <c r="B274" s="164" t="s">
        <v>104</v>
      </c>
      <c r="C274" s="177" t="s">
        <v>105</v>
      </c>
      <c r="D274" s="165"/>
      <c r="E274" s="166"/>
      <c r="F274" s="167"/>
      <c r="G274" s="167">
        <f>SUMIF(AG275:AG312,"&lt;&gt;NOR",G275:G312)</f>
        <v>0</v>
      </c>
      <c r="H274" s="167"/>
      <c r="I274" s="167">
        <f>SUM(I275:I312)</f>
        <v>0</v>
      </c>
      <c r="J274" s="167"/>
      <c r="K274" s="167">
        <f>SUM(K275:K312)</f>
        <v>0</v>
      </c>
      <c r="L274" s="167"/>
      <c r="M274" s="167">
        <f>SUM(M275:M312)</f>
        <v>0</v>
      </c>
      <c r="N274" s="166"/>
      <c r="O274" s="166">
        <f>SUM(O275:O312)</f>
        <v>0</v>
      </c>
      <c r="P274" s="166"/>
      <c r="Q274" s="166">
        <f>SUM(Q275:Q312)</f>
        <v>0.7</v>
      </c>
      <c r="R274" s="167"/>
      <c r="S274" s="167"/>
      <c r="T274" s="168"/>
      <c r="U274" s="162"/>
      <c r="V274" s="162">
        <f>SUM(V275:V312)</f>
        <v>1963.93</v>
      </c>
      <c r="W274" s="162"/>
      <c r="X274" s="162"/>
      <c r="AG274" t="s">
        <v>149</v>
      </c>
    </row>
    <row r="275" spans="1:60" ht="20" outlineLevel="1" x14ac:dyDescent="0.25">
      <c r="A275" s="170">
        <v>100</v>
      </c>
      <c r="B275" s="171" t="s">
        <v>550</v>
      </c>
      <c r="C275" s="178" t="s">
        <v>551</v>
      </c>
      <c r="D275" s="172" t="s">
        <v>372</v>
      </c>
      <c r="E275" s="173">
        <v>29</v>
      </c>
      <c r="F275" s="174"/>
      <c r="G275" s="175">
        <f>ROUND(E275*F275,2)</f>
        <v>0</v>
      </c>
      <c r="H275" s="174"/>
      <c r="I275" s="175">
        <f>ROUND(E275*H275,2)</f>
        <v>0</v>
      </c>
      <c r="J275" s="174"/>
      <c r="K275" s="175">
        <f>ROUND(E275*J275,2)</f>
        <v>0</v>
      </c>
      <c r="L275" s="175">
        <v>21</v>
      </c>
      <c r="M275" s="175">
        <f>G275*(1+L275/100)</f>
        <v>0</v>
      </c>
      <c r="N275" s="173">
        <v>0</v>
      </c>
      <c r="O275" s="173">
        <f>ROUND(E275*N275,2)</f>
        <v>0</v>
      </c>
      <c r="P275" s="173">
        <v>2.4E-2</v>
      </c>
      <c r="Q275" s="173">
        <f>ROUND(E275*P275,2)</f>
        <v>0.7</v>
      </c>
      <c r="R275" s="175" t="s">
        <v>552</v>
      </c>
      <c r="S275" s="175" t="s">
        <v>193</v>
      </c>
      <c r="T275" s="176" t="s">
        <v>193</v>
      </c>
      <c r="U275" s="161">
        <v>0.18</v>
      </c>
      <c r="V275" s="161">
        <f>ROUND(E275*U275,2)</f>
        <v>5.22</v>
      </c>
      <c r="W275" s="161"/>
      <c r="X275" s="161" t="s">
        <v>194</v>
      </c>
      <c r="Y275" s="151"/>
      <c r="Z275" s="151"/>
      <c r="AA275" s="151"/>
      <c r="AB275" s="151"/>
      <c r="AC275" s="151"/>
      <c r="AD275" s="151"/>
      <c r="AE275" s="151"/>
      <c r="AF275" s="151"/>
      <c r="AG275" s="151" t="s">
        <v>195</v>
      </c>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x14ac:dyDescent="0.25">
      <c r="A276" s="158"/>
      <c r="B276" s="159"/>
      <c r="C276" s="185" t="s">
        <v>553</v>
      </c>
      <c r="D276" s="182"/>
      <c r="E276" s="183">
        <v>29</v>
      </c>
      <c r="F276" s="161"/>
      <c r="G276" s="161"/>
      <c r="H276" s="161"/>
      <c r="I276" s="161"/>
      <c r="J276" s="161"/>
      <c r="K276" s="161"/>
      <c r="L276" s="161"/>
      <c r="M276" s="161"/>
      <c r="N276" s="160"/>
      <c r="O276" s="160"/>
      <c r="P276" s="160"/>
      <c r="Q276" s="160"/>
      <c r="R276" s="161"/>
      <c r="S276" s="161"/>
      <c r="T276" s="161"/>
      <c r="U276" s="161"/>
      <c r="V276" s="161"/>
      <c r="W276" s="161"/>
      <c r="X276" s="161"/>
      <c r="Y276" s="151"/>
      <c r="Z276" s="151"/>
      <c r="AA276" s="151"/>
      <c r="AB276" s="151"/>
      <c r="AC276" s="151"/>
      <c r="AD276" s="151"/>
      <c r="AE276" s="151"/>
      <c r="AF276" s="151"/>
      <c r="AG276" s="151" t="s">
        <v>199</v>
      </c>
      <c r="AH276" s="151">
        <v>0</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ht="20" outlineLevel="1" x14ac:dyDescent="0.25">
      <c r="A277" s="170">
        <v>101</v>
      </c>
      <c r="B277" s="171" t="s">
        <v>554</v>
      </c>
      <c r="C277" s="178" t="s">
        <v>555</v>
      </c>
      <c r="D277" s="172" t="s">
        <v>235</v>
      </c>
      <c r="E277" s="173">
        <v>1250</v>
      </c>
      <c r="F277" s="174"/>
      <c r="G277" s="175">
        <f>ROUND(E277*F277,2)</f>
        <v>0</v>
      </c>
      <c r="H277" s="174"/>
      <c r="I277" s="175">
        <f>ROUND(E277*H277,2)</f>
        <v>0</v>
      </c>
      <c r="J277" s="174"/>
      <c r="K277" s="175">
        <f>ROUND(E277*J277,2)</f>
        <v>0</v>
      </c>
      <c r="L277" s="175">
        <v>21</v>
      </c>
      <c r="M277" s="175">
        <f>G277*(1+L277/100)</f>
        <v>0</v>
      </c>
      <c r="N277" s="173">
        <v>0</v>
      </c>
      <c r="O277" s="173">
        <f>ROUND(E277*N277,2)</f>
        <v>0</v>
      </c>
      <c r="P277" s="173">
        <v>0</v>
      </c>
      <c r="Q277" s="173">
        <f>ROUND(E277*P277,2)</f>
        <v>0</v>
      </c>
      <c r="R277" s="175" t="s">
        <v>192</v>
      </c>
      <c r="S277" s="175" t="s">
        <v>193</v>
      </c>
      <c r="T277" s="176" t="s">
        <v>193</v>
      </c>
      <c r="U277" s="161">
        <v>0.09</v>
      </c>
      <c r="V277" s="161">
        <f>ROUND(E277*U277,2)</f>
        <v>112.5</v>
      </c>
      <c r="W277" s="161"/>
      <c r="X277" s="161" t="s">
        <v>194</v>
      </c>
      <c r="Y277" s="151"/>
      <c r="Z277" s="151"/>
      <c r="AA277" s="151"/>
      <c r="AB277" s="151"/>
      <c r="AC277" s="151"/>
      <c r="AD277" s="151"/>
      <c r="AE277" s="151"/>
      <c r="AF277" s="151"/>
      <c r="AG277" s="151" t="s">
        <v>195</v>
      </c>
      <c r="AH277" s="151"/>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x14ac:dyDescent="0.25">
      <c r="A278" s="158"/>
      <c r="B278" s="159"/>
      <c r="C278" s="270" t="s">
        <v>556</v>
      </c>
      <c r="D278" s="271"/>
      <c r="E278" s="271"/>
      <c r="F278" s="271"/>
      <c r="G278" s="271"/>
      <c r="H278" s="161"/>
      <c r="I278" s="161"/>
      <c r="J278" s="161"/>
      <c r="K278" s="161"/>
      <c r="L278" s="161"/>
      <c r="M278" s="161"/>
      <c r="N278" s="160"/>
      <c r="O278" s="160"/>
      <c r="P278" s="160"/>
      <c r="Q278" s="160"/>
      <c r="R278" s="161"/>
      <c r="S278" s="161"/>
      <c r="T278" s="161"/>
      <c r="U278" s="161"/>
      <c r="V278" s="161"/>
      <c r="W278" s="161"/>
      <c r="X278" s="161"/>
      <c r="Y278" s="151"/>
      <c r="Z278" s="151"/>
      <c r="AA278" s="151"/>
      <c r="AB278" s="151"/>
      <c r="AC278" s="151"/>
      <c r="AD278" s="151"/>
      <c r="AE278" s="151"/>
      <c r="AF278" s="151"/>
      <c r="AG278" s="151" t="s">
        <v>197</v>
      </c>
      <c r="AH278" s="151"/>
      <c r="AI278" s="151"/>
      <c r="AJ278" s="151"/>
      <c r="AK278" s="151"/>
      <c r="AL278" s="151"/>
      <c r="AM278" s="151"/>
      <c r="AN278" s="151"/>
      <c r="AO278" s="151"/>
      <c r="AP278" s="151"/>
      <c r="AQ278" s="151"/>
      <c r="AR278" s="151"/>
      <c r="AS278" s="151"/>
      <c r="AT278" s="151"/>
      <c r="AU278" s="151"/>
      <c r="AV278" s="151"/>
      <c r="AW278" s="151"/>
      <c r="AX278" s="151"/>
      <c r="AY278" s="151"/>
      <c r="AZ278" s="151"/>
      <c r="BA278" s="184" t="str">
        <f>C278</f>
        <v>krajníků, desek nebo panelů od spojovacího materiálu s odklizením a uložením očištěných hmot a spojovacího materiálu na skládku na vzdálenost do 10 m</v>
      </c>
      <c r="BB278" s="151"/>
      <c r="BC278" s="151"/>
      <c r="BD278" s="151"/>
      <c r="BE278" s="151"/>
      <c r="BF278" s="151"/>
      <c r="BG278" s="151"/>
      <c r="BH278" s="151"/>
    </row>
    <row r="279" spans="1:60" outlineLevel="1" x14ac:dyDescent="0.25">
      <c r="A279" s="158"/>
      <c r="B279" s="159"/>
      <c r="C279" s="185" t="s">
        <v>557</v>
      </c>
      <c r="D279" s="182"/>
      <c r="E279" s="183">
        <v>1250</v>
      </c>
      <c r="F279" s="161"/>
      <c r="G279" s="161"/>
      <c r="H279" s="161"/>
      <c r="I279" s="161"/>
      <c r="J279" s="161"/>
      <c r="K279" s="161"/>
      <c r="L279" s="161"/>
      <c r="M279" s="161"/>
      <c r="N279" s="160"/>
      <c r="O279" s="160"/>
      <c r="P279" s="160"/>
      <c r="Q279" s="160"/>
      <c r="R279" s="161"/>
      <c r="S279" s="161"/>
      <c r="T279" s="161"/>
      <c r="U279" s="161"/>
      <c r="V279" s="161"/>
      <c r="W279" s="161"/>
      <c r="X279" s="161"/>
      <c r="Y279" s="151"/>
      <c r="Z279" s="151"/>
      <c r="AA279" s="151"/>
      <c r="AB279" s="151"/>
      <c r="AC279" s="151"/>
      <c r="AD279" s="151"/>
      <c r="AE279" s="151"/>
      <c r="AF279" s="151"/>
      <c r="AG279" s="151" t="s">
        <v>199</v>
      </c>
      <c r="AH279" s="151">
        <v>0</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ht="20" outlineLevel="1" x14ac:dyDescent="0.25">
      <c r="A280" s="170">
        <v>102</v>
      </c>
      <c r="B280" s="171" t="s">
        <v>558</v>
      </c>
      <c r="C280" s="178" t="s">
        <v>559</v>
      </c>
      <c r="D280" s="172" t="s">
        <v>191</v>
      </c>
      <c r="E280" s="173">
        <v>1246.29</v>
      </c>
      <c r="F280" s="174"/>
      <c r="G280" s="175">
        <f>ROUND(E280*F280,2)</f>
        <v>0</v>
      </c>
      <c r="H280" s="174"/>
      <c r="I280" s="175">
        <f>ROUND(E280*H280,2)</f>
        <v>0</v>
      </c>
      <c r="J280" s="174"/>
      <c r="K280" s="175">
        <f>ROUND(E280*J280,2)</f>
        <v>0</v>
      </c>
      <c r="L280" s="175">
        <v>21</v>
      </c>
      <c r="M280" s="175">
        <f>G280*(1+L280/100)</f>
        <v>0</v>
      </c>
      <c r="N280" s="173">
        <v>0</v>
      </c>
      <c r="O280" s="173">
        <f>ROUND(E280*N280,2)</f>
        <v>0</v>
      </c>
      <c r="P280" s="173">
        <v>0</v>
      </c>
      <c r="Q280" s="173">
        <f>ROUND(E280*P280,2)</f>
        <v>0</v>
      </c>
      <c r="R280" s="175" t="s">
        <v>192</v>
      </c>
      <c r="S280" s="175" t="s">
        <v>193</v>
      </c>
      <c r="T280" s="176" t="s">
        <v>193</v>
      </c>
      <c r="U280" s="161">
        <v>0.1</v>
      </c>
      <c r="V280" s="161">
        <f>ROUND(E280*U280,2)</f>
        <v>124.63</v>
      </c>
      <c r="W280" s="161"/>
      <c r="X280" s="161" t="s">
        <v>194</v>
      </c>
      <c r="Y280" s="151"/>
      <c r="Z280" s="151"/>
      <c r="AA280" s="151"/>
      <c r="AB280" s="151"/>
      <c r="AC280" s="151"/>
      <c r="AD280" s="151"/>
      <c r="AE280" s="151"/>
      <c r="AF280" s="151"/>
      <c r="AG280" s="151" t="s">
        <v>195</v>
      </c>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ht="20.5" outlineLevel="1" x14ac:dyDescent="0.25">
      <c r="A281" s="158"/>
      <c r="B281" s="159"/>
      <c r="C281" s="270" t="s">
        <v>560</v>
      </c>
      <c r="D281" s="271"/>
      <c r="E281" s="271"/>
      <c r="F281" s="271"/>
      <c r="G281" s="271"/>
      <c r="H281" s="161"/>
      <c r="I281" s="161"/>
      <c r="J281" s="161"/>
      <c r="K281" s="161"/>
      <c r="L281" s="161"/>
      <c r="M281" s="161"/>
      <c r="N281" s="160"/>
      <c r="O281" s="160"/>
      <c r="P281" s="160"/>
      <c r="Q281" s="160"/>
      <c r="R281" s="161"/>
      <c r="S281" s="161"/>
      <c r="T281" s="161"/>
      <c r="U281" s="161"/>
      <c r="V281" s="161"/>
      <c r="W281" s="161"/>
      <c r="X281" s="161"/>
      <c r="Y281" s="151"/>
      <c r="Z281" s="151"/>
      <c r="AA281" s="151"/>
      <c r="AB281" s="151"/>
      <c r="AC281" s="151"/>
      <c r="AD281" s="151"/>
      <c r="AE281" s="151"/>
      <c r="AF281" s="151"/>
      <c r="AG281" s="151" t="s">
        <v>197</v>
      </c>
      <c r="AH281" s="151"/>
      <c r="AI281" s="151"/>
      <c r="AJ281" s="151"/>
      <c r="AK281" s="151"/>
      <c r="AL281" s="151"/>
      <c r="AM281" s="151"/>
      <c r="AN281" s="151"/>
      <c r="AO281" s="151"/>
      <c r="AP281" s="151"/>
      <c r="AQ281" s="151"/>
      <c r="AR281" s="151"/>
      <c r="AS281" s="151"/>
      <c r="AT281" s="151"/>
      <c r="AU281" s="151"/>
      <c r="AV281" s="151"/>
      <c r="AW281" s="151"/>
      <c r="AX281" s="151"/>
      <c r="AY281" s="151"/>
      <c r="AZ281" s="151"/>
      <c r="BA281" s="184" t="str">
        <f>C281</f>
        <v>od spojovacího materiálu, s uložením očištěných kostek na skládku, s odklizením odpadových hmot na hromady a s odklizením vybouraných kostek na vzdálenost do 3 m</v>
      </c>
      <c r="BB281" s="151"/>
      <c r="BC281" s="151"/>
      <c r="BD281" s="151"/>
      <c r="BE281" s="151"/>
      <c r="BF281" s="151"/>
      <c r="BG281" s="151"/>
      <c r="BH281" s="151"/>
    </row>
    <row r="282" spans="1:60" outlineLevel="1" x14ac:dyDescent="0.25">
      <c r="A282" s="158"/>
      <c r="B282" s="159"/>
      <c r="C282" s="185" t="s">
        <v>561</v>
      </c>
      <c r="D282" s="182"/>
      <c r="E282" s="183">
        <v>1246.29</v>
      </c>
      <c r="F282" s="161"/>
      <c r="G282" s="161"/>
      <c r="H282" s="161"/>
      <c r="I282" s="161"/>
      <c r="J282" s="161"/>
      <c r="K282" s="161"/>
      <c r="L282" s="161"/>
      <c r="M282" s="161"/>
      <c r="N282" s="160"/>
      <c r="O282" s="160"/>
      <c r="P282" s="160"/>
      <c r="Q282" s="160"/>
      <c r="R282" s="161"/>
      <c r="S282" s="161"/>
      <c r="T282" s="161"/>
      <c r="U282" s="161"/>
      <c r="V282" s="161"/>
      <c r="W282" s="161"/>
      <c r="X282" s="161"/>
      <c r="Y282" s="151"/>
      <c r="Z282" s="151"/>
      <c r="AA282" s="151"/>
      <c r="AB282" s="151"/>
      <c r="AC282" s="151"/>
      <c r="AD282" s="151"/>
      <c r="AE282" s="151"/>
      <c r="AF282" s="151"/>
      <c r="AG282" s="151" t="s">
        <v>199</v>
      </c>
      <c r="AH282" s="151">
        <v>0</v>
      </c>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ht="20" outlineLevel="1" x14ac:dyDescent="0.25">
      <c r="A283" s="170">
        <v>103</v>
      </c>
      <c r="B283" s="171" t="s">
        <v>562</v>
      </c>
      <c r="C283" s="178" t="s">
        <v>563</v>
      </c>
      <c r="D283" s="172" t="s">
        <v>191</v>
      </c>
      <c r="E283" s="173">
        <v>245.86</v>
      </c>
      <c r="F283" s="174"/>
      <c r="G283" s="175">
        <f>ROUND(E283*F283,2)</f>
        <v>0</v>
      </c>
      <c r="H283" s="174"/>
      <c r="I283" s="175">
        <f>ROUND(E283*H283,2)</f>
        <v>0</v>
      </c>
      <c r="J283" s="174"/>
      <c r="K283" s="175">
        <f>ROUND(E283*J283,2)</f>
        <v>0</v>
      </c>
      <c r="L283" s="175">
        <v>21</v>
      </c>
      <c r="M283" s="175">
        <f>G283*(1+L283/100)</f>
        <v>0</v>
      </c>
      <c r="N283" s="173">
        <v>0</v>
      </c>
      <c r="O283" s="173">
        <f>ROUND(E283*N283,2)</f>
        <v>0</v>
      </c>
      <c r="P283" s="173">
        <v>0</v>
      </c>
      <c r="Q283" s="173">
        <f>ROUND(E283*P283,2)</f>
        <v>0</v>
      </c>
      <c r="R283" s="175" t="s">
        <v>192</v>
      </c>
      <c r="S283" s="175" t="s">
        <v>193</v>
      </c>
      <c r="T283" s="176" t="s">
        <v>193</v>
      </c>
      <c r="U283" s="161">
        <v>0.31</v>
      </c>
      <c r="V283" s="161">
        <f>ROUND(E283*U283,2)</f>
        <v>76.22</v>
      </c>
      <c r="W283" s="161"/>
      <c r="X283" s="161" t="s">
        <v>194</v>
      </c>
      <c r="Y283" s="151"/>
      <c r="Z283" s="151"/>
      <c r="AA283" s="151"/>
      <c r="AB283" s="151"/>
      <c r="AC283" s="151"/>
      <c r="AD283" s="151"/>
      <c r="AE283" s="151"/>
      <c r="AF283" s="151"/>
      <c r="AG283" s="151" t="s">
        <v>195</v>
      </c>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ht="20.5" outlineLevel="1" x14ac:dyDescent="0.25">
      <c r="A284" s="158"/>
      <c r="B284" s="159"/>
      <c r="C284" s="270" t="s">
        <v>560</v>
      </c>
      <c r="D284" s="271"/>
      <c r="E284" s="271"/>
      <c r="F284" s="271"/>
      <c r="G284" s="271"/>
      <c r="H284" s="161"/>
      <c r="I284" s="161"/>
      <c r="J284" s="161"/>
      <c r="K284" s="161"/>
      <c r="L284" s="161"/>
      <c r="M284" s="161"/>
      <c r="N284" s="160"/>
      <c r="O284" s="160"/>
      <c r="P284" s="160"/>
      <c r="Q284" s="160"/>
      <c r="R284" s="161"/>
      <c r="S284" s="161"/>
      <c r="T284" s="161"/>
      <c r="U284" s="161"/>
      <c r="V284" s="161"/>
      <c r="W284" s="161"/>
      <c r="X284" s="161"/>
      <c r="Y284" s="151"/>
      <c r="Z284" s="151"/>
      <c r="AA284" s="151"/>
      <c r="AB284" s="151"/>
      <c r="AC284" s="151"/>
      <c r="AD284" s="151"/>
      <c r="AE284" s="151"/>
      <c r="AF284" s="151"/>
      <c r="AG284" s="151" t="s">
        <v>197</v>
      </c>
      <c r="AH284" s="151"/>
      <c r="AI284" s="151"/>
      <c r="AJ284" s="151"/>
      <c r="AK284" s="151"/>
      <c r="AL284" s="151"/>
      <c r="AM284" s="151"/>
      <c r="AN284" s="151"/>
      <c r="AO284" s="151"/>
      <c r="AP284" s="151"/>
      <c r="AQ284" s="151"/>
      <c r="AR284" s="151"/>
      <c r="AS284" s="151"/>
      <c r="AT284" s="151"/>
      <c r="AU284" s="151"/>
      <c r="AV284" s="151"/>
      <c r="AW284" s="151"/>
      <c r="AX284" s="151"/>
      <c r="AY284" s="151"/>
      <c r="AZ284" s="151"/>
      <c r="BA284" s="184" t="str">
        <f>C284</f>
        <v>od spojovacího materiálu, s uložením očištěných kostek na skládku, s odklizením odpadových hmot na hromady a s odklizením vybouraných kostek na vzdálenost do 3 m</v>
      </c>
      <c r="BB284" s="151"/>
      <c r="BC284" s="151"/>
      <c r="BD284" s="151"/>
      <c r="BE284" s="151"/>
      <c r="BF284" s="151"/>
      <c r="BG284" s="151"/>
      <c r="BH284" s="151"/>
    </row>
    <row r="285" spans="1:60" outlineLevel="1" x14ac:dyDescent="0.25">
      <c r="A285" s="158"/>
      <c r="B285" s="159"/>
      <c r="C285" s="185" t="s">
        <v>564</v>
      </c>
      <c r="D285" s="182"/>
      <c r="E285" s="183">
        <v>245.86</v>
      </c>
      <c r="F285" s="161"/>
      <c r="G285" s="161"/>
      <c r="H285" s="161"/>
      <c r="I285" s="161"/>
      <c r="J285" s="161"/>
      <c r="K285" s="161"/>
      <c r="L285" s="161"/>
      <c r="M285" s="161"/>
      <c r="N285" s="160"/>
      <c r="O285" s="160"/>
      <c r="P285" s="160"/>
      <c r="Q285" s="160"/>
      <c r="R285" s="161"/>
      <c r="S285" s="161"/>
      <c r="T285" s="161"/>
      <c r="U285" s="161"/>
      <c r="V285" s="161"/>
      <c r="W285" s="161"/>
      <c r="X285" s="161"/>
      <c r="Y285" s="151"/>
      <c r="Z285" s="151"/>
      <c r="AA285" s="151"/>
      <c r="AB285" s="151"/>
      <c r="AC285" s="151"/>
      <c r="AD285" s="151"/>
      <c r="AE285" s="151"/>
      <c r="AF285" s="151"/>
      <c r="AG285" s="151" t="s">
        <v>199</v>
      </c>
      <c r="AH285" s="151">
        <v>0</v>
      </c>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ht="20" outlineLevel="1" x14ac:dyDescent="0.25">
      <c r="A286" s="170">
        <v>104</v>
      </c>
      <c r="B286" s="171" t="s">
        <v>565</v>
      </c>
      <c r="C286" s="178" t="s">
        <v>566</v>
      </c>
      <c r="D286" s="172" t="s">
        <v>336</v>
      </c>
      <c r="E286" s="173">
        <v>8064.75</v>
      </c>
      <c r="F286" s="174"/>
      <c r="G286" s="175">
        <f>ROUND(E286*F286,2)</f>
        <v>0</v>
      </c>
      <c r="H286" s="174"/>
      <c r="I286" s="175">
        <f>ROUND(E286*H286,2)</f>
        <v>0</v>
      </c>
      <c r="J286" s="174"/>
      <c r="K286" s="175">
        <f>ROUND(E286*J286,2)</f>
        <v>0</v>
      </c>
      <c r="L286" s="175">
        <v>21</v>
      </c>
      <c r="M286" s="175">
        <f>G286*(1+L286/100)</f>
        <v>0</v>
      </c>
      <c r="N286" s="173">
        <v>0</v>
      </c>
      <c r="O286" s="173">
        <f>ROUND(E286*N286,2)</f>
        <v>0</v>
      </c>
      <c r="P286" s="173">
        <v>0</v>
      </c>
      <c r="Q286" s="173">
        <f>ROUND(E286*P286,2)</f>
        <v>0</v>
      </c>
      <c r="R286" s="175" t="s">
        <v>192</v>
      </c>
      <c r="S286" s="175" t="s">
        <v>193</v>
      </c>
      <c r="T286" s="176" t="s">
        <v>193</v>
      </c>
      <c r="U286" s="161">
        <v>0.01</v>
      </c>
      <c r="V286" s="161">
        <f>ROUND(E286*U286,2)</f>
        <v>80.650000000000006</v>
      </c>
      <c r="W286" s="161"/>
      <c r="X286" s="161" t="s">
        <v>194</v>
      </c>
      <c r="Y286" s="151"/>
      <c r="Z286" s="151"/>
      <c r="AA286" s="151"/>
      <c r="AB286" s="151"/>
      <c r="AC286" s="151"/>
      <c r="AD286" s="151"/>
      <c r="AE286" s="151"/>
      <c r="AF286" s="151"/>
      <c r="AG286" s="151" t="s">
        <v>195</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x14ac:dyDescent="0.25">
      <c r="A287" s="158"/>
      <c r="B287" s="159"/>
      <c r="C287" s="185" t="s">
        <v>567</v>
      </c>
      <c r="D287" s="182"/>
      <c r="E287" s="183">
        <v>8064.75</v>
      </c>
      <c r="F287" s="161"/>
      <c r="G287" s="161"/>
      <c r="H287" s="161"/>
      <c r="I287" s="161"/>
      <c r="J287" s="161"/>
      <c r="K287" s="161"/>
      <c r="L287" s="161"/>
      <c r="M287" s="161"/>
      <c r="N287" s="160"/>
      <c r="O287" s="160"/>
      <c r="P287" s="160"/>
      <c r="Q287" s="160"/>
      <c r="R287" s="161"/>
      <c r="S287" s="161"/>
      <c r="T287" s="161"/>
      <c r="U287" s="161"/>
      <c r="V287" s="161"/>
      <c r="W287" s="161"/>
      <c r="X287" s="161"/>
      <c r="Y287" s="151"/>
      <c r="Z287" s="151"/>
      <c r="AA287" s="151"/>
      <c r="AB287" s="151"/>
      <c r="AC287" s="151"/>
      <c r="AD287" s="151"/>
      <c r="AE287" s="151"/>
      <c r="AF287" s="151"/>
      <c r="AG287" s="151" t="s">
        <v>199</v>
      </c>
      <c r="AH287" s="151">
        <v>0</v>
      </c>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x14ac:dyDescent="0.25">
      <c r="A288" s="170">
        <v>105</v>
      </c>
      <c r="B288" s="171" t="s">
        <v>568</v>
      </c>
      <c r="C288" s="178" t="s">
        <v>569</v>
      </c>
      <c r="D288" s="172" t="s">
        <v>336</v>
      </c>
      <c r="E288" s="173">
        <v>16129.49</v>
      </c>
      <c r="F288" s="174"/>
      <c r="G288" s="175">
        <f>ROUND(E288*F288,2)</f>
        <v>0</v>
      </c>
      <c r="H288" s="174"/>
      <c r="I288" s="175">
        <f>ROUND(E288*H288,2)</f>
        <v>0</v>
      </c>
      <c r="J288" s="174"/>
      <c r="K288" s="175">
        <f>ROUND(E288*J288,2)</f>
        <v>0</v>
      </c>
      <c r="L288" s="175">
        <v>21</v>
      </c>
      <c r="M288" s="175">
        <f>G288*(1+L288/100)</f>
        <v>0</v>
      </c>
      <c r="N288" s="173">
        <v>0</v>
      </c>
      <c r="O288" s="173">
        <f>ROUND(E288*N288,2)</f>
        <v>0</v>
      </c>
      <c r="P288" s="173">
        <v>0</v>
      </c>
      <c r="Q288" s="173">
        <f>ROUND(E288*P288,2)</f>
        <v>0</v>
      </c>
      <c r="R288" s="175" t="s">
        <v>192</v>
      </c>
      <c r="S288" s="175" t="s">
        <v>193</v>
      </c>
      <c r="T288" s="176" t="s">
        <v>193</v>
      </c>
      <c r="U288" s="161">
        <v>0</v>
      </c>
      <c r="V288" s="161">
        <f>ROUND(E288*U288,2)</f>
        <v>0</v>
      </c>
      <c r="W288" s="161"/>
      <c r="X288" s="161" t="s">
        <v>194</v>
      </c>
      <c r="Y288" s="151"/>
      <c r="Z288" s="151"/>
      <c r="AA288" s="151"/>
      <c r="AB288" s="151"/>
      <c r="AC288" s="151"/>
      <c r="AD288" s="151"/>
      <c r="AE288" s="151"/>
      <c r="AF288" s="151"/>
      <c r="AG288" s="151" t="s">
        <v>195</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x14ac:dyDescent="0.25">
      <c r="A289" s="158"/>
      <c r="B289" s="159"/>
      <c r="C289" s="185" t="s">
        <v>570</v>
      </c>
      <c r="D289" s="182"/>
      <c r="E289" s="183">
        <v>16129.49</v>
      </c>
      <c r="F289" s="161"/>
      <c r="G289" s="161"/>
      <c r="H289" s="161"/>
      <c r="I289" s="161"/>
      <c r="J289" s="161"/>
      <c r="K289" s="161"/>
      <c r="L289" s="161"/>
      <c r="M289" s="161"/>
      <c r="N289" s="160"/>
      <c r="O289" s="160"/>
      <c r="P289" s="160"/>
      <c r="Q289" s="160"/>
      <c r="R289" s="161"/>
      <c r="S289" s="161"/>
      <c r="T289" s="161"/>
      <c r="U289" s="161"/>
      <c r="V289" s="161"/>
      <c r="W289" s="161"/>
      <c r="X289" s="161"/>
      <c r="Y289" s="151"/>
      <c r="Z289" s="151"/>
      <c r="AA289" s="151"/>
      <c r="AB289" s="151"/>
      <c r="AC289" s="151"/>
      <c r="AD289" s="151"/>
      <c r="AE289" s="151"/>
      <c r="AF289" s="151"/>
      <c r="AG289" s="151" t="s">
        <v>199</v>
      </c>
      <c r="AH289" s="151">
        <v>0</v>
      </c>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ht="20" outlineLevel="1" x14ac:dyDescent="0.25">
      <c r="A290" s="170">
        <v>106</v>
      </c>
      <c r="B290" s="171" t="s">
        <v>571</v>
      </c>
      <c r="C290" s="178" t="s">
        <v>572</v>
      </c>
      <c r="D290" s="172" t="s">
        <v>336</v>
      </c>
      <c r="E290" s="173">
        <v>616.26</v>
      </c>
      <c r="F290" s="174"/>
      <c r="G290" s="175">
        <f>ROUND(E290*F290,2)</f>
        <v>0</v>
      </c>
      <c r="H290" s="174"/>
      <c r="I290" s="175">
        <f>ROUND(E290*H290,2)</f>
        <v>0</v>
      </c>
      <c r="J290" s="174"/>
      <c r="K290" s="175">
        <f>ROUND(E290*J290,2)</f>
        <v>0</v>
      </c>
      <c r="L290" s="175">
        <v>21</v>
      </c>
      <c r="M290" s="175">
        <f>G290*(1+L290/100)</f>
        <v>0</v>
      </c>
      <c r="N290" s="173">
        <v>0</v>
      </c>
      <c r="O290" s="173">
        <f>ROUND(E290*N290,2)</f>
        <v>0</v>
      </c>
      <c r="P290" s="173">
        <v>0</v>
      </c>
      <c r="Q290" s="173">
        <f>ROUND(E290*P290,2)</f>
        <v>0</v>
      </c>
      <c r="R290" s="175" t="s">
        <v>192</v>
      </c>
      <c r="S290" s="175" t="s">
        <v>193</v>
      </c>
      <c r="T290" s="176" t="s">
        <v>193</v>
      </c>
      <c r="U290" s="161">
        <v>0.68799999999999994</v>
      </c>
      <c r="V290" s="161">
        <f>ROUND(E290*U290,2)</f>
        <v>423.99</v>
      </c>
      <c r="W290" s="161"/>
      <c r="X290" s="161" t="s">
        <v>194</v>
      </c>
      <c r="Y290" s="151"/>
      <c r="Z290" s="151"/>
      <c r="AA290" s="151"/>
      <c r="AB290" s="151"/>
      <c r="AC290" s="151"/>
      <c r="AD290" s="151"/>
      <c r="AE290" s="151"/>
      <c r="AF290" s="151"/>
      <c r="AG290" s="151" t="s">
        <v>195</v>
      </c>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x14ac:dyDescent="0.25">
      <c r="A291" s="158"/>
      <c r="B291" s="159"/>
      <c r="C291" s="260" t="s">
        <v>573</v>
      </c>
      <c r="D291" s="261"/>
      <c r="E291" s="261"/>
      <c r="F291" s="261"/>
      <c r="G291" s="261"/>
      <c r="H291" s="161"/>
      <c r="I291" s="161"/>
      <c r="J291" s="161"/>
      <c r="K291" s="161"/>
      <c r="L291" s="161"/>
      <c r="M291" s="161"/>
      <c r="N291" s="160"/>
      <c r="O291" s="160"/>
      <c r="P291" s="160"/>
      <c r="Q291" s="160"/>
      <c r="R291" s="161"/>
      <c r="S291" s="161"/>
      <c r="T291" s="161"/>
      <c r="U291" s="161"/>
      <c r="V291" s="161"/>
      <c r="W291" s="161"/>
      <c r="X291" s="161"/>
      <c r="Y291" s="151"/>
      <c r="Z291" s="151"/>
      <c r="AA291" s="151"/>
      <c r="AB291" s="151"/>
      <c r="AC291" s="151"/>
      <c r="AD291" s="151"/>
      <c r="AE291" s="151"/>
      <c r="AF291" s="151"/>
      <c r="AG291" s="151" t="s">
        <v>158</v>
      </c>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x14ac:dyDescent="0.25">
      <c r="A292" s="158"/>
      <c r="B292" s="159"/>
      <c r="C292" s="185" t="s">
        <v>574</v>
      </c>
      <c r="D292" s="182"/>
      <c r="E292" s="183">
        <v>616.26</v>
      </c>
      <c r="F292" s="161"/>
      <c r="G292" s="161"/>
      <c r="H292" s="161"/>
      <c r="I292" s="161"/>
      <c r="J292" s="161"/>
      <c r="K292" s="161"/>
      <c r="L292" s="161"/>
      <c r="M292" s="161"/>
      <c r="N292" s="160"/>
      <c r="O292" s="160"/>
      <c r="P292" s="160"/>
      <c r="Q292" s="160"/>
      <c r="R292" s="161"/>
      <c r="S292" s="161"/>
      <c r="T292" s="161"/>
      <c r="U292" s="161"/>
      <c r="V292" s="161"/>
      <c r="W292" s="161"/>
      <c r="X292" s="161"/>
      <c r="Y292" s="151"/>
      <c r="Z292" s="151"/>
      <c r="AA292" s="151"/>
      <c r="AB292" s="151"/>
      <c r="AC292" s="151"/>
      <c r="AD292" s="151"/>
      <c r="AE292" s="151"/>
      <c r="AF292" s="151"/>
      <c r="AG292" s="151" t="s">
        <v>199</v>
      </c>
      <c r="AH292" s="151">
        <v>0</v>
      </c>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ht="20" outlineLevel="1" x14ac:dyDescent="0.25">
      <c r="A293" s="170">
        <v>107</v>
      </c>
      <c r="B293" s="171" t="s">
        <v>575</v>
      </c>
      <c r="C293" s="178" t="s">
        <v>576</v>
      </c>
      <c r="D293" s="172" t="s">
        <v>336</v>
      </c>
      <c r="E293" s="173">
        <v>459.78</v>
      </c>
      <c r="F293" s="174"/>
      <c r="G293" s="175">
        <f>ROUND(E293*F293,2)</f>
        <v>0</v>
      </c>
      <c r="H293" s="174"/>
      <c r="I293" s="175">
        <f>ROUND(E293*H293,2)</f>
        <v>0</v>
      </c>
      <c r="J293" s="174"/>
      <c r="K293" s="175">
        <f>ROUND(E293*J293,2)</f>
        <v>0</v>
      </c>
      <c r="L293" s="175">
        <v>21</v>
      </c>
      <c r="M293" s="175">
        <f>G293*(1+L293/100)</f>
        <v>0</v>
      </c>
      <c r="N293" s="173">
        <v>0</v>
      </c>
      <c r="O293" s="173">
        <f>ROUND(E293*N293,2)</f>
        <v>0</v>
      </c>
      <c r="P293" s="173">
        <v>0</v>
      </c>
      <c r="Q293" s="173">
        <f>ROUND(E293*P293,2)</f>
        <v>0</v>
      </c>
      <c r="R293" s="175" t="s">
        <v>192</v>
      </c>
      <c r="S293" s="175" t="s">
        <v>193</v>
      </c>
      <c r="T293" s="176" t="s">
        <v>193</v>
      </c>
      <c r="U293" s="161">
        <v>0.68799999999999994</v>
      </c>
      <c r="V293" s="161">
        <f>ROUND(E293*U293,2)</f>
        <v>316.33</v>
      </c>
      <c r="W293" s="161"/>
      <c r="X293" s="161" t="s">
        <v>194</v>
      </c>
      <c r="Y293" s="151"/>
      <c r="Z293" s="151"/>
      <c r="AA293" s="151"/>
      <c r="AB293" s="151"/>
      <c r="AC293" s="151"/>
      <c r="AD293" s="151"/>
      <c r="AE293" s="151"/>
      <c r="AF293" s="151"/>
      <c r="AG293" s="151" t="s">
        <v>195</v>
      </c>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x14ac:dyDescent="0.25">
      <c r="A294" s="158"/>
      <c r="B294" s="159"/>
      <c r="C294" s="260" t="s">
        <v>577</v>
      </c>
      <c r="D294" s="261"/>
      <c r="E294" s="261"/>
      <c r="F294" s="261"/>
      <c r="G294" s="261"/>
      <c r="H294" s="161"/>
      <c r="I294" s="161"/>
      <c r="J294" s="161"/>
      <c r="K294" s="161"/>
      <c r="L294" s="161"/>
      <c r="M294" s="161"/>
      <c r="N294" s="160"/>
      <c r="O294" s="160"/>
      <c r="P294" s="160"/>
      <c r="Q294" s="160"/>
      <c r="R294" s="161"/>
      <c r="S294" s="161"/>
      <c r="T294" s="161"/>
      <c r="U294" s="161"/>
      <c r="V294" s="161"/>
      <c r="W294" s="161"/>
      <c r="X294" s="161"/>
      <c r="Y294" s="151"/>
      <c r="Z294" s="151"/>
      <c r="AA294" s="151"/>
      <c r="AB294" s="151"/>
      <c r="AC294" s="151"/>
      <c r="AD294" s="151"/>
      <c r="AE294" s="151"/>
      <c r="AF294" s="151"/>
      <c r="AG294" s="151" t="s">
        <v>158</v>
      </c>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x14ac:dyDescent="0.25">
      <c r="A295" s="158"/>
      <c r="B295" s="159"/>
      <c r="C295" s="185" t="s">
        <v>578</v>
      </c>
      <c r="D295" s="182"/>
      <c r="E295" s="183">
        <v>459.78</v>
      </c>
      <c r="F295" s="161"/>
      <c r="G295" s="161"/>
      <c r="H295" s="161"/>
      <c r="I295" s="161"/>
      <c r="J295" s="161"/>
      <c r="K295" s="161"/>
      <c r="L295" s="161"/>
      <c r="M295" s="161"/>
      <c r="N295" s="160"/>
      <c r="O295" s="160"/>
      <c r="P295" s="160"/>
      <c r="Q295" s="160"/>
      <c r="R295" s="161"/>
      <c r="S295" s="161"/>
      <c r="T295" s="161"/>
      <c r="U295" s="161"/>
      <c r="V295" s="161"/>
      <c r="W295" s="161"/>
      <c r="X295" s="161"/>
      <c r="Y295" s="151"/>
      <c r="Z295" s="151"/>
      <c r="AA295" s="151"/>
      <c r="AB295" s="151"/>
      <c r="AC295" s="151"/>
      <c r="AD295" s="151"/>
      <c r="AE295" s="151"/>
      <c r="AF295" s="151"/>
      <c r="AG295" s="151" t="s">
        <v>199</v>
      </c>
      <c r="AH295" s="151">
        <v>0</v>
      </c>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ht="20" outlineLevel="1" x14ac:dyDescent="0.25">
      <c r="A296" s="170">
        <v>108</v>
      </c>
      <c r="B296" s="171" t="s">
        <v>579</v>
      </c>
      <c r="C296" s="178" t="s">
        <v>580</v>
      </c>
      <c r="D296" s="172" t="s">
        <v>336</v>
      </c>
      <c r="E296" s="173">
        <v>459.78</v>
      </c>
      <c r="F296" s="174"/>
      <c r="G296" s="175">
        <f>ROUND(E296*F296,2)</f>
        <v>0</v>
      </c>
      <c r="H296" s="174"/>
      <c r="I296" s="175">
        <f>ROUND(E296*H296,2)</f>
        <v>0</v>
      </c>
      <c r="J296" s="174"/>
      <c r="K296" s="175">
        <f>ROUND(E296*J296,2)</f>
        <v>0</v>
      </c>
      <c r="L296" s="175">
        <v>21</v>
      </c>
      <c r="M296" s="175">
        <f>G296*(1+L296/100)</f>
        <v>0</v>
      </c>
      <c r="N296" s="173">
        <v>0</v>
      </c>
      <c r="O296" s="173">
        <f>ROUND(E296*N296,2)</f>
        <v>0</v>
      </c>
      <c r="P296" s="173">
        <v>0</v>
      </c>
      <c r="Q296" s="173">
        <f>ROUND(E296*P296,2)</f>
        <v>0</v>
      </c>
      <c r="R296" s="175" t="s">
        <v>192</v>
      </c>
      <c r="S296" s="175" t="s">
        <v>193</v>
      </c>
      <c r="T296" s="176" t="s">
        <v>193</v>
      </c>
      <c r="U296" s="161">
        <v>0</v>
      </c>
      <c r="V296" s="161">
        <f>ROUND(E296*U296,2)</f>
        <v>0</v>
      </c>
      <c r="W296" s="161"/>
      <c r="X296" s="161" t="s">
        <v>194</v>
      </c>
      <c r="Y296" s="151"/>
      <c r="Z296" s="151"/>
      <c r="AA296" s="151"/>
      <c r="AB296" s="151"/>
      <c r="AC296" s="151"/>
      <c r="AD296" s="151"/>
      <c r="AE296" s="151"/>
      <c r="AF296" s="151"/>
      <c r="AG296" s="151" t="s">
        <v>195</v>
      </c>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x14ac:dyDescent="0.25">
      <c r="A297" s="158"/>
      <c r="B297" s="159"/>
      <c r="C297" s="260" t="s">
        <v>577</v>
      </c>
      <c r="D297" s="261"/>
      <c r="E297" s="261"/>
      <c r="F297" s="261"/>
      <c r="G297" s="261"/>
      <c r="H297" s="161"/>
      <c r="I297" s="161"/>
      <c r="J297" s="161"/>
      <c r="K297" s="161"/>
      <c r="L297" s="161"/>
      <c r="M297" s="161"/>
      <c r="N297" s="160"/>
      <c r="O297" s="160"/>
      <c r="P297" s="160"/>
      <c r="Q297" s="160"/>
      <c r="R297" s="161"/>
      <c r="S297" s="161"/>
      <c r="T297" s="161"/>
      <c r="U297" s="161"/>
      <c r="V297" s="161"/>
      <c r="W297" s="161"/>
      <c r="X297" s="161"/>
      <c r="Y297" s="151"/>
      <c r="Z297" s="151"/>
      <c r="AA297" s="151"/>
      <c r="AB297" s="151"/>
      <c r="AC297" s="151"/>
      <c r="AD297" s="151"/>
      <c r="AE297" s="151"/>
      <c r="AF297" s="151"/>
      <c r="AG297" s="151" t="s">
        <v>158</v>
      </c>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x14ac:dyDescent="0.25">
      <c r="A298" s="158"/>
      <c r="B298" s="159"/>
      <c r="C298" s="185" t="s">
        <v>581</v>
      </c>
      <c r="D298" s="182"/>
      <c r="E298" s="183">
        <v>459.78</v>
      </c>
      <c r="F298" s="161"/>
      <c r="G298" s="161"/>
      <c r="H298" s="161"/>
      <c r="I298" s="161"/>
      <c r="J298" s="161"/>
      <c r="K298" s="161"/>
      <c r="L298" s="161"/>
      <c r="M298" s="161"/>
      <c r="N298" s="160"/>
      <c r="O298" s="160"/>
      <c r="P298" s="160"/>
      <c r="Q298" s="160"/>
      <c r="R298" s="161"/>
      <c r="S298" s="161"/>
      <c r="T298" s="161"/>
      <c r="U298" s="161"/>
      <c r="V298" s="161"/>
      <c r="W298" s="161"/>
      <c r="X298" s="161"/>
      <c r="Y298" s="151"/>
      <c r="Z298" s="151"/>
      <c r="AA298" s="151"/>
      <c r="AB298" s="151"/>
      <c r="AC298" s="151"/>
      <c r="AD298" s="151"/>
      <c r="AE298" s="151"/>
      <c r="AF298" s="151"/>
      <c r="AG298" s="151" t="s">
        <v>199</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x14ac:dyDescent="0.25">
      <c r="A299" s="170">
        <v>109</v>
      </c>
      <c r="B299" s="171" t="s">
        <v>582</v>
      </c>
      <c r="C299" s="178" t="s">
        <v>583</v>
      </c>
      <c r="D299" s="172" t="s">
        <v>336</v>
      </c>
      <c r="E299" s="173">
        <v>3858.01</v>
      </c>
      <c r="F299" s="174"/>
      <c r="G299" s="175">
        <f>ROUND(E299*F299,2)</f>
        <v>0</v>
      </c>
      <c r="H299" s="174"/>
      <c r="I299" s="175">
        <f>ROUND(E299*H299,2)</f>
        <v>0</v>
      </c>
      <c r="J299" s="174"/>
      <c r="K299" s="175">
        <f>ROUND(E299*J299,2)</f>
        <v>0</v>
      </c>
      <c r="L299" s="175">
        <v>21</v>
      </c>
      <c r="M299" s="175">
        <f>G299*(1+L299/100)</f>
        <v>0</v>
      </c>
      <c r="N299" s="173">
        <v>0</v>
      </c>
      <c r="O299" s="173">
        <f>ROUND(E299*N299,2)</f>
        <v>0</v>
      </c>
      <c r="P299" s="173">
        <v>0</v>
      </c>
      <c r="Q299" s="173">
        <f>ROUND(E299*P299,2)</f>
        <v>0</v>
      </c>
      <c r="R299" s="175" t="s">
        <v>192</v>
      </c>
      <c r="S299" s="175" t="s">
        <v>193</v>
      </c>
      <c r="T299" s="176" t="s">
        <v>193</v>
      </c>
      <c r="U299" s="161">
        <v>9.9000000000000005E-2</v>
      </c>
      <c r="V299" s="161">
        <f>ROUND(E299*U299,2)</f>
        <v>381.94</v>
      </c>
      <c r="W299" s="161"/>
      <c r="X299" s="161" t="s">
        <v>194</v>
      </c>
      <c r="Y299" s="151"/>
      <c r="Z299" s="151"/>
      <c r="AA299" s="151"/>
      <c r="AB299" s="151"/>
      <c r="AC299" s="151"/>
      <c r="AD299" s="151"/>
      <c r="AE299" s="151"/>
      <c r="AF299" s="151"/>
      <c r="AG299" s="151" t="s">
        <v>195</v>
      </c>
      <c r="AH299" s="151"/>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x14ac:dyDescent="0.25">
      <c r="A300" s="158"/>
      <c r="B300" s="159"/>
      <c r="C300" s="270" t="s">
        <v>584</v>
      </c>
      <c r="D300" s="271"/>
      <c r="E300" s="271"/>
      <c r="F300" s="271"/>
      <c r="G300" s="271"/>
      <c r="H300" s="161"/>
      <c r="I300" s="161"/>
      <c r="J300" s="161"/>
      <c r="K300" s="161"/>
      <c r="L300" s="161"/>
      <c r="M300" s="161"/>
      <c r="N300" s="160"/>
      <c r="O300" s="160"/>
      <c r="P300" s="160"/>
      <c r="Q300" s="160"/>
      <c r="R300" s="161"/>
      <c r="S300" s="161"/>
      <c r="T300" s="161"/>
      <c r="U300" s="161"/>
      <c r="V300" s="161"/>
      <c r="W300" s="161"/>
      <c r="X300" s="161"/>
      <c r="Y300" s="151"/>
      <c r="Z300" s="151"/>
      <c r="AA300" s="151"/>
      <c r="AB300" s="151"/>
      <c r="AC300" s="151"/>
      <c r="AD300" s="151"/>
      <c r="AE300" s="151"/>
      <c r="AF300" s="151"/>
      <c r="AG300" s="151" t="s">
        <v>197</v>
      </c>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x14ac:dyDescent="0.25">
      <c r="A301" s="158"/>
      <c r="B301" s="159"/>
      <c r="C301" s="185" t="s">
        <v>585</v>
      </c>
      <c r="D301" s="182"/>
      <c r="E301" s="183">
        <v>3858.01</v>
      </c>
      <c r="F301" s="161"/>
      <c r="G301" s="161"/>
      <c r="H301" s="161"/>
      <c r="I301" s="161"/>
      <c r="J301" s="161"/>
      <c r="K301" s="161"/>
      <c r="L301" s="161"/>
      <c r="M301" s="161"/>
      <c r="N301" s="160"/>
      <c r="O301" s="160"/>
      <c r="P301" s="160"/>
      <c r="Q301" s="160"/>
      <c r="R301" s="161"/>
      <c r="S301" s="161"/>
      <c r="T301" s="161"/>
      <c r="U301" s="161"/>
      <c r="V301" s="161"/>
      <c r="W301" s="161"/>
      <c r="X301" s="161"/>
      <c r="Y301" s="151"/>
      <c r="Z301" s="151"/>
      <c r="AA301" s="151"/>
      <c r="AB301" s="151"/>
      <c r="AC301" s="151"/>
      <c r="AD301" s="151"/>
      <c r="AE301" s="151"/>
      <c r="AF301" s="151"/>
      <c r="AG301" s="151" t="s">
        <v>199</v>
      </c>
      <c r="AH301" s="151">
        <v>0</v>
      </c>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x14ac:dyDescent="0.25">
      <c r="A302" s="170">
        <v>110</v>
      </c>
      <c r="B302" s="171" t="s">
        <v>586</v>
      </c>
      <c r="C302" s="178" t="s">
        <v>587</v>
      </c>
      <c r="D302" s="172" t="s">
        <v>336</v>
      </c>
      <c r="E302" s="173">
        <v>643.09</v>
      </c>
      <c r="F302" s="174"/>
      <c r="G302" s="175">
        <f>ROUND(E302*F302,2)</f>
        <v>0</v>
      </c>
      <c r="H302" s="174"/>
      <c r="I302" s="175">
        <f>ROUND(E302*H302,2)</f>
        <v>0</v>
      </c>
      <c r="J302" s="174"/>
      <c r="K302" s="175">
        <f>ROUND(E302*J302,2)</f>
        <v>0</v>
      </c>
      <c r="L302" s="175">
        <v>21</v>
      </c>
      <c r="M302" s="175">
        <f>G302*(1+L302/100)</f>
        <v>0</v>
      </c>
      <c r="N302" s="173">
        <v>0</v>
      </c>
      <c r="O302" s="173">
        <f>ROUND(E302*N302,2)</f>
        <v>0</v>
      </c>
      <c r="P302" s="173">
        <v>0</v>
      </c>
      <c r="Q302" s="173">
        <f>ROUND(E302*P302,2)</f>
        <v>0</v>
      </c>
      <c r="R302" s="175" t="s">
        <v>192</v>
      </c>
      <c r="S302" s="175" t="s">
        <v>193</v>
      </c>
      <c r="T302" s="176" t="s">
        <v>193</v>
      </c>
      <c r="U302" s="161">
        <v>0.68799999999999994</v>
      </c>
      <c r="V302" s="161">
        <f>ROUND(E302*U302,2)</f>
        <v>442.45</v>
      </c>
      <c r="W302" s="161"/>
      <c r="X302" s="161" t="s">
        <v>194</v>
      </c>
      <c r="Y302" s="151"/>
      <c r="Z302" s="151"/>
      <c r="AA302" s="151"/>
      <c r="AB302" s="151"/>
      <c r="AC302" s="151"/>
      <c r="AD302" s="151"/>
      <c r="AE302" s="151"/>
      <c r="AF302" s="151"/>
      <c r="AG302" s="151" t="s">
        <v>195</v>
      </c>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x14ac:dyDescent="0.25">
      <c r="A303" s="158"/>
      <c r="B303" s="159"/>
      <c r="C303" s="270" t="s">
        <v>584</v>
      </c>
      <c r="D303" s="271"/>
      <c r="E303" s="271"/>
      <c r="F303" s="271"/>
      <c r="G303" s="271"/>
      <c r="H303" s="161"/>
      <c r="I303" s="161"/>
      <c r="J303" s="161"/>
      <c r="K303" s="161"/>
      <c r="L303" s="161"/>
      <c r="M303" s="161"/>
      <c r="N303" s="160"/>
      <c r="O303" s="160"/>
      <c r="P303" s="160"/>
      <c r="Q303" s="160"/>
      <c r="R303" s="161"/>
      <c r="S303" s="161"/>
      <c r="T303" s="161"/>
      <c r="U303" s="161"/>
      <c r="V303" s="161"/>
      <c r="W303" s="161"/>
      <c r="X303" s="161"/>
      <c r="Y303" s="151"/>
      <c r="Z303" s="151"/>
      <c r="AA303" s="151"/>
      <c r="AB303" s="151"/>
      <c r="AC303" s="151"/>
      <c r="AD303" s="151"/>
      <c r="AE303" s="151"/>
      <c r="AF303" s="151"/>
      <c r="AG303" s="151" t="s">
        <v>197</v>
      </c>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x14ac:dyDescent="0.25">
      <c r="A304" s="158"/>
      <c r="B304" s="159"/>
      <c r="C304" s="185" t="s">
        <v>588</v>
      </c>
      <c r="D304" s="182"/>
      <c r="E304" s="183">
        <v>643.09</v>
      </c>
      <c r="F304" s="161"/>
      <c r="G304" s="161"/>
      <c r="H304" s="161"/>
      <c r="I304" s="161"/>
      <c r="J304" s="161"/>
      <c r="K304" s="161"/>
      <c r="L304" s="161"/>
      <c r="M304" s="161"/>
      <c r="N304" s="160"/>
      <c r="O304" s="160"/>
      <c r="P304" s="160"/>
      <c r="Q304" s="160"/>
      <c r="R304" s="161"/>
      <c r="S304" s="161"/>
      <c r="T304" s="161"/>
      <c r="U304" s="161"/>
      <c r="V304" s="161"/>
      <c r="W304" s="161"/>
      <c r="X304" s="161"/>
      <c r="Y304" s="151"/>
      <c r="Z304" s="151"/>
      <c r="AA304" s="151"/>
      <c r="AB304" s="151"/>
      <c r="AC304" s="151"/>
      <c r="AD304" s="151"/>
      <c r="AE304" s="151"/>
      <c r="AF304" s="151"/>
      <c r="AG304" s="151" t="s">
        <v>199</v>
      </c>
      <c r="AH304" s="151">
        <v>0</v>
      </c>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x14ac:dyDescent="0.25">
      <c r="A305" s="170">
        <v>111</v>
      </c>
      <c r="B305" s="171" t="s">
        <v>589</v>
      </c>
      <c r="C305" s="178" t="s">
        <v>590</v>
      </c>
      <c r="D305" s="172" t="s">
        <v>336</v>
      </c>
      <c r="E305" s="173">
        <v>1305.42</v>
      </c>
      <c r="F305" s="174"/>
      <c r="G305" s="175">
        <f>ROUND(E305*F305,2)</f>
        <v>0</v>
      </c>
      <c r="H305" s="174"/>
      <c r="I305" s="175">
        <f>ROUND(E305*H305,2)</f>
        <v>0</v>
      </c>
      <c r="J305" s="174"/>
      <c r="K305" s="175">
        <f>ROUND(E305*J305,2)</f>
        <v>0</v>
      </c>
      <c r="L305" s="175">
        <v>21</v>
      </c>
      <c r="M305" s="175">
        <f>G305*(1+L305/100)</f>
        <v>0</v>
      </c>
      <c r="N305" s="173">
        <v>0</v>
      </c>
      <c r="O305" s="173">
        <f>ROUND(E305*N305,2)</f>
        <v>0</v>
      </c>
      <c r="P305" s="173">
        <v>0</v>
      </c>
      <c r="Q305" s="173">
        <f>ROUND(E305*P305,2)</f>
        <v>0</v>
      </c>
      <c r="R305" s="175"/>
      <c r="S305" s="175" t="s">
        <v>153</v>
      </c>
      <c r="T305" s="176" t="s">
        <v>154</v>
      </c>
      <c r="U305" s="161">
        <v>0</v>
      </c>
      <c r="V305" s="161">
        <f>ROUND(E305*U305,2)</f>
        <v>0</v>
      </c>
      <c r="W305" s="161"/>
      <c r="X305" s="161" t="s">
        <v>194</v>
      </c>
      <c r="Y305" s="151"/>
      <c r="Z305" s="151"/>
      <c r="AA305" s="151"/>
      <c r="AB305" s="151"/>
      <c r="AC305" s="151"/>
      <c r="AD305" s="151"/>
      <c r="AE305" s="151"/>
      <c r="AF305" s="151"/>
      <c r="AG305" s="151" t="s">
        <v>195</v>
      </c>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x14ac:dyDescent="0.25">
      <c r="A306" s="158"/>
      <c r="B306" s="159"/>
      <c r="C306" s="185" t="s">
        <v>591</v>
      </c>
      <c r="D306" s="182"/>
      <c r="E306" s="183">
        <v>1305.42</v>
      </c>
      <c r="F306" s="161"/>
      <c r="G306" s="161"/>
      <c r="H306" s="161"/>
      <c r="I306" s="161"/>
      <c r="J306" s="161"/>
      <c r="K306" s="161"/>
      <c r="L306" s="161"/>
      <c r="M306" s="161"/>
      <c r="N306" s="160"/>
      <c r="O306" s="160"/>
      <c r="P306" s="160"/>
      <c r="Q306" s="160"/>
      <c r="R306" s="161"/>
      <c r="S306" s="161"/>
      <c r="T306" s="161"/>
      <c r="U306" s="161"/>
      <c r="V306" s="161"/>
      <c r="W306" s="161"/>
      <c r="X306" s="161"/>
      <c r="Y306" s="151"/>
      <c r="Z306" s="151"/>
      <c r="AA306" s="151"/>
      <c r="AB306" s="151"/>
      <c r="AC306" s="151"/>
      <c r="AD306" s="151"/>
      <c r="AE306" s="151"/>
      <c r="AF306" s="151"/>
      <c r="AG306" s="151" t="s">
        <v>199</v>
      </c>
      <c r="AH306" s="151">
        <v>0</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x14ac:dyDescent="0.25">
      <c r="A307" s="170">
        <v>112</v>
      </c>
      <c r="B307" s="171" t="s">
        <v>592</v>
      </c>
      <c r="C307" s="178" t="s">
        <v>593</v>
      </c>
      <c r="D307" s="172" t="s">
        <v>336</v>
      </c>
      <c r="E307" s="173">
        <v>458.31</v>
      </c>
      <c r="F307" s="174"/>
      <c r="G307" s="175">
        <f>ROUND(E307*F307,2)</f>
        <v>0</v>
      </c>
      <c r="H307" s="174"/>
      <c r="I307" s="175">
        <f>ROUND(E307*H307,2)</f>
        <v>0</v>
      </c>
      <c r="J307" s="174"/>
      <c r="K307" s="175">
        <f>ROUND(E307*J307,2)</f>
        <v>0</v>
      </c>
      <c r="L307" s="175">
        <v>21</v>
      </c>
      <c r="M307" s="175">
        <f>G307*(1+L307/100)</f>
        <v>0</v>
      </c>
      <c r="N307" s="173">
        <v>0</v>
      </c>
      <c r="O307" s="173">
        <f>ROUND(E307*N307,2)</f>
        <v>0</v>
      </c>
      <c r="P307" s="173">
        <v>0</v>
      </c>
      <c r="Q307" s="173">
        <f>ROUND(E307*P307,2)</f>
        <v>0</v>
      </c>
      <c r="R307" s="175" t="s">
        <v>552</v>
      </c>
      <c r="S307" s="175" t="s">
        <v>193</v>
      </c>
      <c r="T307" s="176" t="s">
        <v>193</v>
      </c>
      <c r="U307" s="161">
        <v>0</v>
      </c>
      <c r="V307" s="161">
        <f>ROUND(E307*U307,2)</f>
        <v>0</v>
      </c>
      <c r="W307" s="161"/>
      <c r="X307" s="161" t="s">
        <v>194</v>
      </c>
      <c r="Y307" s="151"/>
      <c r="Z307" s="151"/>
      <c r="AA307" s="151"/>
      <c r="AB307" s="151"/>
      <c r="AC307" s="151"/>
      <c r="AD307" s="151"/>
      <c r="AE307" s="151"/>
      <c r="AF307" s="151"/>
      <c r="AG307" s="151" t="s">
        <v>195</v>
      </c>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x14ac:dyDescent="0.25">
      <c r="A308" s="158"/>
      <c r="B308" s="159"/>
      <c r="C308" s="185" t="s">
        <v>594</v>
      </c>
      <c r="D308" s="182"/>
      <c r="E308" s="183">
        <v>458.31</v>
      </c>
      <c r="F308" s="161"/>
      <c r="G308" s="161"/>
      <c r="H308" s="161"/>
      <c r="I308" s="161"/>
      <c r="J308" s="161"/>
      <c r="K308" s="161"/>
      <c r="L308" s="161"/>
      <c r="M308" s="161"/>
      <c r="N308" s="160"/>
      <c r="O308" s="160"/>
      <c r="P308" s="160"/>
      <c r="Q308" s="160"/>
      <c r="R308" s="161"/>
      <c r="S308" s="161"/>
      <c r="T308" s="161"/>
      <c r="U308" s="161"/>
      <c r="V308" s="161"/>
      <c r="W308" s="161"/>
      <c r="X308" s="161"/>
      <c r="Y308" s="151"/>
      <c r="Z308" s="151"/>
      <c r="AA308" s="151"/>
      <c r="AB308" s="151"/>
      <c r="AC308" s="151"/>
      <c r="AD308" s="151"/>
      <c r="AE308" s="151"/>
      <c r="AF308" s="151"/>
      <c r="AG308" s="151" t="s">
        <v>199</v>
      </c>
      <c r="AH308" s="151">
        <v>0</v>
      </c>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1" x14ac:dyDescent="0.25">
      <c r="A309" s="170">
        <v>113</v>
      </c>
      <c r="B309" s="171" t="s">
        <v>595</v>
      </c>
      <c r="C309" s="178" t="s">
        <v>596</v>
      </c>
      <c r="D309" s="172" t="s">
        <v>336</v>
      </c>
      <c r="E309" s="173">
        <v>1.47</v>
      </c>
      <c r="F309" s="174"/>
      <c r="G309" s="175">
        <f>ROUND(E309*F309,2)</f>
        <v>0</v>
      </c>
      <c r="H309" s="174"/>
      <c r="I309" s="175">
        <f>ROUND(E309*H309,2)</f>
        <v>0</v>
      </c>
      <c r="J309" s="174"/>
      <c r="K309" s="175">
        <f>ROUND(E309*J309,2)</f>
        <v>0</v>
      </c>
      <c r="L309" s="175">
        <v>21</v>
      </c>
      <c r="M309" s="175">
        <f>G309*(1+L309/100)</f>
        <v>0</v>
      </c>
      <c r="N309" s="173">
        <v>0</v>
      </c>
      <c r="O309" s="173">
        <f>ROUND(E309*N309,2)</f>
        <v>0</v>
      </c>
      <c r="P309" s="173">
        <v>0</v>
      </c>
      <c r="Q309" s="173">
        <f>ROUND(E309*P309,2)</f>
        <v>0</v>
      </c>
      <c r="R309" s="175" t="s">
        <v>552</v>
      </c>
      <c r="S309" s="175" t="s">
        <v>193</v>
      </c>
      <c r="T309" s="176" t="s">
        <v>193</v>
      </c>
      <c r="U309" s="161">
        <v>0</v>
      </c>
      <c r="V309" s="161">
        <f>ROUND(E309*U309,2)</f>
        <v>0</v>
      </c>
      <c r="W309" s="161"/>
      <c r="X309" s="161" t="s">
        <v>194</v>
      </c>
      <c r="Y309" s="151"/>
      <c r="Z309" s="151"/>
      <c r="AA309" s="151"/>
      <c r="AB309" s="151"/>
      <c r="AC309" s="151"/>
      <c r="AD309" s="151"/>
      <c r="AE309" s="151"/>
      <c r="AF309" s="151"/>
      <c r="AG309" s="151" t="s">
        <v>195</v>
      </c>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x14ac:dyDescent="0.25">
      <c r="A310" s="158"/>
      <c r="B310" s="159"/>
      <c r="C310" s="185" t="s">
        <v>597</v>
      </c>
      <c r="D310" s="182"/>
      <c r="E310" s="183">
        <v>1.47</v>
      </c>
      <c r="F310" s="161"/>
      <c r="G310" s="161"/>
      <c r="H310" s="161"/>
      <c r="I310" s="161"/>
      <c r="J310" s="161"/>
      <c r="K310" s="161"/>
      <c r="L310" s="161"/>
      <c r="M310" s="161"/>
      <c r="N310" s="160"/>
      <c r="O310" s="160"/>
      <c r="P310" s="160"/>
      <c r="Q310" s="160"/>
      <c r="R310" s="161"/>
      <c r="S310" s="161"/>
      <c r="T310" s="161"/>
      <c r="U310" s="161"/>
      <c r="V310" s="161"/>
      <c r="W310" s="161"/>
      <c r="X310" s="161"/>
      <c r="Y310" s="151"/>
      <c r="Z310" s="151"/>
      <c r="AA310" s="151"/>
      <c r="AB310" s="151"/>
      <c r="AC310" s="151"/>
      <c r="AD310" s="151"/>
      <c r="AE310" s="151"/>
      <c r="AF310" s="151"/>
      <c r="AG310" s="151" t="s">
        <v>199</v>
      </c>
      <c r="AH310" s="151">
        <v>0</v>
      </c>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1" x14ac:dyDescent="0.25">
      <c r="A311" s="170">
        <v>114</v>
      </c>
      <c r="B311" s="171" t="s">
        <v>424</v>
      </c>
      <c r="C311" s="178" t="s">
        <v>598</v>
      </c>
      <c r="D311" s="172" t="s">
        <v>235</v>
      </c>
      <c r="E311" s="173">
        <v>803.36</v>
      </c>
      <c r="F311" s="174"/>
      <c r="G311" s="175">
        <f>ROUND(E311*F311,2)</f>
        <v>0</v>
      </c>
      <c r="H311" s="174"/>
      <c r="I311" s="175">
        <f>ROUND(E311*H311,2)</f>
        <v>0</v>
      </c>
      <c r="J311" s="174"/>
      <c r="K311" s="175">
        <f>ROUND(E311*J311,2)</f>
        <v>0</v>
      </c>
      <c r="L311" s="175">
        <v>21</v>
      </c>
      <c r="M311" s="175">
        <f>G311*(1+L311/100)</f>
        <v>0</v>
      </c>
      <c r="N311" s="173">
        <v>0</v>
      </c>
      <c r="O311" s="173">
        <f>ROUND(E311*N311,2)</f>
        <v>0</v>
      </c>
      <c r="P311" s="173">
        <v>0</v>
      </c>
      <c r="Q311" s="173">
        <f>ROUND(E311*P311,2)</f>
        <v>0</v>
      </c>
      <c r="R311" s="175"/>
      <c r="S311" s="175" t="s">
        <v>153</v>
      </c>
      <c r="T311" s="176" t="s">
        <v>154</v>
      </c>
      <c r="U311" s="161">
        <v>0</v>
      </c>
      <c r="V311" s="161">
        <f>ROUND(E311*U311,2)</f>
        <v>0</v>
      </c>
      <c r="W311" s="161"/>
      <c r="X311" s="161" t="s">
        <v>543</v>
      </c>
      <c r="Y311" s="151"/>
      <c r="Z311" s="151"/>
      <c r="AA311" s="151"/>
      <c r="AB311" s="151"/>
      <c r="AC311" s="151"/>
      <c r="AD311" s="151"/>
      <c r="AE311" s="151"/>
      <c r="AF311" s="151"/>
      <c r="AG311" s="151" t="s">
        <v>544</v>
      </c>
      <c r="AH311" s="151"/>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x14ac:dyDescent="0.25">
      <c r="A312" s="158"/>
      <c r="B312" s="159"/>
      <c r="C312" s="185" t="s">
        <v>599</v>
      </c>
      <c r="D312" s="182"/>
      <c r="E312" s="183">
        <v>803.36</v>
      </c>
      <c r="F312" s="161"/>
      <c r="G312" s="161"/>
      <c r="H312" s="161"/>
      <c r="I312" s="161"/>
      <c r="J312" s="161"/>
      <c r="K312" s="161"/>
      <c r="L312" s="161"/>
      <c r="M312" s="161"/>
      <c r="N312" s="160"/>
      <c r="O312" s="160"/>
      <c r="P312" s="160"/>
      <c r="Q312" s="160"/>
      <c r="R312" s="161"/>
      <c r="S312" s="161"/>
      <c r="T312" s="161"/>
      <c r="U312" s="161"/>
      <c r="V312" s="161"/>
      <c r="W312" s="161"/>
      <c r="X312" s="161"/>
      <c r="Y312" s="151"/>
      <c r="Z312" s="151"/>
      <c r="AA312" s="151"/>
      <c r="AB312" s="151"/>
      <c r="AC312" s="151"/>
      <c r="AD312" s="151"/>
      <c r="AE312" s="151"/>
      <c r="AF312" s="151"/>
      <c r="AG312" s="151" t="s">
        <v>199</v>
      </c>
      <c r="AH312" s="151">
        <v>0</v>
      </c>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ht="13" x14ac:dyDescent="0.25">
      <c r="A313" s="163" t="s">
        <v>148</v>
      </c>
      <c r="B313" s="164" t="s">
        <v>114</v>
      </c>
      <c r="C313" s="177" t="s">
        <v>115</v>
      </c>
      <c r="D313" s="165"/>
      <c r="E313" s="166"/>
      <c r="F313" s="167"/>
      <c r="G313" s="167">
        <f>SUMIF(AG314:AG315,"&lt;&gt;NOR",G314:G315)</f>
        <v>0</v>
      </c>
      <c r="H313" s="167"/>
      <c r="I313" s="167">
        <f>SUM(I314:I315)</f>
        <v>0</v>
      </c>
      <c r="J313" s="167"/>
      <c r="K313" s="167">
        <f>SUM(K314:K315)</f>
        <v>0</v>
      </c>
      <c r="L313" s="167"/>
      <c r="M313" s="167">
        <f>SUM(M314:M315)</f>
        <v>0</v>
      </c>
      <c r="N313" s="166"/>
      <c r="O313" s="166">
        <f>SUM(O314:O315)</f>
        <v>0.02</v>
      </c>
      <c r="P313" s="166"/>
      <c r="Q313" s="166">
        <f>SUM(Q314:Q315)</f>
        <v>0</v>
      </c>
      <c r="R313" s="167"/>
      <c r="S313" s="167"/>
      <c r="T313" s="168"/>
      <c r="U313" s="162"/>
      <c r="V313" s="162">
        <f>SUM(V314:V315)</f>
        <v>7.54</v>
      </c>
      <c r="W313" s="162"/>
      <c r="X313" s="162"/>
      <c r="AG313" t="s">
        <v>149</v>
      </c>
    </row>
    <row r="314" spans="1:60" outlineLevel="1" x14ac:dyDescent="0.25">
      <c r="A314" s="170">
        <v>115</v>
      </c>
      <c r="B314" s="171" t="s">
        <v>600</v>
      </c>
      <c r="C314" s="178" t="s">
        <v>601</v>
      </c>
      <c r="D314" s="172" t="s">
        <v>235</v>
      </c>
      <c r="E314" s="173">
        <v>290</v>
      </c>
      <c r="F314" s="174"/>
      <c r="G314" s="175">
        <f>ROUND(E314*F314,2)</f>
        <v>0</v>
      </c>
      <c r="H314" s="174"/>
      <c r="I314" s="175">
        <f>ROUND(E314*H314,2)</f>
        <v>0</v>
      </c>
      <c r="J314" s="174"/>
      <c r="K314" s="175">
        <f>ROUND(E314*J314,2)</f>
        <v>0</v>
      </c>
      <c r="L314" s="175">
        <v>21</v>
      </c>
      <c r="M314" s="175">
        <f>G314*(1+L314/100)</f>
        <v>0</v>
      </c>
      <c r="N314" s="173">
        <v>6.0000000000000002E-5</v>
      </c>
      <c r="O314" s="173">
        <f>ROUND(E314*N314,2)</f>
        <v>0.02</v>
      </c>
      <c r="P314" s="173">
        <v>0</v>
      </c>
      <c r="Q314" s="173">
        <f>ROUND(E314*P314,2)</f>
        <v>0</v>
      </c>
      <c r="R314" s="175"/>
      <c r="S314" s="175" t="s">
        <v>193</v>
      </c>
      <c r="T314" s="176" t="s">
        <v>193</v>
      </c>
      <c r="U314" s="161">
        <v>2.5999999999999999E-2</v>
      </c>
      <c r="V314" s="161">
        <f>ROUND(E314*U314,2)</f>
        <v>7.54</v>
      </c>
      <c r="W314" s="161"/>
      <c r="X314" s="161" t="s">
        <v>194</v>
      </c>
      <c r="Y314" s="151"/>
      <c r="Z314" s="151"/>
      <c r="AA314" s="151"/>
      <c r="AB314" s="151"/>
      <c r="AC314" s="151"/>
      <c r="AD314" s="151"/>
      <c r="AE314" s="151"/>
      <c r="AF314" s="151"/>
      <c r="AG314" s="151" t="s">
        <v>195</v>
      </c>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x14ac:dyDescent="0.25">
      <c r="A315" s="158"/>
      <c r="B315" s="159"/>
      <c r="C315" s="185" t="s">
        <v>602</v>
      </c>
      <c r="D315" s="182"/>
      <c r="E315" s="183">
        <v>290</v>
      </c>
      <c r="F315" s="161"/>
      <c r="G315" s="161"/>
      <c r="H315" s="161"/>
      <c r="I315" s="161"/>
      <c r="J315" s="161"/>
      <c r="K315" s="161"/>
      <c r="L315" s="161"/>
      <c r="M315" s="161"/>
      <c r="N315" s="160"/>
      <c r="O315" s="160"/>
      <c r="P315" s="160"/>
      <c r="Q315" s="160"/>
      <c r="R315" s="161"/>
      <c r="S315" s="161"/>
      <c r="T315" s="161"/>
      <c r="U315" s="161"/>
      <c r="V315" s="161"/>
      <c r="W315" s="161"/>
      <c r="X315" s="161"/>
      <c r="Y315" s="151"/>
      <c r="Z315" s="151"/>
      <c r="AA315" s="151"/>
      <c r="AB315" s="151"/>
      <c r="AC315" s="151"/>
      <c r="AD315" s="151"/>
      <c r="AE315" s="151"/>
      <c r="AF315" s="151"/>
      <c r="AG315" s="151" t="s">
        <v>199</v>
      </c>
      <c r="AH315" s="151">
        <v>0</v>
      </c>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ht="13" x14ac:dyDescent="0.25">
      <c r="A316" s="163" t="s">
        <v>148</v>
      </c>
      <c r="B316" s="164" t="s">
        <v>106</v>
      </c>
      <c r="C316" s="177" t="s">
        <v>107</v>
      </c>
      <c r="D316" s="165"/>
      <c r="E316" s="166"/>
      <c r="F316" s="167"/>
      <c r="G316" s="167">
        <f>SUMIF(AG317:AG322,"&lt;&gt;NOR",G317:G322)</f>
        <v>0</v>
      </c>
      <c r="H316" s="167"/>
      <c r="I316" s="167">
        <f>SUM(I317:I322)</f>
        <v>0</v>
      </c>
      <c r="J316" s="167"/>
      <c r="K316" s="167">
        <f>SUM(K317:K322)</f>
        <v>0</v>
      </c>
      <c r="L316" s="167"/>
      <c r="M316" s="167">
        <f>SUM(M317:M322)</f>
        <v>0</v>
      </c>
      <c r="N316" s="166"/>
      <c r="O316" s="166">
        <f>SUM(O317:O322)</f>
        <v>0</v>
      </c>
      <c r="P316" s="166"/>
      <c r="Q316" s="166">
        <f>SUM(Q317:Q322)</f>
        <v>0</v>
      </c>
      <c r="R316" s="167"/>
      <c r="S316" s="167"/>
      <c r="T316" s="168"/>
      <c r="U316" s="162"/>
      <c r="V316" s="162">
        <f>SUM(V317:V322)</f>
        <v>133.85</v>
      </c>
      <c r="W316" s="162"/>
      <c r="X316" s="162"/>
      <c r="AG316" t="s">
        <v>149</v>
      </c>
    </row>
    <row r="317" spans="1:60" outlineLevel="1" x14ac:dyDescent="0.25">
      <c r="A317" s="170">
        <v>116</v>
      </c>
      <c r="B317" s="171" t="s">
        <v>603</v>
      </c>
      <c r="C317" s="178" t="s">
        <v>604</v>
      </c>
      <c r="D317" s="172" t="s">
        <v>336</v>
      </c>
      <c r="E317" s="173">
        <v>8365.8071999999993</v>
      </c>
      <c r="F317" s="174"/>
      <c r="G317" s="175">
        <f>ROUND(E317*F317,2)</f>
        <v>0</v>
      </c>
      <c r="H317" s="174"/>
      <c r="I317" s="175">
        <f>ROUND(E317*H317,2)</f>
        <v>0</v>
      </c>
      <c r="J317" s="174"/>
      <c r="K317" s="175">
        <f>ROUND(E317*J317,2)</f>
        <v>0</v>
      </c>
      <c r="L317" s="175">
        <v>21</v>
      </c>
      <c r="M317" s="175">
        <f>G317*(1+L317/100)</f>
        <v>0</v>
      </c>
      <c r="N317" s="173">
        <v>0</v>
      </c>
      <c r="O317" s="173">
        <f>ROUND(E317*N317,2)</f>
        <v>0</v>
      </c>
      <c r="P317" s="173">
        <v>0</v>
      </c>
      <c r="Q317" s="173">
        <f>ROUND(E317*P317,2)</f>
        <v>0</v>
      </c>
      <c r="R317" s="175" t="s">
        <v>192</v>
      </c>
      <c r="S317" s="175" t="s">
        <v>193</v>
      </c>
      <c r="T317" s="176" t="s">
        <v>193</v>
      </c>
      <c r="U317" s="161">
        <v>1.6E-2</v>
      </c>
      <c r="V317" s="161">
        <f>ROUND(E317*U317,2)</f>
        <v>133.85</v>
      </c>
      <c r="W317" s="161"/>
      <c r="X317" s="161" t="s">
        <v>194</v>
      </c>
      <c r="Y317" s="151"/>
      <c r="Z317" s="151"/>
      <c r="AA317" s="151"/>
      <c r="AB317" s="151"/>
      <c r="AC317" s="151"/>
      <c r="AD317" s="151"/>
      <c r="AE317" s="151"/>
      <c r="AF317" s="151"/>
      <c r="AG317" s="151" t="s">
        <v>605</v>
      </c>
      <c r="AH317" s="151"/>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1" x14ac:dyDescent="0.25">
      <c r="A318" s="158"/>
      <c r="B318" s="159"/>
      <c r="C318" s="270" t="s">
        <v>606</v>
      </c>
      <c r="D318" s="271"/>
      <c r="E318" s="271"/>
      <c r="F318" s="271"/>
      <c r="G318" s="271"/>
      <c r="H318" s="161"/>
      <c r="I318" s="161"/>
      <c r="J318" s="161"/>
      <c r="K318" s="161"/>
      <c r="L318" s="161"/>
      <c r="M318" s="161"/>
      <c r="N318" s="160"/>
      <c r="O318" s="160"/>
      <c r="P318" s="160"/>
      <c r="Q318" s="160"/>
      <c r="R318" s="161"/>
      <c r="S318" s="161"/>
      <c r="T318" s="161"/>
      <c r="U318" s="161"/>
      <c r="V318" s="161"/>
      <c r="W318" s="161"/>
      <c r="X318" s="161"/>
      <c r="Y318" s="151"/>
      <c r="Z318" s="151"/>
      <c r="AA318" s="151"/>
      <c r="AB318" s="151"/>
      <c r="AC318" s="151"/>
      <c r="AD318" s="151"/>
      <c r="AE318" s="151"/>
      <c r="AF318" s="151"/>
      <c r="AG318" s="151" t="s">
        <v>197</v>
      </c>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1" x14ac:dyDescent="0.25">
      <c r="A319" s="158"/>
      <c r="B319" s="159"/>
      <c r="C319" s="185" t="s">
        <v>607</v>
      </c>
      <c r="D319" s="182"/>
      <c r="E319" s="183"/>
      <c r="F319" s="161"/>
      <c r="G319" s="161"/>
      <c r="H319" s="161"/>
      <c r="I319" s="161"/>
      <c r="J319" s="161"/>
      <c r="K319" s="161"/>
      <c r="L319" s="161"/>
      <c r="M319" s="161"/>
      <c r="N319" s="160"/>
      <c r="O319" s="160"/>
      <c r="P319" s="160"/>
      <c r="Q319" s="160"/>
      <c r="R319" s="161"/>
      <c r="S319" s="161"/>
      <c r="T319" s="161"/>
      <c r="U319" s="161"/>
      <c r="V319" s="161"/>
      <c r="W319" s="161"/>
      <c r="X319" s="161"/>
      <c r="Y319" s="151"/>
      <c r="Z319" s="151"/>
      <c r="AA319" s="151"/>
      <c r="AB319" s="151"/>
      <c r="AC319" s="151"/>
      <c r="AD319" s="151"/>
      <c r="AE319" s="151"/>
      <c r="AF319" s="151"/>
      <c r="AG319" s="151" t="s">
        <v>199</v>
      </c>
      <c r="AH319" s="151">
        <v>0</v>
      </c>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ht="20" outlineLevel="1" x14ac:dyDescent="0.25">
      <c r="A320" s="158"/>
      <c r="B320" s="159"/>
      <c r="C320" s="185" t="s">
        <v>608</v>
      </c>
      <c r="D320" s="182"/>
      <c r="E320" s="183"/>
      <c r="F320" s="161"/>
      <c r="G320" s="161"/>
      <c r="H320" s="161"/>
      <c r="I320" s="161"/>
      <c r="J320" s="161"/>
      <c r="K320" s="161"/>
      <c r="L320" s="161"/>
      <c r="M320" s="161"/>
      <c r="N320" s="160"/>
      <c r="O320" s="160"/>
      <c r="P320" s="160"/>
      <c r="Q320" s="160"/>
      <c r="R320" s="161"/>
      <c r="S320" s="161"/>
      <c r="T320" s="161"/>
      <c r="U320" s="161"/>
      <c r="V320" s="161"/>
      <c r="W320" s="161"/>
      <c r="X320" s="161"/>
      <c r="Y320" s="151"/>
      <c r="Z320" s="151"/>
      <c r="AA320" s="151"/>
      <c r="AB320" s="151"/>
      <c r="AC320" s="151"/>
      <c r="AD320" s="151"/>
      <c r="AE320" s="151"/>
      <c r="AF320" s="151"/>
      <c r="AG320" s="151" t="s">
        <v>199</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1" x14ac:dyDescent="0.25">
      <c r="A321" s="158"/>
      <c r="B321" s="159"/>
      <c r="C321" s="185" t="s">
        <v>609</v>
      </c>
      <c r="D321" s="182"/>
      <c r="E321" s="183"/>
      <c r="F321" s="161"/>
      <c r="G321" s="161"/>
      <c r="H321" s="161"/>
      <c r="I321" s="161"/>
      <c r="J321" s="161"/>
      <c r="K321" s="161"/>
      <c r="L321" s="161"/>
      <c r="M321" s="161"/>
      <c r="N321" s="160"/>
      <c r="O321" s="160"/>
      <c r="P321" s="160"/>
      <c r="Q321" s="160"/>
      <c r="R321" s="161"/>
      <c r="S321" s="161"/>
      <c r="T321" s="161"/>
      <c r="U321" s="161"/>
      <c r="V321" s="161"/>
      <c r="W321" s="161"/>
      <c r="X321" s="161"/>
      <c r="Y321" s="151"/>
      <c r="Z321" s="151"/>
      <c r="AA321" s="151"/>
      <c r="AB321" s="151"/>
      <c r="AC321" s="151"/>
      <c r="AD321" s="151"/>
      <c r="AE321" s="151"/>
      <c r="AF321" s="151"/>
      <c r="AG321" s="151" t="s">
        <v>199</v>
      </c>
      <c r="AH321" s="151">
        <v>0</v>
      </c>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1" x14ac:dyDescent="0.25">
      <c r="A322" s="158"/>
      <c r="B322" s="159"/>
      <c r="C322" s="185" t="s">
        <v>610</v>
      </c>
      <c r="D322" s="182"/>
      <c r="E322" s="183">
        <v>8365.8071999999993</v>
      </c>
      <c r="F322" s="161"/>
      <c r="G322" s="161"/>
      <c r="H322" s="161"/>
      <c r="I322" s="161"/>
      <c r="J322" s="161"/>
      <c r="K322" s="161"/>
      <c r="L322" s="161"/>
      <c r="M322" s="161"/>
      <c r="N322" s="160"/>
      <c r="O322" s="160"/>
      <c r="P322" s="160"/>
      <c r="Q322" s="160"/>
      <c r="R322" s="161"/>
      <c r="S322" s="161"/>
      <c r="T322" s="161"/>
      <c r="U322" s="161"/>
      <c r="V322" s="161"/>
      <c r="W322" s="161"/>
      <c r="X322" s="161"/>
      <c r="Y322" s="151"/>
      <c r="Z322" s="151"/>
      <c r="AA322" s="151"/>
      <c r="AB322" s="151"/>
      <c r="AC322" s="151"/>
      <c r="AD322" s="151"/>
      <c r="AE322" s="151"/>
      <c r="AF322" s="151"/>
      <c r="AG322" s="151" t="s">
        <v>199</v>
      </c>
      <c r="AH322" s="151">
        <v>0</v>
      </c>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x14ac:dyDescent="0.25">
      <c r="A323" s="3"/>
      <c r="B323" s="4"/>
      <c r="C323" s="179"/>
      <c r="D323" s="6"/>
      <c r="E323" s="3"/>
      <c r="F323" s="3"/>
      <c r="G323" s="3"/>
      <c r="H323" s="3"/>
      <c r="I323" s="3"/>
      <c r="J323" s="3"/>
      <c r="K323" s="3"/>
      <c r="L323" s="3"/>
      <c r="M323" s="3"/>
      <c r="N323" s="3"/>
      <c r="O323" s="3"/>
      <c r="P323" s="3"/>
      <c r="Q323" s="3"/>
      <c r="R323" s="3"/>
      <c r="S323" s="3"/>
      <c r="T323" s="3"/>
      <c r="U323" s="3"/>
      <c r="V323" s="3"/>
      <c r="W323" s="3"/>
      <c r="X323" s="3"/>
      <c r="AE323">
        <v>15</v>
      </c>
      <c r="AF323">
        <v>21</v>
      </c>
      <c r="AG323" t="s">
        <v>135</v>
      </c>
    </row>
    <row r="324" spans="1:60" ht="13" x14ac:dyDescent="0.25">
      <c r="A324" s="154"/>
      <c r="B324" s="155" t="s">
        <v>29</v>
      </c>
      <c r="C324" s="180"/>
      <c r="D324" s="156"/>
      <c r="E324" s="157"/>
      <c r="F324" s="157"/>
      <c r="G324" s="169">
        <f>G8+G117+G127+G132+G144+G188+G228+G270+G274+G313+G316</f>
        <v>0</v>
      </c>
      <c r="H324" s="3"/>
      <c r="I324" s="3"/>
      <c r="J324" s="3"/>
      <c r="K324" s="3"/>
      <c r="L324" s="3"/>
      <c r="M324" s="3"/>
      <c r="N324" s="3"/>
      <c r="O324" s="3"/>
      <c r="P324" s="3"/>
      <c r="Q324" s="3"/>
      <c r="R324" s="3"/>
      <c r="S324" s="3"/>
      <c r="T324" s="3"/>
      <c r="U324" s="3"/>
      <c r="V324" s="3"/>
      <c r="W324" s="3"/>
      <c r="X324" s="3"/>
      <c r="AE324">
        <f>SUMIF(L7:L322,AE323,G7:G322)</f>
        <v>0</v>
      </c>
      <c r="AF324">
        <f>SUMIF(L7:L322,AF323,G7:G322)</f>
        <v>0</v>
      </c>
      <c r="AG324" t="s">
        <v>185</v>
      </c>
    </row>
    <row r="325" spans="1:60" x14ac:dyDescent="0.25">
      <c r="A325" s="269" t="s">
        <v>611</v>
      </c>
      <c r="B325" s="269"/>
      <c r="C325" s="179"/>
      <c r="D325" s="6"/>
      <c r="E325" s="3"/>
      <c r="F325" s="3"/>
      <c r="G325" s="3"/>
      <c r="H325" s="3"/>
      <c r="I325" s="3"/>
      <c r="J325" s="3"/>
      <c r="K325" s="3"/>
      <c r="L325" s="3"/>
      <c r="M325" s="3"/>
      <c r="N325" s="3"/>
      <c r="O325" s="3"/>
      <c r="P325" s="3"/>
      <c r="Q325" s="3"/>
      <c r="R325" s="3"/>
      <c r="S325" s="3"/>
      <c r="T325" s="3"/>
      <c r="U325" s="3"/>
      <c r="V325" s="3"/>
      <c r="W325" s="3"/>
      <c r="X325" s="3"/>
    </row>
    <row r="326" spans="1:60" x14ac:dyDescent="0.25">
      <c r="A326" s="3"/>
      <c r="B326" s="4" t="s">
        <v>612</v>
      </c>
      <c r="C326" s="179" t="s">
        <v>613</v>
      </c>
      <c r="D326" s="6"/>
      <c r="E326" s="3"/>
      <c r="F326" s="3"/>
      <c r="G326" s="3"/>
      <c r="H326" s="3"/>
      <c r="I326" s="3"/>
      <c r="J326" s="3"/>
      <c r="K326" s="3"/>
      <c r="L326" s="3"/>
      <c r="M326" s="3"/>
      <c r="N326" s="3"/>
      <c r="O326" s="3"/>
      <c r="P326" s="3"/>
      <c r="Q326" s="3"/>
      <c r="R326" s="3"/>
      <c r="S326" s="3"/>
      <c r="T326" s="3"/>
      <c r="U326" s="3"/>
      <c r="V326" s="3"/>
      <c r="W326" s="3"/>
      <c r="X326" s="3"/>
      <c r="AG326" t="s">
        <v>614</v>
      </c>
    </row>
    <row r="327" spans="1:60" x14ac:dyDescent="0.25">
      <c r="A327" s="3"/>
      <c r="B327" s="4" t="s">
        <v>615</v>
      </c>
      <c r="C327" s="179" t="s">
        <v>616</v>
      </c>
      <c r="D327" s="6"/>
      <c r="E327" s="3"/>
      <c r="F327" s="3"/>
      <c r="G327" s="3"/>
      <c r="H327" s="3"/>
      <c r="I327" s="3"/>
      <c r="J327" s="3"/>
      <c r="K327" s="3"/>
      <c r="L327" s="3"/>
      <c r="M327" s="3"/>
      <c r="N327" s="3"/>
      <c r="O327" s="3"/>
      <c r="P327" s="3"/>
      <c r="Q327" s="3"/>
      <c r="R327" s="3"/>
      <c r="S327" s="3"/>
      <c r="T327" s="3"/>
      <c r="U327" s="3"/>
      <c r="V327" s="3"/>
      <c r="W327" s="3"/>
      <c r="X327" s="3"/>
      <c r="AG327" t="s">
        <v>617</v>
      </c>
    </row>
    <row r="328" spans="1:60" x14ac:dyDescent="0.25">
      <c r="A328" s="3"/>
      <c r="B328" s="4"/>
      <c r="C328" s="179" t="s">
        <v>618</v>
      </c>
      <c r="D328" s="6"/>
      <c r="E328" s="3"/>
      <c r="F328" s="3"/>
      <c r="G328" s="3"/>
      <c r="H328" s="3"/>
      <c r="I328" s="3"/>
      <c r="J328" s="3"/>
      <c r="K328" s="3"/>
      <c r="L328" s="3"/>
      <c r="M328" s="3"/>
      <c r="N328" s="3"/>
      <c r="O328" s="3"/>
      <c r="P328" s="3"/>
      <c r="Q328" s="3"/>
      <c r="R328" s="3"/>
      <c r="S328" s="3"/>
      <c r="T328" s="3"/>
      <c r="U328" s="3"/>
      <c r="V328" s="3"/>
      <c r="W328" s="3"/>
      <c r="X328" s="3"/>
      <c r="AG328" t="s">
        <v>619</v>
      </c>
    </row>
    <row r="329" spans="1:60" x14ac:dyDescent="0.25">
      <c r="A329" s="3"/>
      <c r="B329" s="4"/>
      <c r="C329" s="179"/>
      <c r="D329" s="6"/>
      <c r="E329" s="3"/>
      <c r="F329" s="3"/>
      <c r="G329" s="3"/>
      <c r="H329" s="3"/>
      <c r="I329" s="3"/>
      <c r="J329" s="3"/>
      <c r="K329" s="3"/>
      <c r="L329" s="3"/>
      <c r="M329" s="3"/>
      <c r="N329" s="3"/>
      <c r="O329" s="3"/>
      <c r="P329" s="3"/>
      <c r="Q329" s="3"/>
      <c r="R329" s="3"/>
      <c r="S329" s="3"/>
      <c r="T329" s="3"/>
      <c r="U329" s="3"/>
      <c r="V329" s="3"/>
      <c r="W329" s="3"/>
      <c r="X329" s="3"/>
    </row>
    <row r="330" spans="1:60" x14ac:dyDescent="0.25">
      <c r="C330" s="181"/>
      <c r="D330" s="10"/>
      <c r="AG330" t="s">
        <v>186</v>
      </c>
    </row>
    <row r="331" spans="1:60" x14ac:dyDescent="0.25">
      <c r="D331" s="10"/>
    </row>
    <row r="332" spans="1:60" x14ac:dyDescent="0.25">
      <c r="D332" s="10"/>
    </row>
    <row r="333" spans="1:60" x14ac:dyDescent="0.25">
      <c r="D333" s="10"/>
    </row>
    <row r="334" spans="1:60" x14ac:dyDescent="0.25">
      <c r="D334" s="10"/>
    </row>
    <row r="335" spans="1:60" x14ac:dyDescent="0.25">
      <c r="D335" s="10"/>
    </row>
    <row r="336" spans="1:60"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row r="5001" spans="4:4" x14ac:dyDescent="0.25">
      <c r="D5001" s="10"/>
    </row>
    <row r="5002" spans="4:4" x14ac:dyDescent="0.25">
      <c r="D5002" s="10"/>
    </row>
  </sheetData>
  <sheetProtection algorithmName="SHA-512" hashValue="qHAU1PKFrAQRmIgAd7EgKntVTmasPcTVlYzAeWS8WlQt2b/INGqMmilPRlhASgoAIsBXVSNB7wc4AAicVf6Mbw==" saltValue="4vwzO+Neh1jwA0tvTGDmCA==" spinCount="100000" sheet="1"/>
  <mergeCells count="70">
    <mergeCell ref="C294:G294"/>
    <mergeCell ref="C297:G297"/>
    <mergeCell ref="C300:G300"/>
    <mergeCell ref="C303:G303"/>
    <mergeCell ref="C318:G318"/>
    <mergeCell ref="C291:G291"/>
    <mergeCell ref="C210:G210"/>
    <mergeCell ref="C213:G213"/>
    <mergeCell ref="C216:G216"/>
    <mergeCell ref="C234:G234"/>
    <mergeCell ref="C237:G237"/>
    <mergeCell ref="C243:G243"/>
    <mergeCell ref="C246:G246"/>
    <mergeCell ref="C272:G272"/>
    <mergeCell ref="C278:G278"/>
    <mergeCell ref="C281:G281"/>
    <mergeCell ref="C284:G284"/>
    <mergeCell ref="C240:G240"/>
    <mergeCell ref="C207:G207"/>
    <mergeCell ref="C161:G161"/>
    <mergeCell ref="C162:G162"/>
    <mergeCell ref="C165:G165"/>
    <mergeCell ref="C168:G168"/>
    <mergeCell ref="C171:G171"/>
    <mergeCell ref="C174:G174"/>
    <mergeCell ref="C190:G190"/>
    <mergeCell ref="C193:G193"/>
    <mergeCell ref="C196:G196"/>
    <mergeCell ref="C201:G201"/>
    <mergeCell ref="C204:G204"/>
    <mergeCell ref="C82:G82"/>
    <mergeCell ref="C85:G85"/>
    <mergeCell ref="C158:G158"/>
    <mergeCell ref="C91:G91"/>
    <mergeCell ref="C94:G94"/>
    <mergeCell ref="C97:G97"/>
    <mergeCell ref="C100:G100"/>
    <mergeCell ref="C103:G103"/>
    <mergeCell ref="C104:G104"/>
    <mergeCell ref="C115:G115"/>
    <mergeCell ref="C119:G119"/>
    <mergeCell ref="C134:G134"/>
    <mergeCell ref="C152:G152"/>
    <mergeCell ref="C153:G153"/>
    <mergeCell ref="C67:G67"/>
    <mergeCell ref="C70:G70"/>
    <mergeCell ref="C73:G73"/>
    <mergeCell ref="C76:G76"/>
    <mergeCell ref="C79:G79"/>
    <mergeCell ref="A1:G1"/>
    <mergeCell ref="C2:G2"/>
    <mergeCell ref="C3:G3"/>
    <mergeCell ref="C4:G4"/>
    <mergeCell ref="C41:G41"/>
    <mergeCell ref="A325:B325"/>
    <mergeCell ref="C10:G10"/>
    <mergeCell ref="C13:G13"/>
    <mergeCell ref="C16:G16"/>
    <mergeCell ref="C37:G37"/>
    <mergeCell ref="C38:G38"/>
    <mergeCell ref="C52:G52"/>
    <mergeCell ref="C42:G42"/>
    <mergeCell ref="C45:G45"/>
    <mergeCell ref="C48:G48"/>
    <mergeCell ref="C49:G49"/>
    <mergeCell ref="C88:G88"/>
    <mergeCell ref="C55:G55"/>
    <mergeCell ref="C58:G58"/>
    <mergeCell ref="C61:G61"/>
    <mergeCell ref="C64:G64"/>
  </mergeCells>
  <pageMargins left="0.59055118110236227" right="0.19685039370078741" top="0.78740157480314965" bottom="0.78740157480314965" header="0.31496062992125984" footer="0.31496062992125984"/>
  <pageSetup paperSize="9" orientation="landscape" r:id="rId1"/>
  <headerFooter>
    <oddHeader>&amp;LREKONSTRUKCE ul.NERUDOVA, TŘEBÍČ - Město Třebíč&amp;RSoupis prací</oddHeader>
    <oddFooter>&amp;LDSO-01.1 Komunikace, chodníky a zpevněné plochy&amp;C&amp;P/&amp;N&amp;Rlistopad 2022</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5" outlineLevelRow="1" x14ac:dyDescent="0.25"/>
  <cols>
    <col min="1" max="1" width="3.453125" customWidth="1"/>
    <col min="2" max="2" width="12.54296875" style="125" customWidth="1"/>
    <col min="3" max="3" width="63.26953125" style="125" customWidth="1"/>
    <col min="4" max="4" width="4.81640625" customWidth="1"/>
    <col min="5" max="5" width="10.54296875" customWidth="1"/>
    <col min="6" max="6" width="9.81640625" customWidth="1"/>
    <col min="7" max="7" width="12.7265625" customWidth="1"/>
    <col min="8" max="17" width="0" hidden="1" customWidth="1"/>
    <col min="18" max="18" width="6.81640625" customWidth="1"/>
    <col min="20" max="24" width="0" hidden="1" customWidth="1"/>
    <col min="29" max="29" width="0" hidden="1" customWidth="1"/>
    <col min="31" max="41" width="0" hidden="1" customWidth="1"/>
  </cols>
  <sheetData>
    <row r="1" spans="1:60" ht="15.75" customHeight="1" x14ac:dyDescent="0.35">
      <c r="A1" s="262" t="s">
        <v>187</v>
      </c>
      <c r="B1" s="262"/>
      <c r="C1" s="262"/>
      <c r="D1" s="262"/>
      <c r="E1" s="262"/>
      <c r="F1" s="262"/>
      <c r="G1" s="262"/>
      <c r="AG1" t="s">
        <v>120</v>
      </c>
    </row>
    <row r="2" spans="1:60" ht="25" customHeight="1" x14ac:dyDescent="0.25">
      <c r="A2" s="143" t="s">
        <v>7</v>
      </c>
      <c r="B2" s="48" t="s">
        <v>43</v>
      </c>
      <c r="C2" s="263" t="s">
        <v>44</v>
      </c>
      <c r="D2" s="264"/>
      <c r="E2" s="264"/>
      <c r="F2" s="264"/>
      <c r="G2" s="265"/>
      <c r="AG2" t="s">
        <v>121</v>
      </c>
    </row>
    <row r="3" spans="1:60" ht="25" customHeight="1" x14ac:dyDescent="0.25">
      <c r="A3" s="143" t="s">
        <v>8</v>
      </c>
      <c r="B3" s="48" t="s">
        <v>61</v>
      </c>
      <c r="C3" s="263" t="s">
        <v>62</v>
      </c>
      <c r="D3" s="264"/>
      <c r="E3" s="264"/>
      <c r="F3" s="264"/>
      <c r="G3" s="265"/>
      <c r="AC3" s="125" t="s">
        <v>188</v>
      </c>
      <c r="AG3" t="s">
        <v>125</v>
      </c>
    </row>
    <row r="4" spans="1:60" ht="25" customHeight="1" x14ac:dyDescent="0.25">
      <c r="A4" s="144" t="s">
        <v>9</v>
      </c>
      <c r="B4" s="145" t="s">
        <v>65</v>
      </c>
      <c r="C4" s="266" t="s">
        <v>66</v>
      </c>
      <c r="D4" s="267"/>
      <c r="E4" s="267"/>
      <c r="F4" s="267"/>
      <c r="G4" s="268"/>
      <c r="AG4" t="s">
        <v>126</v>
      </c>
    </row>
    <row r="5" spans="1:60" x14ac:dyDescent="0.25">
      <c r="D5" s="10"/>
    </row>
    <row r="6" spans="1:60" ht="37.5" x14ac:dyDescent="0.25">
      <c r="A6" s="147" t="s">
        <v>127</v>
      </c>
      <c r="B6" s="149" t="s">
        <v>128</v>
      </c>
      <c r="C6" s="149" t="s">
        <v>129</v>
      </c>
      <c r="D6" s="148" t="s">
        <v>130</v>
      </c>
      <c r="E6" s="147" t="s">
        <v>131</v>
      </c>
      <c r="F6" s="146" t="s">
        <v>132</v>
      </c>
      <c r="G6" s="147" t="s">
        <v>29</v>
      </c>
      <c r="H6" s="150" t="s">
        <v>30</v>
      </c>
      <c r="I6" s="150" t="s">
        <v>133</v>
      </c>
      <c r="J6" s="150" t="s">
        <v>31</v>
      </c>
      <c r="K6" s="150" t="s">
        <v>134</v>
      </c>
      <c r="L6" s="150" t="s">
        <v>135</v>
      </c>
      <c r="M6" s="150" t="s">
        <v>136</v>
      </c>
      <c r="N6" s="150" t="s">
        <v>137</v>
      </c>
      <c r="O6" s="150" t="s">
        <v>138</v>
      </c>
      <c r="P6" s="150" t="s">
        <v>139</v>
      </c>
      <c r="Q6" s="150" t="s">
        <v>140</v>
      </c>
      <c r="R6" s="150" t="s">
        <v>141</v>
      </c>
      <c r="S6" s="150" t="s">
        <v>142</v>
      </c>
      <c r="T6" s="150" t="s">
        <v>143</v>
      </c>
      <c r="U6" s="150" t="s">
        <v>144</v>
      </c>
      <c r="V6" s="150" t="s">
        <v>145</v>
      </c>
      <c r="W6" s="150" t="s">
        <v>146</v>
      </c>
      <c r="X6" s="150" t="s">
        <v>147</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row>
    <row r="8" spans="1:60" ht="13" x14ac:dyDescent="0.25">
      <c r="A8" s="163" t="s">
        <v>148</v>
      </c>
      <c r="B8" s="164" t="s">
        <v>86</v>
      </c>
      <c r="C8" s="177" t="s">
        <v>87</v>
      </c>
      <c r="D8" s="165"/>
      <c r="E8" s="166"/>
      <c r="F8" s="167"/>
      <c r="G8" s="167">
        <f>SUMIF(AG9:AG30,"&lt;&gt;NOR",G9:G30)</f>
        <v>0</v>
      </c>
      <c r="H8" s="167"/>
      <c r="I8" s="167">
        <f>SUM(I9:I30)</f>
        <v>0</v>
      </c>
      <c r="J8" s="167"/>
      <c r="K8" s="167">
        <f>SUM(K9:K30)</f>
        <v>0</v>
      </c>
      <c r="L8" s="167"/>
      <c r="M8" s="167">
        <f>SUM(M9:M30)</f>
        <v>0</v>
      </c>
      <c r="N8" s="166"/>
      <c r="O8" s="166">
        <f>SUM(O9:O30)</f>
        <v>0</v>
      </c>
      <c r="P8" s="166"/>
      <c r="Q8" s="166">
        <f>SUM(Q9:Q30)</f>
        <v>0</v>
      </c>
      <c r="R8" s="167"/>
      <c r="S8" s="167"/>
      <c r="T8" s="168"/>
      <c r="U8" s="162"/>
      <c r="V8" s="162">
        <f>SUM(V9:V30)</f>
        <v>0</v>
      </c>
      <c r="W8" s="162"/>
      <c r="X8" s="162"/>
      <c r="AG8" t="s">
        <v>149</v>
      </c>
    </row>
    <row r="9" spans="1:60" outlineLevel="1" x14ac:dyDescent="0.25">
      <c r="A9" s="186">
        <v>1</v>
      </c>
      <c r="B9" s="187" t="s">
        <v>620</v>
      </c>
      <c r="C9" s="193" t="s">
        <v>621</v>
      </c>
      <c r="D9" s="188" t="s">
        <v>372</v>
      </c>
      <c r="E9" s="189">
        <v>1</v>
      </c>
      <c r="F9" s="190"/>
      <c r="G9" s="191">
        <f t="shared" ref="G9:G30" si="0">ROUND(E9*F9,2)</f>
        <v>0</v>
      </c>
      <c r="H9" s="190"/>
      <c r="I9" s="191">
        <f t="shared" ref="I9:I30" si="1">ROUND(E9*H9,2)</f>
        <v>0</v>
      </c>
      <c r="J9" s="190"/>
      <c r="K9" s="191">
        <f t="shared" ref="K9:K30" si="2">ROUND(E9*J9,2)</f>
        <v>0</v>
      </c>
      <c r="L9" s="191">
        <v>21</v>
      </c>
      <c r="M9" s="191">
        <f t="shared" ref="M9:M30" si="3">G9*(1+L9/100)</f>
        <v>0</v>
      </c>
      <c r="N9" s="189">
        <v>0</v>
      </c>
      <c r="O9" s="189">
        <f t="shared" ref="O9:O30" si="4">ROUND(E9*N9,2)</f>
        <v>0</v>
      </c>
      <c r="P9" s="189">
        <v>0</v>
      </c>
      <c r="Q9" s="189">
        <f t="shared" ref="Q9:Q30" si="5">ROUND(E9*P9,2)</f>
        <v>0</v>
      </c>
      <c r="R9" s="191"/>
      <c r="S9" s="191" t="s">
        <v>153</v>
      </c>
      <c r="T9" s="192" t="s">
        <v>154</v>
      </c>
      <c r="U9" s="161">
        <v>0</v>
      </c>
      <c r="V9" s="161">
        <f t="shared" ref="V9:V30" si="6">ROUND(E9*U9,2)</f>
        <v>0</v>
      </c>
      <c r="W9" s="161"/>
      <c r="X9" s="161" t="s">
        <v>194</v>
      </c>
      <c r="Y9" s="151"/>
      <c r="Z9" s="151"/>
      <c r="AA9" s="151"/>
      <c r="AB9" s="151"/>
      <c r="AC9" s="151"/>
      <c r="AD9" s="151"/>
      <c r="AE9" s="151"/>
      <c r="AF9" s="151"/>
      <c r="AG9" s="151" t="s">
        <v>622</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5">
      <c r="A10" s="186">
        <v>2</v>
      </c>
      <c r="B10" s="187" t="s">
        <v>623</v>
      </c>
      <c r="C10" s="193" t="s">
        <v>624</v>
      </c>
      <c r="D10" s="188" t="s">
        <v>372</v>
      </c>
      <c r="E10" s="189">
        <v>10</v>
      </c>
      <c r="F10" s="190"/>
      <c r="G10" s="191">
        <f t="shared" si="0"/>
        <v>0</v>
      </c>
      <c r="H10" s="190"/>
      <c r="I10" s="191">
        <f t="shared" si="1"/>
        <v>0</v>
      </c>
      <c r="J10" s="190"/>
      <c r="K10" s="191">
        <f t="shared" si="2"/>
        <v>0</v>
      </c>
      <c r="L10" s="191">
        <v>21</v>
      </c>
      <c r="M10" s="191">
        <f t="shared" si="3"/>
        <v>0</v>
      </c>
      <c r="N10" s="189">
        <v>0</v>
      </c>
      <c r="O10" s="189">
        <f t="shared" si="4"/>
        <v>0</v>
      </c>
      <c r="P10" s="189">
        <v>0</v>
      </c>
      <c r="Q10" s="189">
        <f t="shared" si="5"/>
        <v>0</v>
      </c>
      <c r="R10" s="191"/>
      <c r="S10" s="191" t="s">
        <v>153</v>
      </c>
      <c r="T10" s="192" t="s">
        <v>154</v>
      </c>
      <c r="U10" s="161">
        <v>0</v>
      </c>
      <c r="V10" s="161">
        <f t="shared" si="6"/>
        <v>0</v>
      </c>
      <c r="W10" s="161"/>
      <c r="X10" s="161" t="s">
        <v>194</v>
      </c>
      <c r="Y10" s="151"/>
      <c r="Z10" s="151"/>
      <c r="AA10" s="151"/>
      <c r="AB10" s="151"/>
      <c r="AC10" s="151"/>
      <c r="AD10" s="151"/>
      <c r="AE10" s="151"/>
      <c r="AF10" s="151"/>
      <c r="AG10" s="151" t="s">
        <v>622</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5">
      <c r="A11" s="186">
        <v>3</v>
      </c>
      <c r="B11" s="187" t="s">
        <v>625</v>
      </c>
      <c r="C11" s="193" t="s">
        <v>626</v>
      </c>
      <c r="D11" s="188" t="s">
        <v>372</v>
      </c>
      <c r="E11" s="189">
        <v>17</v>
      </c>
      <c r="F11" s="190"/>
      <c r="G11" s="191">
        <f t="shared" si="0"/>
        <v>0</v>
      </c>
      <c r="H11" s="190"/>
      <c r="I11" s="191">
        <f t="shared" si="1"/>
        <v>0</v>
      </c>
      <c r="J11" s="190"/>
      <c r="K11" s="191">
        <f t="shared" si="2"/>
        <v>0</v>
      </c>
      <c r="L11" s="191">
        <v>21</v>
      </c>
      <c r="M11" s="191">
        <f t="shared" si="3"/>
        <v>0</v>
      </c>
      <c r="N11" s="189">
        <v>0</v>
      </c>
      <c r="O11" s="189">
        <f t="shared" si="4"/>
        <v>0</v>
      </c>
      <c r="P11" s="189">
        <v>0</v>
      </c>
      <c r="Q11" s="189">
        <f t="shared" si="5"/>
        <v>0</v>
      </c>
      <c r="R11" s="191"/>
      <c r="S11" s="191" t="s">
        <v>153</v>
      </c>
      <c r="T11" s="192" t="s">
        <v>154</v>
      </c>
      <c r="U11" s="161">
        <v>0</v>
      </c>
      <c r="V11" s="161">
        <f t="shared" si="6"/>
        <v>0</v>
      </c>
      <c r="W11" s="161"/>
      <c r="X11" s="161" t="s">
        <v>194</v>
      </c>
      <c r="Y11" s="151"/>
      <c r="Z11" s="151"/>
      <c r="AA11" s="151"/>
      <c r="AB11" s="151"/>
      <c r="AC11" s="151"/>
      <c r="AD11" s="151"/>
      <c r="AE11" s="151"/>
      <c r="AF11" s="151"/>
      <c r="AG11" s="151" t="s">
        <v>622</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5">
      <c r="A12" s="186">
        <v>4</v>
      </c>
      <c r="B12" s="187" t="s">
        <v>627</v>
      </c>
      <c r="C12" s="193" t="s">
        <v>628</v>
      </c>
      <c r="D12" s="188" t="s">
        <v>372</v>
      </c>
      <c r="E12" s="189">
        <v>5</v>
      </c>
      <c r="F12" s="190"/>
      <c r="G12" s="191">
        <f t="shared" si="0"/>
        <v>0</v>
      </c>
      <c r="H12" s="190"/>
      <c r="I12" s="191">
        <f t="shared" si="1"/>
        <v>0</v>
      </c>
      <c r="J12" s="190"/>
      <c r="K12" s="191">
        <f t="shared" si="2"/>
        <v>0</v>
      </c>
      <c r="L12" s="191">
        <v>21</v>
      </c>
      <c r="M12" s="191">
        <f t="shared" si="3"/>
        <v>0</v>
      </c>
      <c r="N12" s="189">
        <v>0</v>
      </c>
      <c r="O12" s="189">
        <f t="shared" si="4"/>
        <v>0</v>
      </c>
      <c r="P12" s="189">
        <v>0</v>
      </c>
      <c r="Q12" s="189">
        <f t="shared" si="5"/>
        <v>0</v>
      </c>
      <c r="R12" s="191"/>
      <c r="S12" s="191" t="s">
        <v>153</v>
      </c>
      <c r="T12" s="192" t="s">
        <v>154</v>
      </c>
      <c r="U12" s="161">
        <v>0</v>
      </c>
      <c r="V12" s="161">
        <f t="shared" si="6"/>
        <v>0</v>
      </c>
      <c r="W12" s="161"/>
      <c r="X12" s="161" t="s">
        <v>194</v>
      </c>
      <c r="Y12" s="151"/>
      <c r="Z12" s="151"/>
      <c r="AA12" s="151"/>
      <c r="AB12" s="151"/>
      <c r="AC12" s="151"/>
      <c r="AD12" s="151"/>
      <c r="AE12" s="151"/>
      <c r="AF12" s="151"/>
      <c r="AG12" s="151" t="s">
        <v>622</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5">
      <c r="A13" s="186">
        <v>5</v>
      </c>
      <c r="B13" s="187" t="s">
        <v>629</v>
      </c>
      <c r="C13" s="193" t="s">
        <v>630</v>
      </c>
      <c r="D13" s="188" t="s">
        <v>246</v>
      </c>
      <c r="E13" s="189">
        <v>5</v>
      </c>
      <c r="F13" s="190"/>
      <c r="G13" s="191">
        <f t="shared" si="0"/>
        <v>0</v>
      </c>
      <c r="H13" s="190"/>
      <c r="I13" s="191">
        <f t="shared" si="1"/>
        <v>0</v>
      </c>
      <c r="J13" s="190"/>
      <c r="K13" s="191">
        <f t="shared" si="2"/>
        <v>0</v>
      </c>
      <c r="L13" s="191">
        <v>21</v>
      </c>
      <c r="M13" s="191">
        <f t="shared" si="3"/>
        <v>0</v>
      </c>
      <c r="N13" s="189">
        <v>0</v>
      </c>
      <c r="O13" s="189">
        <f t="shared" si="4"/>
        <v>0</v>
      </c>
      <c r="P13" s="189">
        <v>0</v>
      </c>
      <c r="Q13" s="189">
        <f t="shared" si="5"/>
        <v>0</v>
      </c>
      <c r="R13" s="191"/>
      <c r="S13" s="191" t="s">
        <v>153</v>
      </c>
      <c r="T13" s="192" t="s">
        <v>154</v>
      </c>
      <c r="U13" s="161">
        <v>0</v>
      </c>
      <c r="V13" s="161">
        <f t="shared" si="6"/>
        <v>0</v>
      </c>
      <c r="W13" s="161"/>
      <c r="X13" s="161" t="s">
        <v>194</v>
      </c>
      <c r="Y13" s="151"/>
      <c r="Z13" s="151"/>
      <c r="AA13" s="151"/>
      <c r="AB13" s="151"/>
      <c r="AC13" s="151"/>
      <c r="AD13" s="151"/>
      <c r="AE13" s="151"/>
      <c r="AF13" s="151"/>
      <c r="AG13" s="151" t="s">
        <v>622</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0" outlineLevel="1" x14ac:dyDescent="0.25">
      <c r="A14" s="186">
        <v>6</v>
      </c>
      <c r="B14" s="187" t="s">
        <v>631</v>
      </c>
      <c r="C14" s="193" t="s">
        <v>632</v>
      </c>
      <c r="D14" s="188" t="s">
        <v>372</v>
      </c>
      <c r="E14" s="189">
        <v>31</v>
      </c>
      <c r="F14" s="190"/>
      <c r="G14" s="191">
        <f t="shared" si="0"/>
        <v>0</v>
      </c>
      <c r="H14" s="190"/>
      <c r="I14" s="191">
        <f t="shared" si="1"/>
        <v>0</v>
      </c>
      <c r="J14" s="190"/>
      <c r="K14" s="191">
        <f t="shared" si="2"/>
        <v>0</v>
      </c>
      <c r="L14" s="191">
        <v>21</v>
      </c>
      <c r="M14" s="191">
        <f t="shared" si="3"/>
        <v>0</v>
      </c>
      <c r="N14" s="189">
        <v>0</v>
      </c>
      <c r="O14" s="189">
        <f t="shared" si="4"/>
        <v>0</v>
      </c>
      <c r="P14" s="189">
        <v>0</v>
      </c>
      <c r="Q14" s="189">
        <f t="shared" si="5"/>
        <v>0</v>
      </c>
      <c r="R14" s="191"/>
      <c r="S14" s="191" t="s">
        <v>153</v>
      </c>
      <c r="T14" s="192" t="s">
        <v>154</v>
      </c>
      <c r="U14" s="161">
        <v>0</v>
      </c>
      <c r="V14" s="161">
        <f t="shared" si="6"/>
        <v>0</v>
      </c>
      <c r="W14" s="161"/>
      <c r="X14" s="161" t="s">
        <v>194</v>
      </c>
      <c r="Y14" s="151"/>
      <c r="Z14" s="151"/>
      <c r="AA14" s="151"/>
      <c r="AB14" s="151"/>
      <c r="AC14" s="151"/>
      <c r="AD14" s="151"/>
      <c r="AE14" s="151"/>
      <c r="AF14" s="151"/>
      <c r="AG14" s="151" t="s">
        <v>622</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5">
      <c r="A15" s="186">
        <v>7</v>
      </c>
      <c r="B15" s="187" t="s">
        <v>633</v>
      </c>
      <c r="C15" s="193" t="s">
        <v>634</v>
      </c>
      <c r="D15" s="188" t="s">
        <v>246</v>
      </c>
      <c r="E15" s="189">
        <v>6</v>
      </c>
      <c r="F15" s="190"/>
      <c r="G15" s="191">
        <f t="shared" si="0"/>
        <v>0</v>
      </c>
      <c r="H15" s="190"/>
      <c r="I15" s="191">
        <f t="shared" si="1"/>
        <v>0</v>
      </c>
      <c r="J15" s="190"/>
      <c r="K15" s="191">
        <f t="shared" si="2"/>
        <v>0</v>
      </c>
      <c r="L15" s="191">
        <v>21</v>
      </c>
      <c r="M15" s="191">
        <f t="shared" si="3"/>
        <v>0</v>
      </c>
      <c r="N15" s="189">
        <v>0</v>
      </c>
      <c r="O15" s="189">
        <f t="shared" si="4"/>
        <v>0</v>
      </c>
      <c r="P15" s="189">
        <v>0</v>
      </c>
      <c r="Q15" s="189">
        <f t="shared" si="5"/>
        <v>0</v>
      </c>
      <c r="R15" s="191"/>
      <c r="S15" s="191" t="s">
        <v>153</v>
      </c>
      <c r="T15" s="192" t="s">
        <v>154</v>
      </c>
      <c r="U15" s="161">
        <v>0</v>
      </c>
      <c r="V15" s="161">
        <f t="shared" si="6"/>
        <v>0</v>
      </c>
      <c r="W15" s="161"/>
      <c r="X15" s="161" t="s">
        <v>328</v>
      </c>
      <c r="Y15" s="151"/>
      <c r="Z15" s="151"/>
      <c r="AA15" s="151"/>
      <c r="AB15" s="151"/>
      <c r="AC15" s="151"/>
      <c r="AD15" s="151"/>
      <c r="AE15" s="151"/>
      <c r="AF15" s="151"/>
      <c r="AG15" s="151" t="s">
        <v>329</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5">
      <c r="A16" s="186">
        <v>8</v>
      </c>
      <c r="B16" s="187" t="s">
        <v>635</v>
      </c>
      <c r="C16" s="193" t="s">
        <v>636</v>
      </c>
      <c r="D16" s="188" t="s">
        <v>372</v>
      </c>
      <c r="E16" s="189">
        <v>31</v>
      </c>
      <c r="F16" s="190"/>
      <c r="G16" s="191">
        <f t="shared" si="0"/>
        <v>0</v>
      </c>
      <c r="H16" s="190"/>
      <c r="I16" s="191">
        <f t="shared" si="1"/>
        <v>0</v>
      </c>
      <c r="J16" s="190"/>
      <c r="K16" s="191">
        <f t="shared" si="2"/>
        <v>0</v>
      </c>
      <c r="L16" s="191">
        <v>21</v>
      </c>
      <c r="M16" s="191">
        <f t="shared" si="3"/>
        <v>0</v>
      </c>
      <c r="N16" s="189">
        <v>0</v>
      </c>
      <c r="O16" s="189">
        <f t="shared" si="4"/>
        <v>0</v>
      </c>
      <c r="P16" s="189">
        <v>0</v>
      </c>
      <c r="Q16" s="189">
        <f t="shared" si="5"/>
        <v>0</v>
      </c>
      <c r="R16" s="191"/>
      <c r="S16" s="191" t="s">
        <v>153</v>
      </c>
      <c r="T16" s="192" t="s">
        <v>154</v>
      </c>
      <c r="U16" s="161">
        <v>0</v>
      </c>
      <c r="V16" s="161">
        <f t="shared" si="6"/>
        <v>0</v>
      </c>
      <c r="W16" s="161"/>
      <c r="X16" s="161" t="s">
        <v>194</v>
      </c>
      <c r="Y16" s="151"/>
      <c r="Z16" s="151"/>
      <c r="AA16" s="151"/>
      <c r="AB16" s="151"/>
      <c r="AC16" s="151"/>
      <c r="AD16" s="151"/>
      <c r="AE16" s="151"/>
      <c r="AF16" s="151"/>
      <c r="AG16" s="151" t="s">
        <v>622</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5">
      <c r="A17" s="186">
        <v>9</v>
      </c>
      <c r="B17" s="187" t="s">
        <v>88</v>
      </c>
      <c r="C17" s="193" t="s">
        <v>637</v>
      </c>
      <c r="D17" s="188" t="s">
        <v>372</v>
      </c>
      <c r="E17" s="189">
        <v>26</v>
      </c>
      <c r="F17" s="190"/>
      <c r="G17" s="191">
        <f t="shared" si="0"/>
        <v>0</v>
      </c>
      <c r="H17" s="190"/>
      <c r="I17" s="191">
        <f t="shared" si="1"/>
        <v>0</v>
      </c>
      <c r="J17" s="190"/>
      <c r="K17" s="191">
        <f t="shared" si="2"/>
        <v>0</v>
      </c>
      <c r="L17" s="191">
        <v>21</v>
      </c>
      <c r="M17" s="191">
        <f t="shared" si="3"/>
        <v>0</v>
      </c>
      <c r="N17" s="189">
        <v>0</v>
      </c>
      <c r="O17" s="189">
        <f t="shared" si="4"/>
        <v>0</v>
      </c>
      <c r="P17" s="189">
        <v>0</v>
      </c>
      <c r="Q17" s="189">
        <f t="shared" si="5"/>
        <v>0</v>
      </c>
      <c r="R17" s="191"/>
      <c r="S17" s="191" t="s">
        <v>153</v>
      </c>
      <c r="T17" s="192" t="s">
        <v>154</v>
      </c>
      <c r="U17" s="161">
        <v>0</v>
      </c>
      <c r="V17" s="161">
        <f t="shared" si="6"/>
        <v>0</v>
      </c>
      <c r="W17" s="161"/>
      <c r="X17" s="161" t="s">
        <v>328</v>
      </c>
      <c r="Y17" s="151"/>
      <c r="Z17" s="151"/>
      <c r="AA17" s="151"/>
      <c r="AB17" s="151"/>
      <c r="AC17" s="151"/>
      <c r="AD17" s="151"/>
      <c r="AE17" s="151"/>
      <c r="AF17" s="151"/>
      <c r="AG17" s="151" t="s">
        <v>329</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5">
      <c r="A18" s="186">
        <v>10</v>
      </c>
      <c r="B18" s="187" t="s">
        <v>90</v>
      </c>
      <c r="C18" s="193" t="s">
        <v>638</v>
      </c>
      <c r="D18" s="188" t="s">
        <v>372</v>
      </c>
      <c r="E18" s="189">
        <v>2</v>
      </c>
      <c r="F18" s="190"/>
      <c r="G18" s="191">
        <f t="shared" si="0"/>
        <v>0</v>
      </c>
      <c r="H18" s="190"/>
      <c r="I18" s="191">
        <f t="shared" si="1"/>
        <v>0</v>
      </c>
      <c r="J18" s="190"/>
      <c r="K18" s="191">
        <f t="shared" si="2"/>
        <v>0</v>
      </c>
      <c r="L18" s="191">
        <v>21</v>
      </c>
      <c r="M18" s="191">
        <f t="shared" si="3"/>
        <v>0</v>
      </c>
      <c r="N18" s="189">
        <v>0</v>
      </c>
      <c r="O18" s="189">
        <f t="shared" si="4"/>
        <v>0</v>
      </c>
      <c r="P18" s="189">
        <v>0</v>
      </c>
      <c r="Q18" s="189">
        <f t="shared" si="5"/>
        <v>0</v>
      </c>
      <c r="R18" s="191"/>
      <c r="S18" s="191" t="s">
        <v>153</v>
      </c>
      <c r="T18" s="192" t="s">
        <v>154</v>
      </c>
      <c r="U18" s="161">
        <v>0</v>
      </c>
      <c r="V18" s="161">
        <f t="shared" si="6"/>
        <v>0</v>
      </c>
      <c r="W18" s="161"/>
      <c r="X18" s="161" t="s">
        <v>328</v>
      </c>
      <c r="Y18" s="151"/>
      <c r="Z18" s="151"/>
      <c r="AA18" s="151"/>
      <c r="AB18" s="151"/>
      <c r="AC18" s="151"/>
      <c r="AD18" s="151"/>
      <c r="AE18" s="151"/>
      <c r="AF18" s="151"/>
      <c r="AG18" s="151" t="s">
        <v>329</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5">
      <c r="A19" s="186">
        <v>11</v>
      </c>
      <c r="B19" s="187" t="s">
        <v>92</v>
      </c>
      <c r="C19" s="193" t="s">
        <v>639</v>
      </c>
      <c r="D19" s="188" t="s">
        <v>372</v>
      </c>
      <c r="E19" s="189">
        <v>3</v>
      </c>
      <c r="F19" s="190"/>
      <c r="G19" s="191">
        <f t="shared" si="0"/>
        <v>0</v>
      </c>
      <c r="H19" s="190"/>
      <c r="I19" s="191">
        <f t="shared" si="1"/>
        <v>0</v>
      </c>
      <c r="J19" s="190"/>
      <c r="K19" s="191">
        <f t="shared" si="2"/>
        <v>0</v>
      </c>
      <c r="L19" s="191">
        <v>21</v>
      </c>
      <c r="M19" s="191">
        <f t="shared" si="3"/>
        <v>0</v>
      </c>
      <c r="N19" s="189">
        <v>0</v>
      </c>
      <c r="O19" s="189">
        <f t="shared" si="4"/>
        <v>0</v>
      </c>
      <c r="P19" s="189">
        <v>0</v>
      </c>
      <c r="Q19" s="189">
        <f t="shared" si="5"/>
        <v>0</v>
      </c>
      <c r="R19" s="191"/>
      <c r="S19" s="191" t="s">
        <v>153</v>
      </c>
      <c r="T19" s="192" t="s">
        <v>154</v>
      </c>
      <c r="U19" s="161">
        <v>0</v>
      </c>
      <c r="V19" s="161">
        <f t="shared" si="6"/>
        <v>0</v>
      </c>
      <c r="W19" s="161"/>
      <c r="X19" s="161" t="s">
        <v>328</v>
      </c>
      <c r="Y19" s="151"/>
      <c r="Z19" s="151"/>
      <c r="AA19" s="151"/>
      <c r="AB19" s="151"/>
      <c r="AC19" s="151"/>
      <c r="AD19" s="151"/>
      <c r="AE19" s="151"/>
      <c r="AF19" s="151"/>
      <c r="AG19" s="151" t="s">
        <v>329</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5">
      <c r="A20" s="186">
        <v>12</v>
      </c>
      <c r="B20" s="187" t="s">
        <v>640</v>
      </c>
      <c r="C20" s="193" t="s">
        <v>641</v>
      </c>
      <c r="D20" s="188" t="s">
        <v>372</v>
      </c>
      <c r="E20" s="189">
        <v>31</v>
      </c>
      <c r="F20" s="190"/>
      <c r="G20" s="191">
        <f t="shared" si="0"/>
        <v>0</v>
      </c>
      <c r="H20" s="190"/>
      <c r="I20" s="191">
        <f t="shared" si="1"/>
        <v>0</v>
      </c>
      <c r="J20" s="190"/>
      <c r="K20" s="191">
        <f t="shared" si="2"/>
        <v>0</v>
      </c>
      <c r="L20" s="191">
        <v>21</v>
      </c>
      <c r="M20" s="191">
        <f t="shared" si="3"/>
        <v>0</v>
      </c>
      <c r="N20" s="189">
        <v>0</v>
      </c>
      <c r="O20" s="189">
        <f t="shared" si="4"/>
        <v>0</v>
      </c>
      <c r="P20" s="189">
        <v>0</v>
      </c>
      <c r="Q20" s="189">
        <f t="shared" si="5"/>
        <v>0</v>
      </c>
      <c r="R20" s="191"/>
      <c r="S20" s="191" t="s">
        <v>153</v>
      </c>
      <c r="T20" s="192" t="s">
        <v>154</v>
      </c>
      <c r="U20" s="161">
        <v>0</v>
      </c>
      <c r="V20" s="161">
        <f t="shared" si="6"/>
        <v>0</v>
      </c>
      <c r="W20" s="161"/>
      <c r="X20" s="161" t="s">
        <v>194</v>
      </c>
      <c r="Y20" s="151"/>
      <c r="Z20" s="151"/>
      <c r="AA20" s="151"/>
      <c r="AB20" s="151"/>
      <c r="AC20" s="151"/>
      <c r="AD20" s="151"/>
      <c r="AE20" s="151"/>
      <c r="AF20" s="151"/>
      <c r="AG20" s="151" t="s">
        <v>622</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5">
      <c r="A21" s="186">
        <v>13</v>
      </c>
      <c r="B21" s="187" t="s">
        <v>642</v>
      </c>
      <c r="C21" s="193" t="s">
        <v>643</v>
      </c>
      <c r="D21" s="188" t="s">
        <v>372</v>
      </c>
      <c r="E21" s="189">
        <v>93</v>
      </c>
      <c r="F21" s="190"/>
      <c r="G21" s="191">
        <f t="shared" si="0"/>
        <v>0</v>
      </c>
      <c r="H21" s="190"/>
      <c r="I21" s="191">
        <f t="shared" si="1"/>
        <v>0</v>
      </c>
      <c r="J21" s="190"/>
      <c r="K21" s="191">
        <f t="shared" si="2"/>
        <v>0</v>
      </c>
      <c r="L21" s="191">
        <v>21</v>
      </c>
      <c r="M21" s="191">
        <f t="shared" si="3"/>
        <v>0</v>
      </c>
      <c r="N21" s="189">
        <v>0</v>
      </c>
      <c r="O21" s="189">
        <f t="shared" si="4"/>
        <v>0</v>
      </c>
      <c r="P21" s="189">
        <v>0</v>
      </c>
      <c r="Q21" s="189">
        <f t="shared" si="5"/>
        <v>0</v>
      </c>
      <c r="R21" s="191"/>
      <c r="S21" s="191" t="s">
        <v>153</v>
      </c>
      <c r="T21" s="192" t="s">
        <v>154</v>
      </c>
      <c r="U21" s="161">
        <v>0</v>
      </c>
      <c r="V21" s="161">
        <f t="shared" si="6"/>
        <v>0</v>
      </c>
      <c r="W21" s="161"/>
      <c r="X21" s="161" t="s">
        <v>328</v>
      </c>
      <c r="Y21" s="151"/>
      <c r="Z21" s="151"/>
      <c r="AA21" s="151"/>
      <c r="AB21" s="151"/>
      <c r="AC21" s="151"/>
      <c r="AD21" s="151"/>
      <c r="AE21" s="151"/>
      <c r="AF21" s="151"/>
      <c r="AG21" s="151" t="s">
        <v>329</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5">
      <c r="A22" s="186">
        <v>14</v>
      </c>
      <c r="B22" s="187" t="s">
        <v>644</v>
      </c>
      <c r="C22" s="193" t="s">
        <v>645</v>
      </c>
      <c r="D22" s="188" t="s">
        <v>372</v>
      </c>
      <c r="E22" s="189">
        <v>31</v>
      </c>
      <c r="F22" s="190"/>
      <c r="G22" s="191">
        <f t="shared" si="0"/>
        <v>0</v>
      </c>
      <c r="H22" s="190"/>
      <c r="I22" s="191">
        <f t="shared" si="1"/>
        <v>0</v>
      </c>
      <c r="J22" s="190"/>
      <c r="K22" s="191">
        <f t="shared" si="2"/>
        <v>0</v>
      </c>
      <c r="L22" s="191">
        <v>21</v>
      </c>
      <c r="M22" s="191">
        <f t="shared" si="3"/>
        <v>0</v>
      </c>
      <c r="N22" s="189">
        <v>0</v>
      </c>
      <c r="O22" s="189">
        <f t="shared" si="4"/>
        <v>0</v>
      </c>
      <c r="P22" s="189">
        <v>0</v>
      </c>
      <c r="Q22" s="189">
        <f t="shared" si="5"/>
        <v>0</v>
      </c>
      <c r="R22" s="191"/>
      <c r="S22" s="191" t="s">
        <v>153</v>
      </c>
      <c r="T22" s="192" t="s">
        <v>154</v>
      </c>
      <c r="U22" s="161">
        <v>0</v>
      </c>
      <c r="V22" s="161">
        <f t="shared" si="6"/>
        <v>0</v>
      </c>
      <c r="W22" s="161"/>
      <c r="X22" s="161" t="s">
        <v>194</v>
      </c>
      <c r="Y22" s="151"/>
      <c r="Z22" s="151"/>
      <c r="AA22" s="151"/>
      <c r="AB22" s="151"/>
      <c r="AC22" s="151"/>
      <c r="AD22" s="151"/>
      <c r="AE22" s="151"/>
      <c r="AF22" s="151"/>
      <c r="AG22" s="151" t="s">
        <v>622</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5">
      <c r="A23" s="186">
        <v>15</v>
      </c>
      <c r="B23" s="187" t="s">
        <v>646</v>
      </c>
      <c r="C23" s="193" t="s">
        <v>647</v>
      </c>
      <c r="D23" s="188" t="s">
        <v>191</v>
      </c>
      <c r="E23" s="189">
        <v>16</v>
      </c>
      <c r="F23" s="190"/>
      <c r="G23" s="191">
        <f t="shared" si="0"/>
        <v>0</v>
      </c>
      <c r="H23" s="190"/>
      <c r="I23" s="191">
        <f t="shared" si="1"/>
        <v>0</v>
      </c>
      <c r="J23" s="190"/>
      <c r="K23" s="191">
        <f t="shared" si="2"/>
        <v>0</v>
      </c>
      <c r="L23" s="191">
        <v>21</v>
      </c>
      <c r="M23" s="191">
        <f t="shared" si="3"/>
        <v>0</v>
      </c>
      <c r="N23" s="189">
        <v>0</v>
      </c>
      <c r="O23" s="189">
        <f t="shared" si="4"/>
        <v>0</v>
      </c>
      <c r="P23" s="189">
        <v>0</v>
      </c>
      <c r="Q23" s="189">
        <f t="shared" si="5"/>
        <v>0</v>
      </c>
      <c r="R23" s="191"/>
      <c r="S23" s="191" t="s">
        <v>153</v>
      </c>
      <c r="T23" s="192" t="s">
        <v>154</v>
      </c>
      <c r="U23" s="161">
        <v>0</v>
      </c>
      <c r="V23" s="161">
        <f t="shared" si="6"/>
        <v>0</v>
      </c>
      <c r="W23" s="161"/>
      <c r="X23" s="161" t="s">
        <v>194</v>
      </c>
      <c r="Y23" s="151"/>
      <c r="Z23" s="151"/>
      <c r="AA23" s="151"/>
      <c r="AB23" s="151"/>
      <c r="AC23" s="151"/>
      <c r="AD23" s="151"/>
      <c r="AE23" s="151"/>
      <c r="AF23" s="151"/>
      <c r="AG23" s="151" t="s">
        <v>622</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5">
      <c r="A24" s="186">
        <v>16</v>
      </c>
      <c r="B24" s="187" t="s">
        <v>648</v>
      </c>
      <c r="C24" s="193" t="s">
        <v>649</v>
      </c>
      <c r="D24" s="188" t="s">
        <v>372</v>
      </c>
      <c r="E24" s="189">
        <v>31</v>
      </c>
      <c r="F24" s="190"/>
      <c r="G24" s="191">
        <f t="shared" si="0"/>
        <v>0</v>
      </c>
      <c r="H24" s="190"/>
      <c r="I24" s="191">
        <f t="shared" si="1"/>
        <v>0</v>
      </c>
      <c r="J24" s="190"/>
      <c r="K24" s="191">
        <f t="shared" si="2"/>
        <v>0</v>
      </c>
      <c r="L24" s="191">
        <v>21</v>
      </c>
      <c r="M24" s="191">
        <f t="shared" si="3"/>
        <v>0</v>
      </c>
      <c r="N24" s="189">
        <v>0</v>
      </c>
      <c r="O24" s="189">
        <f t="shared" si="4"/>
        <v>0</v>
      </c>
      <c r="P24" s="189">
        <v>0</v>
      </c>
      <c r="Q24" s="189">
        <f t="shared" si="5"/>
        <v>0</v>
      </c>
      <c r="R24" s="191"/>
      <c r="S24" s="191" t="s">
        <v>153</v>
      </c>
      <c r="T24" s="192" t="s">
        <v>154</v>
      </c>
      <c r="U24" s="161">
        <v>0</v>
      </c>
      <c r="V24" s="161">
        <f t="shared" si="6"/>
        <v>0</v>
      </c>
      <c r="W24" s="161"/>
      <c r="X24" s="161" t="s">
        <v>194</v>
      </c>
      <c r="Y24" s="151"/>
      <c r="Z24" s="151"/>
      <c r="AA24" s="151"/>
      <c r="AB24" s="151"/>
      <c r="AC24" s="151"/>
      <c r="AD24" s="151"/>
      <c r="AE24" s="151"/>
      <c r="AF24" s="151"/>
      <c r="AG24" s="151" t="s">
        <v>622</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5">
      <c r="A25" s="186">
        <v>17</v>
      </c>
      <c r="B25" s="187" t="s">
        <v>650</v>
      </c>
      <c r="C25" s="193" t="s">
        <v>651</v>
      </c>
      <c r="D25" s="188" t="s">
        <v>372</v>
      </c>
      <c r="E25" s="189">
        <v>31</v>
      </c>
      <c r="F25" s="190"/>
      <c r="G25" s="191">
        <f t="shared" si="0"/>
        <v>0</v>
      </c>
      <c r="H25" s="190"/>
      <c r="I25" s="191">
        <f t="shared" si="1"/>
        <v>0</v>
      </c>
      <c r="J25" s="190"/>
      <c r="K25" s="191">
        <f t="shared" si="2"/>
        <v>0</v>
      </c>
      <c r="L25" s="191">
        <v>21</v>
      </c>
      <c r="M25" s="191">
        <f t="shared" si="3"/>
        <v>0</v>
      </c>
      <c r="N25" s="189">
        <v>0</v>
      </c>
      <c r="O25" s="189">
        <f t="shared" si="4"/>
        <v>0</v>
      </c>
      <c r="P25" s="189">
        <v>0</v>
      </c>
      <c r="Q25" s="189">
        <f t="shared" si="5"/>
        <v>0</v>
      </c>
      <c r="R25" s="191"/>
      <c r="S25" s="191" t="s">
        <v>153</v>
      </c>
      <c r="T25" s="192" t="s">
        <v>154</v>
      </c>
      <c r="U25" s="161">
        <v>0</v>
      </c>
      <c r="V25" s="161">
        <f t="shared" si="6"/>
        <v>0</v>
      </c>
      <c r="W25" s="161"/>
      <c r="X25" s="161" t="s">
        <v>194</v>
      </c>
      <c r="Y25" s="151"/>
      <c r="Z25" s="151"/>
      <c r="AA25" s="151"/>
      <c r="AB25" s="151"/>
      <c r="AC25" s="151"/>
      <c r="AD25" s="151"/>
      <c r="AE25" s="151"/>
      <c r="AF25" s="151"/>
      <c r="AG25" s="151" t="s">
        <v>622</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5">
      <c r="A26" s="186">
        <v>18</v>
      </c>
      <c r="B26" s="187" t="s">
        <v>652</v>
      </c>
      <c r="C26" s="193" t="s">
        <v>653</v>
      </c>
      <c r="D26" s="188" t="s">
        <v>246</v>
      </c>
      <c r="E26" s="189">
        <v>5</v>
      </c>
      <c r="F26" s="190"/>
      <c r="G26" s="191">
        <f t="shared" si="0"/>
        <v>0</v>
      </c>
      <c r="H26" s="190"/>
      <c r="I26" s="191">
        <f t="shared" si="1"/>
        <v>0</v>
      </c>
      <c r="J26" s="190"/>
      <c r="K26" s="191">
        <f t="shared" si="2"/>
        <v>0</v>
      </c>
      <c r="L26" s="191">
        <v>21</v>
      </c>
      <c r="M26" s="191">
        <f t="shared" si="3"/>
        <v>0</v>
      </c>
      <c r="N26" s="189">
        <v>0</v>
      </c>
      <c r="O26" s="189">
        <f t="shared" si="4"/>
        <v>0</v>
      </c>
      <c r="P26" s="189">
        <v>0</v>
      </c>
      <c r="Q26" s="189">
        <f t="shared" si="5"/>
        <v>0</v>
      </c>
      <c r="R26" s="191"/>
      <c r="S26" s="191" t="s">
        <v>153</v>
      </c>
      <c r="T26" s="192" t="s">
        <v>154</v>
      </c>
      <c r="U26" s="161">
        <v>0</v>
      </c>
      <c r="V26" s="161">
        <f t="shared" si="6"/>
        <v>0</v>
      </c>
      <c r="W26" s="161"/>
      <c r="X26" s="161" t="s">
        <v>194</v>
      </c>
      <c r="Y26" s="151"/>
      <c r="Z26" s="151"/>
      <c r="AA26" s="151"/>
      <c r="AB26" s="151"/>
      <c r="AC26" s="151"/>
      <c r="AD26" s="151"/>
      <c r="AE26" s="151"/>
      <c r="AF26" s="151"/>
      <c r="AG26" s="151" t="s">
        <v>622</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5">
      <c r="A27" s="186">
        <v>19</v>
      </c>
      <c r="B27" s="187" t="s">
        <v>654</v>
      </c>
      <c r="C27" s="193" t="s">
        <v>655</v>
      </c>
      <c r="D27" s="188" t="s">
        <v>246</v>
      </c>
      <c r="E27" s="189">
        <v>8</v>
      </c>
      <c r="F27" s="190"/>
      <c r="G27" s="191">
        <f t="shared" si="0"/>
        <v>0</v>
      </c>
      <c r="H27" s="190"/>
      <c r="I27" s="191">
        <f t="shared" si="1"/>
        <v>0</v>
      </c>
      <c r="J27" s="190"/>
      <c r="K27" s="191">
        <f t="shared" si="2"/>
        <v>0</v>
      </c>
      <c r="L27" s="191">
        <v>21</v>
      </c>
      <c r="M27" s="191">
        <f t="shared" si="3"/>
        <v>0</v>
      </c>
      <c r="N27" s="189">
        <v>0</v>
      </c>
      <c r="O27" s="189">
        <f t="shared" si="4"/>
        <v>0</v>
      </c>
      <c r="P27" s="189">
        <v>0</v>
      </c>
      <c r="Q27" s="189">
        <f t="shared" si="5"/>
        <v>0</v>
      </c>
      <c r="R27" s="191"/>
      <c r="S27" s="191" t="s">
        <v>153</v>
      </c>
      <c r="T27" s="192" t="s">
        <v>154</v>
      </c>
      <c r="U27" s="161">
        <v>0</v>
      </c>
      <c r="V27" s="161">
        <f t="shared" si="6"/>
        <v>0</v>
      </c>
      <c r="W27" s="161"/>
      <c r="X27" s="161" t="s">
        <v>328</v>
      </c>
      <c r="Y27" s="151"/>
      <c r="Z27" s="151"/>
      <c r="AA27" s="151"/>
      <c r="AB27" s="151"/>
      <c r="AC27" s="151"/>
      <c r="AD27" s="151"/>
      <c r="AE27" s="151"/>
      <c r="AF27" s="151"/>
      <c r="AG27" s="151" t="s">
        <v>329</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0" outlineLevel="1" x14ac:dyDescent="0.25">
      <c r="A28" s="186">
        <v>20</v>
      </c>
      <c r="B28" s="187" t="s">
        <v>656</v>
      </c>
      <c r="C28" s="193" t="s">
        <v>657</v>
      </c>
      <c r="D28" s="188" t="s">
        <v>372</v>
      </c>
      <c r="E28" s="189">
        <v>83</v>
      </c>
      <c r="F28" s="190"/>
      <c r="G28" s="191">
        <f t="shared" si="0"/>
        <v>0</v>
      </c>
      <c r="H28" s="190"/>
      <c r="I28" s="191">
        <f t="shared" si="1"/>
        <v>0</v>
      </c>
      <c r="J28" s="190"/>
      <c r="K28" s="191">
        <f t="shared" si="2"/>
        <v>0</v>
      </c>
      <c r="L28" s="191">
        <v>21</v>
      </c>
      <c r="M28" s="191">
        <f t="shared" si="3"/>
        <v>0</v>
      </c>
      <c r="N28" s="189">
        <v>0</v>
      </c>
      <c r="O28" s="189">
        <f t="shared" si="4"/>
        <v>0</v>
      </c>
      <c r="P28" s="189">
        <v>0</v>
      </c>
      <c r="Q28" s="189">
        <f t="shared" si="5"/>
        <v>0</v>
      </c>
      <c r="R28" s="191"/>
      <c r="S28" s="191" t="s">
        <v>153</v>
      </c>
      <c r="T28" s="192" t="s">
        <v>154</v>
      </c>
      <c r="U28" s="161">
        <v>0</v>
      </c>
      <c r="V28" s="161">
        <f t="shared" si="6"/>
        <v>0</v>
      </c>
      <c r="W28" s="161"/>
      <c r="X28" s="161" t="s">
        <v>194</v>
      </c>
      <c r="Y28" s="151"/>
      <c r="Z28" s="151"/>
      <c r="AA28" s="151"/>
      <c r="AB28" s="151"/>
      <c r="AC28" s="151"/>
      <c r="AD28" s="151"/>
      <c r="AE28" s="151"/>
      <c r="AF28" s="151"/>
      <c r="AG28" s="151" t="s">
        <v>622</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5">
      <c r="A29" s="186">
        <v>21</v>
      </c>
      <c r="B29" s="187" t="s">
        <v>658</v>
      </c>
      <c r="C29" s="193" t="s">
        <v>659</v>
      </c>
      <c r="D29" s="188" t="s">
        <v>372</v>
      </c>
      <c r="E29" s="189">
        <v>83</v>
      </c>
      <c r="F29" s="190"/>
      <c r="G29" s="191">
        <f t="shared" si="0"/>
        <v>0</v>
      </c>
      <c r="H29" s="190"/>
      <c r="I29" s="191">
        <f t="shared" si="1"/>
        <v>0</v>
      </c>
      <c r="J29" s="190"/>
      <c r="K29" s="191">
        <f t="shared" si="2"/>
        <v>0</v>
      </c>
      <c r="L29" s="191">
        <v>21</v>
      </c>
      <c r="M29" s="191">
        <f t="shared" si="3"/>
        <v>0</v>
      </c>
      <c r="N29" s="189">
        <v>0</v>
      </c>
      <c r="O29" s="189">
        <f t="shared" si="4"/>
        <v>0</v>
      </c>
      <c r="P29" s="189">
        <v>0</v>
      </c>
      <c r="Q29" s="189">
        <f t="shared" si="5"/>
        <v>0</v>
      </c>
      <c r="R29" s="191"/>
      <c r="S29" s="191" t="s">
        <v>153</v>
      </c>
      <c r="T29" s="192" t="s">
        <v>154</v>
      </c>
      <c r="U29" s="161">
        <v>0</v>
      </c>
      <c r="V29" s="161">
        <f t="shared" si="6"/>
        <v>0</v>
      </c>
      <c r="W29" s="161"/>
      <c r="X29" s="161" t="s">
        <v>194</v>
      </c>
      <c r="Y29" s="151"/>
      <c r="Z29" s="151"/>
      <c r="AA29" s="151"/>
      <c r="AB29" s="151"/>
      <c r="AC29" s="151"/>
      <c r="AD29" s="151"/>
      <c r="AE29" s="151"/>
      <c r="AF29" s="151"/>
      <c r="AG29" s="151" t="s">
        <v>622</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5">
      <c r="A30" s="170">
        <v>22</v>
      </c>
      <c r="B30" s="171" t="s">
        <v>94</v>
      </c>
      <c r="C30" s="178" t="s">
        <v>660</v>
      </c>
      <c r="D30" s="172" t="s">
        <v>372</v>
      </c>
      <c r="E30" s="173">
        <v>83</v>
      </c>
      <c r="F30" s="174"/>
      <c r="G30" s="175">
        <f t="shared" si="0"/>
        <v>0</v>
      </c>
      <c r="H30" s="174"/>
      <c r="I30" s="175">
        <f t="shared" si="1"/>
        <v>0</v>
      </c>
      <c r="J30" s="174"/>
      <c r="K30" s="175">
        <f t="shared" si="2"/>
        <v>0</v>
      </c>
      <c r="L30" s="175">
        <v>21</v>
      </c>
      <c r="M30" s="175">
        <f t="shared" si="3"/>
        <v>0</v>
      </c>
      <c r="N30" s="173">
        <v>0</v>
      </c>
      <c r="O30" s="173">
        <f t="shared" si="4"/>
        <v>0</v>
      </c>
      <c r="P30" s="173">
        <v>0</v>
      </c>
      <c r="Q30" s="173">
        <f t="shared" si="5"/>
        <v>0</v>
      </c>
      <c r="R30" s="175"/>
      <c r="S30" s="175" t="s">
        <v>153</v>
      </c>
      <c r="T30" s="176" t="s">
        <v>154</v>
      </c>
      <c r="U30" s="161">
        <v>0</v>
      </c>
      <c r="V30" s="161">
        <f t="shared" si="6"/>
        <v>0</v>
      </c>
      <c r="W30" s="161"/>
      <c r="X30" s="161" t="s">
        <v>328</v>
      </c>
      <c r="Y30" s="151"/>
      <c r="Z30" s="151"/>
      <c r="AA30" s="151"/>
      <c r="AB30" s="151"/>
      <c r="AC30" s="151"/>
      <c r="AD30" s="151"/>
      <c r="AE30" s="151"/>
      <c r="AF30" s="151"/>
      <c r="AG30" s="151" t="s">
        <v>329</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x14ac:dyDescent="0.25">
      <c r="A31" s="3"/>
      <c r="B31" s="4"/>
      <c r="C31" s="179"/>
      <c r="D31" s="6"/>
      <c r="E31" s="3"/>
      <c r="F31" s="3"/>
      <c r="G31" s="3"/>
      <c r="H31" s="3"/>
      <c r="I31" s="3"/>
      <c r="J31" s="3"/>
      <c r="K31" s="3"/>
      <c r="L31" s="3"/>
      <c r="M31" s="3"/>
      <c r="N31" s="3"/>
      <c r="O31" s="3"/>
      <c r="P31" s="3"/>
      <c r="Q31" s="3"/>
      <c r="R31" s="3"/>
      <c r="S31" s="3"/>
      <c r="T31" s="3"/>
      <c r="U31" s="3"/>
      <c r="V31" s="3"/>
      <c r="W31" s="3"/>
      <c r="X31" s="3"/>
      <c r="AE31">
        <v>15</v>
      </c>
      <c r="AF31">
        <v>21</v>
      </c>
      <c r="AG31" t="s">
        <v>135</v>
      </c>
    </row>
    <row r="32" spans="1:60" ht="13" x14ac:dyDescent="0.25">
      <c r="A32" s="154"/>
      <c r="B32" s="155" t="s">
        <v>29</v>
      </c>
      <c r="C32" s="180"/>
      <c r="D32" s="156"/>
      <c r="E32" s="157"/>
      <c r="F32" s="157"/>
      <c r="G32" s="169">
        <f>G8</f>
        <v>0</v>
      </c>
      <c r="H32" s="3"/>
      <c r="I32" s="3"/>
      <c r="J32" s="3"/>
      <c r="K32" s="3"/>
      <c r="L32" s="3"/>
      <c r="M32" s="3"/>
      <c r="N32" s="3"/>
      <c r="O32" s="3"/>
      <c r="P32" s="3"/>
      <c r="Q32" s="3"/>
      <c r="R32" s="3"/>
      <c r="S32" s="3"/>
      <c r="T32" s="3"/>
      <c r="U32" s="3"/>
      <c r="V32" s="3"/>
      <c r="W32" s="3"/>
      <c r="X32" s="3"/>
      <c r="AE32">
        <f>SUMIF(L7:L30,AE31,G7:G30)</f>
        <v>0</v>
      </c>
      <c r="AF32">
        <f>SUMIF(L7:L30,AF31,G7:G30)</f>
        <v>0</v>
      </c>
      <c r="AG32" t="s">
        <v>185</v>
      </c>
    </row>
    <row r="33" spans="1:33" x14ac:dyDescent="0.25">
      <c r="A33" s="269" t="s">
        <v>611</v>
      </c>
      <c r="B33" s="269"/>
      <c r="C33" s="179"/>
      <c r="D33" s="6"/>
      <c r="E33" s="3"/>
      <c r="F33" s="3"/>
      <c r="G33" s="3"/>
      <c r="H33" s="3"/>
      <c r="I33" s="3"/>
      <c r="J33" s="3"/>
      <c r="K33" s="3"/>
      <c r="L33" s="3"/>
      <c r="M33" s="3"/>
      <c r="N33" s="3"/>
      <c r="O33" s="3"/>
      <c r="P33" s="3"/>
      <c r="Q33" s="3"/>
      <c r="R33" s="3"/>
      <c r="S33" s="3"/>
      <c r="T33" s="3"/>
      <c r="U33" s="3"/>
      <c r="V33" s="3"/>
      <c r="W33" s="3"/>
      <c r="X33" s="3"/>
    </row>
    <row r="34" spans="1:33" x14ac:dyDescent="0.25">
      <c r="A34" s="3"/>
      <c r="B34" s="4" t="s">
        <v>612</v>
      </c>
      <c r="C34" s="179" t="s">
        <v>613</v>
      </c>
      <c r="D34" s="6"/>
      <c r="E34" s="3"/>
      <c r="F34" s="3"/>
      <c r="G34" s="3"/>
      <c r="H34" s="3"/>
      <c r="I34" s="3"/>
      <c r="J34" s="3"/>
      <c r="K34" s="3"/>
      <c r="L34" s="3"/>
      <c r="M34" s="3"/>
      <c r="N34" s="3"/>
      <c r="O34" s="3"/>
      <c r="P34" s="3"/>
      <c r="Q34" s="3"/>
      <c r="R34" s="3"/>
      <c r="S34" s="3"/>
      <c r="T34" s="3"/>
      <c r="U34" s="3"/>
      <c r="V34" s="3"/>
      <c r="W34" s="3"/>
      <c r="X34" s="3"/>
      <c r="AG34" t="s">
        <v>614</v>
      </c>
    </row>
    <row r="35" spans="1:33" x14ac:dyDescent="0.25">
      <c r="A35" s="3"/>
      <c r="B35" s="4" t="s">
        <v>615</v>
      </c>
      <c r="C35" s="179" t="s">
        <v>616</v>
      </c>
      <c r="D35" s="6"/>
      <c r="E35" s="3"/>
      <c r="F35" s="3"/>
      <c r="G35" s="3"/>
      <c r="H35" s="3"/>
      <c r="I35" s="3"/>
      <c r="J35" s="3"/>
      <c r="K35" s="3"/>
      <c r="L35" s="3"/>
      <c r="M35" s="3"/>
      <c r="N35" s="3"/>
      <c r="O35" s="3"/>
      <c r="P35" s="3"/>
      <c r="Q35" s="3"/>
      <c r="R35" s="3"/>
      <c r="S35" s="3"/>
      <c r="T35" s="3"/>
      <c r="U35" s="3"/>
      <c r="V35" s="3"/>
      <c r="W35" s="3"/>
      <c r="X35" s="3"/>
      <c r="AG35" t="s">
        <v>617</v>
      </c>
    </row>
    <row r="36" spans="1:33" x14ac:dyDescent="0.25">
      <c r="A36" s="3"/>
      <c r="B36" s="4"/>
      <c r="C36" s="179" t="s">
        <v>618</v>
      </c>
      <c r="D36" s="6"/>
      <c r="E36" s="3"/>
      <c r="F36" s="3"/>
      <c r="G36" s="3"/>
      <c r="H36" s="3"/>
      <c r="I36" s="3"/>
      <c r="J36" s="3"/>
      <c r="K36" s="3"/>
      <c r="L36" s="3"/>
      <c r="M36" s="3"/>
      <c r="N36" s="3"/>
      <c r="O36" s="3"/>
      <c r="P36" s="3"/>
      <c r="Q36" s="3"/>
      <c r="R36" s="3"/>
      <c r="S36" s="3"/>
      <c r="T36" s="3"/>
      <c r="U36" s="3"/>
      <c r="V36" s="3"/>
      <c r="W36" s="3"/>
      <c r="X36" s="3"/>
      <c r="AG36" t="s">
        <v>619</v>
      </c>
    </row>
    <row r="37" spans="1:33" x14ac:dyDescent="0.25">
      <c r="A37" s="3"/>
      <c r="B37" s="4"/>
      <c r="C37" s="179"/>
      <c r="D37" s="6"/>
      <c r="E37" s="3"/>
      <c r="F37" s="3"/>
      <c r="G37" s="3"/>
      <c r="H37" s="3"/>
      <c r="I37" s="3"/>
      <c r="J37" s="3"/>
      <c r="K37" s="3"/>
      <c r="L37" s="3"/>
      <c r="M37" s="3"/>
      <c r="N37" s="3"/>
      <c r="O37" s="3"/>
      <c r="P37" s="3"/>
      <c r="Q37" s="3"/>
      <c r="R37" s="3"/>
      <c r="S37" s="3"/>
      <c r="T37" s="3"/>
      <c r="U37" s="3"/>
      <c r="V37" s="3"/>
      <c r="W37" s="3"/>
      <c r="X37" s="3"/>
    </row>
    <row r="38" spans="1:33" x14ac:dyDescent="0.25">
      <c r="C38" s="181"/>
      <c r="D38" s="10"/>
      <c r="AG38" t="s">
        <v>186</v>
      </c>
    </row>
    <row r="39" spans="1:33" x14ac:dyDescent="0.25">
      <c r="D39" s="10"/>
    </row>
    <row r="40" spans="1:33" x14ac:dyDescent="0.25">
      <c r="D40" s="10"/>
    </row>
    <row r="41" spans="1:33" x14ac:dyDescent="0.25">
      <c r="D41" s="10"/>
    </row>
    <row r="42" spans="1:33" x14ac:dyDescent="0.25">
      <c r="D42" s="10"/>
    </row>
    <row r="43" spans="1:33" x14ac:dyDescent="0.25">
      <c r="D43" s="10"/>
    </row>
    <row r="44" spans="1:33" x14ac:dyDescent="0.25">
      <c r="D44" s="10"/>
    </row>
    <row r="45" spans="1:33" x14ac:dyDescent="0.25">
      <c r="D45" s="10"/>
    </row>
    <row r="46" spans="1:33" x14ac:dyDescent="0.25">
      <c r="D46" s="10"/>
    </row>
    <row r="47" spans="1:33" x14ac:dyDescent="0.25">
      <c r="D47" s="10"/>
    </row>
    <row r="48" spans="1:33"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TOx6c6GPi1jiqdOJefY5zi5jiN03fVIcLMWnGzO7IN/fiT9UpYQdstOHNrYYU5W1eIMugLT5B0BOguVUzzABA==" saltValue="9CBjHPUlkhETLqwLsGB51Q==" spinCount="100000" sheet="1"/>
  <mergeCells count="5">
    <mergeCell ref="A1:G1"/>
    <mergeCell ref="C2:G2"/>
    <mergeCell ref="C3:G3"/>
    <mergeCell ref="C4:G4"/>
    <mergeCell ref="A33:B33"/>
  </mergeCells>
  <pageMargins left="0.59055118110236227" right="0.19685039370078741" top="0.78740157480314965" bottom="0.78740157480314965" header="0.31496062992125984" footer="0.31496062992125984"/>
  <pageSetup paperSize="9" orientation="landscape" r:id="rId1"/>
  <headerFooter>
    <oddHeader>&amp;LREKONSTRUKCE ul.NERUDOVA, TŘEBÍČ - Město Třebíč&amp;RSoupis prací</oddHeader>
    <oddFooter>&amp;LDSO-01.2 Sadové úpravy&amp;C&amp;P/&amp;N&amp;Rlistopad 2022</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11" activePane="bottomLeft" state="frozen"/>
      <selection pane="bottomLeft" sqref="A1:G1"/>
    </sheetView>
  </sheetViews>
  <sheetFormatPr defaultRowHeight="12.5" outlineLevelRow="1" x14ac:dyDescent="0.25"/>
  <cols>
    <col min="1" max="1" width="3.453125" customWidth="1"/>
    <col min="2" max="2" width="12.54296875" style="125" customWidth="1"/>
    <col min="3" max="3" width="63.26953125" style="125" customWidth="1"/>
    <col min="4" max="4" width="4.81640625" customWidth="1"/>
    <col min="5" max="5" width="10.54296875" customWidth="1"/>
    <col min="6" max="6" width="9.81640625" customWidth="1"/>
    <col min="7" max="7" width="12.7265625" customWidth="1"/>
    <col min="8" max="17" width="0" hidden="1" customWidth="1"/>
    <col min="18" max="18" width="6.81640625" customWidth="1"/>
    <col min="20" max="24" width="0" hidden="1" customWidth="1"/>
    <col min="29" max="29" width="0" hidden="1" customWidth="1"/>
    <col min="31" max="41" width="0" hidden="1" customWidth="1"/>
    <col min="53" max="53" width="98.7265625" customWidth="1"/>
  </cols>
  <sheetData>
    <row r="1" spans="1:60" ht="15.75" customHeight="1" x14ac:dyDescent="0.35">
      <c r="A1" s="262" t="s">
        <v>187</v>
      </c>
      <c r="B1" s="262"/>
      <c r="C1" s="262"/>
      <c r="D1" s="262"/>
      <c r="E1" s="262"/>
      <c r="F1" s="262"/>
      <c r="G1" s="262"/>
      <c r="AG1" t="s">
        <v>120</v>
      </c>
    </row>
    <row r="2" spans="1:60" ht="25" customHeight="1" x14ac:dyDescent="0.25">
      <c r="A2" s="143" t="s">
        <v>7</v>
      </c>
      <c r="B2" s="48" t="s">
        <v>43</v>
      </c>
      <c r="C2" s="263" t="s">
        <v>44</v>
      </c>
      <c r="D2" s="264"/>
      <c r="E2" s="264"/>
      <c r="F2" s="264"/>
      <c r="G2" s="265"/>
      <c r="AG2" t="s">
        <v>121</v>
      </c>
    </row>
    <row r="3" spans="1:60" ht="25" customHeight="1" x14ac:dyDescent="0.25">
      <c r="A3" s="143" t="s">
        <v>8</v>
      </c>
      <c r="B3" s="48" t="s">
        <v>67</v>
      </c>
      <c r="C3" s="263" t="s">
        <v>68</v>
      </c>
      <c r="D3" s="264"/>
      <c r="E3" s="264"/>
      <c r="F3" s="264"/>
      <c r="G3" s="265"/>
      <c r="AC3" s="125" t="s">
        <v>188</v>
      </c>
      <c r="AG3" t="s">
        <v>125</v>
      </c>
    </row>
    <row r="4" spans="1:60" ht="25" customHeight="1" x14ac:dyDescent="0.25">
      <c r="A4" s="144" t="s">
        <v>9</v>
      </c>
      <c r="B4" s="145" t="s">
        <v>69</v>
      </c>
      <c r="C4" s="266" t="s">
        <v>70</v>
      </c>
      <c r="D4" s="267"/>
      <c r="E4" s="267"/>
      <c r="F4" s="267"/>
      <c r="G4" s="268"/>
      <c r="AG4" t="s">
        <v>126</v>
      </c>
    </row>
    <row r="5" spans="1:60" x14ac:dyDescent="0.25">
      <c r="D5" s="10"/>
    </row>
    <row r="6" spans="1:60" ht="37.5" x14ac:dyDescent="0.25">
      <c r="A6" s="147" t="s">
        <v>127</v>
      </c>
      <c r="B6" s="149" t="s">
        <v>128</v>
      </c>
      <c r="C6" s="149" t="s">
        <v>129</v>
      </c>
      <c r="D6" s="148" t="s">
        <v>130</v>
      </c>
      <c r="E6" s="147" t="s">
        <v>131</v>
      </c>
      <c r="F6" s="146" t="s">
        <v>132</v>
      </c>
      <c r="G6" s="147" t="s">
        <v>29</v>
      </c>
      <c r="H6" s="150" t="s">
        <v>30</v>
      </c>
      <c r="I6" s="150" t="s">
        <v>133</v>
      </c>
      <c r="J6" s="150" t="s">
        <v>31</v>
      </c>
      <c r="K6" s="150" t="s">
        <v>134</v>
      </c>
      <c r="L6" s="150" t="s">
        <v>135</v>
      </c>
      <c r="M6" s="150" t="s">
        <v>136</v>
      </c>
      <c r="N6" s="150" t="s">
        <v>137</v>
      </c>
      <c r="O6" s="150" t="s">
        <v>138</v>
      </c>
      <c r="P6" s="150" t="s">
        <v>139</v>
      </c>
      <c r="Q6" s="150" t="s">
        <v>140</v>
      </c>
      <c r="R6" s="150" t="s">
        <v>141</v>
      </c>
      <c r="S6" s="150" t="s">
        <v>142</v>
      </c>
      <c r="T6" s="150" t="s">
        <v>143</v>
      </c>
      <c r="U6" s="150" t="s">
        <v>144</v>
      </c>
      <c r="V6" s="150" t="s">
        <v>145</v>
      </c>
      <c r="W6" s="150" t="s">
        <v>146</v>
      </c>
      <c r="X6" s="150" t="s">
        <v>147</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row>
    <row r="8" spans="1:60" ht="13" x14ac:dyDescent="0.25">
      <c r="A8" s="163" t="s">
        <v>148</v>
      </c>
      <c r="B8" s="164" t="s">
        <v>108</v>
      </c>
      <c r="C8" s="177" t="s">
        <v>109</v>
      </c>
      <c r="D8" s="165"/>
      <c r="E8" s="166"/>
      <c r="F8" s="167"/>
      <c r="G8" s="167">
        <f>SUMIF(AG9:AG54,"&lt;&gt;NOR",G9:G54)</f>
        <v>0</v>
      </c>
      <c r="H8" s="167"/>
      <c r="I8" s="167">
        <f>SUM(I9:I54)</f>
        <v>0</v>
      </c>
      <c r="J8" s="167"/>
      <c r="K8" s="167">
        <f>SUM(K9:K54)</f>
        <v>0</v>
      </c>
      <c r="L8" s="167"/>
      <c r="M8" s="167">
        <f>SUM(M9:M54)</f>
        <v>0</v>
      </c>
      <c r="N8" s="166"/>
      <c r="O8" s="166">
        <f>SUM(O9:O54)</f>
        <v>0</v>
      </c>
      <c r="P8" s="166"/>
      <c r="Q8" s="166">
        <f>SUM(Q9:Q54)</f>
        <v>0</v>
      </c>
      <c r="R8" s="167"/>
      <c r="S8" s="167"/>
      <c r="T8" s="168"/>
      <c r="U8" s="162"/>
      <c r="V8" s="162">
        <f>SUM(V9:V54)</f>
        <v>0</v>
      </c>
      <c r="W8" s="162"/>
      <c r="X8" s="162"/>
      <c r="AG8" t="s">
        <v>149</v>
      </c>
    </row>
    <row r="9" spans="1:60" outlineLevel="1" x14ac:dyDescent="0.25">
      <c r="A9" s="170">
        <v>1</v>
      </c>
      <c r="B9" s="171" t="s">
        <v>661</v>
      </c>
      <c r="C9" s="178" t="s">
        <v>662</v>
      </c>
      <c r="D9" s="172" t="s">
        <v>663</v>
      </c>
      <c r="E9" s="173">
        <v>5</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153</v>
      </c>
      <c r="T9" s="176" t="s">
        <v>154</v>
      </c>
      <c r="U9" s="161">
        <v>0</v>
      </c>
      <c r="V9" s="161">
        <f>ROUND(E9*U9,2)</f>
        <v>0</v>
      </c>
      <c r="W9" s="161"/>
      <c r="X9" s="161" t="s">
        <v>194</v>
      </c>
      <c r="Y9" s="151"/>
      <c r="Z9" s="151"/>
      <c r="AA9" s="151"/>
      <c r="AB9" s="151"/>
      <c r="AC9" s="151"/>
      <c r="AD9" s="151"/>
      <c r="AE9" s="151"/>
      <c r="AF9" s="151"/>
      <c r="AG9" s="151" t="s">
        <v>664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0.5" outlineLevel="1" x14ac:dyDescent="0.25">
      <c r="A10" s="158"/>
      <c r="B10" s="159"/>
      <c r="C10" s="260" t="s">
        <v>665</v>
      </c>
      <c r="D10" s="261"/>
      <c r="E10" s="261"/>
      <c r="F10" s="261"/>
      <c r="G10" s="261"/>
      <c r="H10" s="161"/>
      <c r="I10" s="161"/>
      <c r="J10" s="161"/>
      <c r="K10" s="161"/>
      <c r="L10" s="161"/>
      <c r="M10" s="161"/>
      <c r="N10" s="160"/>
      <c r="O10" s="160"/>
      <c r="P10" s="160"/>
      <c r="Q10" s="160"/>
      <c r="R10" s="161"/>
      <c r="S10" s="161"/>
      <c r="T10" s="161"/>
      <c r="U10" s="161"/>
      <c r="V10" s="161"/>
      <c r="W10" s="161"/>
      <c r="X10" s="161"/>
      <c r="Y10" s="151"/>
      <c r="Z10" s="151"/>
      <c r="AA10" s="151"/>
      <c r="AB10" s="151"/>
      <c r="AC10" s="151"/>
      <c r="AD10" s="151"/>
      <c r="AE10" s="151"/>
      <c r="AF10" s="151"/>
      <c r="AG10" s="151" t="s">
        <v>158</v>
      </c>
      <c r="AH10" s="151"/>
      <c r="AI10" s="151"/>
      <c r="AJ10" s="151"/>
      <c r="AK10" s="151"/>
      <c r="AL10" s="151"/>
      <c r="AM10" s="151"/>
      <c r="AN10" s="151"/>
      <c r="AO10" s="151"/>
      <c r="AP10" s="151"/>
      <c r="AQ10" s="151"/>
      <c r="AR10" s="151"/>
      <c r="AS10" s="151"/>
      <c r="AT10" s="151"/>
      <c r="AU10" s="151"/>
      <c r="AV10" s="151"/>
      <c r="AW10" s="151"/>
      <c r="AX10" s="151"/>
      <c r="AY10" s="151"/>
      <c r="AZ10" s="151"/>
      <c r="BA10" s="184" t="str">
        <f>C10</f>
        <v>Pojistková typová plastová přípojková skříň v plastovém pilíři 9x160A, celk.rozměry: š.400, v.1930, hl.240mm, IP44/20, přívod CYKY-J 4x16mm2 a 2x vývod CYKY-J 4x16mm2, včetně pojistek do 40A/gG</v>
      </c>
      <c r="BB10" s="151"/>
      <c r="BC10" s="151"/>
      <c r="BD10" s="151"/>
      <c r="BE10" s="151"/>
      <c r="BF10" s="151"/>
      <c r="BG10" s="151"/>
      <c r="BH10" s="151"/>
    </row>
    <row r="11" spans="1:60" outlineLevel="1" x14ac:dyDescent="0.25">
      <c r="A11" s="170">
        <v>2</v>
      </c>
      <c r="B11" s="171" t="s">
        <v>666</v>
      </c>
      <c r="C11" s="178" t="s">
        <v>667</v>
      </c>
      <c r="D11" s="172" t="s">
        <v>663</v>
      </c>
      <c r="E11" s="173">
        <v>3</v>
      </c>
      <c r="F11" s="174"/>
      <c r="G11" s="175">
        <f>ROUND(E11*F11,2)</f>
        <v>0</v>
      </c>
      <c r="H11" s="174"/>
      <c r="I11" s="175">
        <f>ROUND(E11*H11,2)</f>
        <v>0</v>
      </c>
      <c r="J11" s="174"/>
      <c r="K11" s="175">
        <f>ROUND(E11*J11,2)</f>
        <v>0</v>
      </c>
      <c r="L11" s="175">
        <v>21</v>
      </c>
      <c r="M11" s="175">
        <f>G11*(1+L11/100)</f>
        <v>0</v>
      </c>
      <c r="N11" s="173">
        <v>0</v>
      </c>
      <c r="O11" s="173">
        <f>ROUND(E11*N11,2)</f>
        <v>0</v>
      </c>
      <c r="P11" s="173">
        <v>0</v>
      </c>
      <c r="Q11" s="173">
        <f>ROUND(E11*P11,2)</f>
        <v>0</v>
      </c>
      <c r="R11" s="175"/>
      <c r="S11" s="175" t="s">
        <v>153</v>
      </c>
      <c r="T11" s="176" t="s">
        <v>154</v>
      </c>
      <c r="U11" s="161">
        <v>0</v>
      </c>
      <c r="V11" s="161">
        <f>ROUND(E11*U11,2)</f>
        <v>0</v>
      </c>
      <c r="W11" s="161"/>
      <c r="X11" s="161" t="s">
        <v>194</v>
      </c>
      <c r="Y11" s="151"/>
      <c r="Z11" s="151"/>
      <c r="AA11" s="151"/>
      <c r="AB11" s="151"/>
      <c r="AC11" s="151"/>
      <c r="AD11" s="151"/>
      <c r="AE11" s="151"/>
      <c r="AF11" s="151"/>
      <c r="AG11" s="151" t="s">
        <v>664</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0.5" outlineLevel="1" x14ac:dyDescent="0.25">
      <c r="A12" s="158"/>
      <c r="B12" s="159"/>
      <c r="C12" s="260" t="s">
        <v>668</v>
      </c>
      <c r="D12" s="261"/>
      <c r="E12" s="261"/>
      <c r="F12" s="261"/>
      <c r="G12" s="261"/>
      <c r="H12" s="161"/>
      <c r="I12" s="161"/>
      <c r="J12" s="161"/>
      <c r="K12" s="161"/>
      <c r="L12" s="161"/>
      <c r="M12" s="161"/>
      <c r="N12" s="160"/>
      <c r="O12" s="160"/>
      <c r="P12" s="160"/>
      <c r="Q12" s="160"/>
      <c r="R12" s="161"/>
      <c r="S12" s="161"/>
      <c r="T12" s="161"/>
      <c r="U12" s="161"/>
      <c r="V12" s="161"/>
      <c r="W12" s="161"/>
      <c r="X12" s="161"/>
      <c r="Y12" s="151"/>
      <c r="Z12" s="151"/>
      <c r="AA12" s="151"/>
      <c r="AB12" s="151"/>
      <c r="AC12" s="151"/>
      <c r="AD12" s="151"/>
      <c r="AE12" s="151"/>
      <c r="AF12" s="151"/>
      <c r="AG12" s="151" t="s">
        <v>158</v>
      </c>
      <c r="AH12" s="151"/>
      <c r="AI12" s="151"/>
      <c r="AJ12" s="151"/>
      <c r="AK12" s="151"/>
      <c r="AL12" s="151"/>
      <c r="AM12" s="151"/>
      <c r="AN12" s="151"/>
      <c r="AO12" s="151"/>
      <c r="AP12" s="151"/>
      <c r="AQ12" s="151"/>
      <c r="AR12" s="151"/>
      <c r="AS12" s="151"/>
      <c r="AT12" s="151"/>
      <c r="AU12" s="151"/>
      <c r="AV12" s="151"/>
      <c r="AW12" s="151"/>
      <c r="AX12" s="151"/>
      <c r="AY12" s="151"/>
      <c r="AZ12" s="151"/>
      <c r="BA12" s="184" t="str">
        <f>C12</f>
        <v>Pojistková typová plastová přípojková skříň v plastovém pilíři 12x160A, celk.rozměry: š.400, v.1930, hl.240mm, IP44/20, přívod CYKY-J 4x16mm2 a 3x vývod CYKY-J 4x16mm2, včetně pojistek do 40A/gG</v>
      </c>
      <c r="BB12" s="151"/>
      <c r="BC12" s="151"/>
      <c r="BD12" s="151"/>
      <c r="BE12" s="151"/>
      <c r="BF12" s="151"/>
      <c r="BG12" s="151"/>
      <c r="BH12" s="151"/>
    </row>
    <row r="13" spans="1:60" outlineLevel="1" x14ac:dyDescent="0.25">
      <c r="A13" s="170">
        <v>3</v>
      </c>
      <c r="B13" s="171" t="s">
        <v>669</v>
      </c>
      <c r="C13" s="178" t="s">
        <v>670</v>
      </c>
      <c r="D13" s="172" t="s">
        <v>663</v>
      </c>
      <c r="E13" s="173">
        <v>4</v>
      </c>
      <c r="F13" s="174"/>
      <c r="G13" s="175">
        <f>ROUND(E13*F13,2)</f>
        <v>0</v>
      </c>
      <c r="H13" s="174"/>
      <c r="I13" s="175">
        <f>ROUND(E13*H13,2)</f>
        <v>0</v>
      </c>
      <c r="J13" s="174"/>
      <c r="K13" s="175">
        <f>ROUND(E13*J13,2)</f>
        <v>0</v>
      </c>
      <c r="L13" s="175">
        <v>21</v>
      </c>
      <c r="M13" s="175">
        <f>G13*(1+L13/100)</f>
        <v>0</v>
      </c>
      <c r="N13" s="173">
        <v>0</v>
      </c>
      <c r="O13" s="173">
        <f>ROUND(E13*N13,2)</f>
        <v>0</v>
      </c>
      <c r="P13" s="173">
        <v>0</v>
      </c>
      <c r="Q13" s="173">
        <f>ROUND(E13*P13,2)</f>
        <v>0</v>
      </c>
      <c r="R13" s="175"/>
      <c r="S13" s="175" t="s">
        <v>153</v>
      </c>
      <c r="T13" s="176" t="s">
        <v>154</v>
      </c>
      <c r="U13" s="161">
        <v>0</v>
      </c>
      <c r="V13" s="161">
        <f>ROUND(E13*U13,2)</f>
        <v>0</v>
      </c>
      <c r="W13" s="161"/>
      <c r="X13" s="161" t="s">
        <v>194</v>
      </c>
      <c r="Y13" s="151"/>
      <c r="Z13" s="151"/>
      <c r="AA13" s="151"/>
      <c r="AB13" s="151"/>
      <c r="AC13" s="151"/>
      <c r="AD13" s="151"/>
      <c r="AE13" s="151"/>
      <c r="AF13" s="151"/>
      <c r="AG13" s="151" t="s">
        <v>664</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5">
      <c r="A14" s="158"/>
      <c r="B14" s="159"/>
      <c r="C14" s="260" t="s">
        <v>671</v>
      </c>
      <c r="D14" s="261"/>
      <c r="E14" s="261"/>
      <c r="F14" s="261"/>
      <c r="G14" s="261"/>
      <c r="H14" s="161"/>
      <c r="I14" s="161"/>
      <c r="J14" s="161"/>
      <c r="K14" s="161"/>
      <c r="L14" s="161"/>
      <c r="M14" s="161"/>
      <c r="N14" s="160"/>
      <c r="O14" s="160"/>
      <c r="P14" s="160"/>
      <c r="Q14" s="160"/>
      <c r="R14" s="161"/>
      <c r="S14" s="161"/>
      <c r="T14" s="161"/>
      <c r="U14" s="161"/>
      <c r="V14" s="161"/>
      <c r="W14" s="161"/>
      <c r="X14" s="161"/>
      <c r="Y14" s="151"/>
      <c r="Z14" s="151"/>
      <c r="AA14" s="151"/>
      <c r="AB14" s="151"/>
      <c r="AC14" s="151"/>
      <c r="AD14" s="151"/>
      <c r="AE14" s="151"/>
      <c r="AF14" s="151"/>
      <c r="AG14" s="151" t="s">
        <v>158</v>
      </c>
      <c r="AH14" s="151"/>
      <c r="AI14" s="151"/>
      <c r="AJ14" s="151"/>
      <c r="AK14" s="151"/>
      <c r="AL14" s="151"/>
      <c r="AM14" s="151"/>
      <c r="AN14" s="151"/>
      <c r="AO14" s="151"/>
      <c r="AP14" s="151"/>
      <c r="AQ14" s="151"/>
      <c r="AR14" s="151"/>
      <c r="AS14" s="151"/>
      <c r="AT14" s="151"/>
      <c r="AU14" s="151"/>
      <c r="AV14" s="151"/>
      <c r="AW14" s="151"/>
      <c r="AX14" s="151"/>
      <c r="AY14" s="151"/>
      <c r="AZ14" s="151"/>
      <c r="BA14" s="184" t="str">
        <f>C14</f>
        <v>Typová celoplastová zemní nepojížděná šachta 870x450x450mm bez dna a s plastovým víkem A15, šachta bude uložena štěrkové hutněné lože</v>
      </c>
      <c r="BB14" s="151"/>
      <c r="BC14" s="151"/>
      <c r="BD14" s="151"/>
      <c r="BE14" s="151"/>
      <c r="BF14" s="151"/>
      <c r="BG14" s="151"/>
      <c r="BH14" s="151"/>
    </row>
    <row r="15" spans="1:60" outlineLevel="1" x14ac:dyDescent="0.25">
      <c r="A15" s="186">
        <v>4</v>
      </c>
      <c r="B15" s="187" t="s">
        <v>672</v>
      </c>
      <c r="C15" s="193" t="s">
        <v>673</v>
      </c>
      <c r="D15" s="188" t="s">
        <v>235</v>
      </c>
      <c r="E15" s="189">
        <v>325</v>
      </c>
      <c r="F15" s="190"/>
      <c r="G15" s="191">
        <f>ROUND(E15*F15,2)</f>
        <v>0</v>
      </c>
      <c r="H15" s="190"/>
      <c r="I15" s="191">
        <f>ROUND(E15*H15,2)</f>
        <v>0</v>
      </c>
      <c r="J15" s="190"/>
      <c r="K15" s="191">
        <f>ROUND(E15*J15,2)</f>
        <v>0</v>
      </c>
      <c r="L15" s="191">
        <v>21</v>
      </c>
      <c r="M15" s="191">
        <f>G15*(1+L15/100)</f>
        <v>0</v>
      </c>
      <c r="N15" s="189">
        <v>0</v>
      </c>
      <c r="O15" s="189">
        <f>ROUND(E15*N15,2)</f>
        <v>0</v>
      </c>
      <c r="P15" s="189">
        <v>0</v>
      </c>
      <c r="Q15" s="189">
        <f>ROUND(E15*P15,2)</f>
        <v>0</v>
      </c>
      <c r="R15" s="191"/>
      <c r="S15" s="191" t="s">
        <v>153</v>
      </c>
      <c r="T15" s="192" t="s">
        <v>154</v>
      </c>
      <c r="U15" s="161">
        <v>0</v>
      </c>
      <c r="V15" s="161">
        <f>ROUND(E15*U15,2)</f>
        <v>0</v>
      </c>
      <c r="W15" s="161"/>
      <c r="X15" s="161" t="s">
        <v>194</v>
      </c>
      <c r="Y15" s="151"/>
      <c r="Z15" s="151"/>
      <c r="AA15" s="151"/>
      <c r="AB15" s="151"/>
      <c r="AC15" s="151"/>
      <c r="AD15" s="151"/>
      <c r="AE15" s="151"/>
      <c r="AF15" s="151"/>
      <c r="AG15" s="151" t="s">
        <v>664</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5">
      <c r="A16" s="186">
        <v>5</v>
      </c>
      <c r="B16" s="187" t="s">
        <v>674</v>
      </c>
      <c r="C16" s="193" t="s">
        <v>675</v>
      </c>
      <c r="D16" s="188" t="s">
        <v>235</v>
      </c>
      <c r="E16" s="189">
        <v>25</v>
      </c>
      <c r="F16" s="190"/>
      <c r="G16" s="191">
        <f>ROUND(E16*F16,2)</f>
        <v>0</v>
      </c>
      <c r="H16" s="190"/>
      <c r="I16" s="191">
        <f>ROUND(E16*H16,2)</f>
        <v>0</v>
      </c>
      <c r="J16" s="190"/>
      <c r="K16" s="191">
        <f>ROUND(E16*J16,2)</f>
        <v>0</v>
      </c>
      <c r="L16" s="191">
        <v>21</v>
      </c>
      <c r="M16" s="191">
        <f>G16*(1+L16/100)</f>
        <v>0</v>
      </c>
      <c r="N16" s="189">
        <v>0</v>
      </c>
      <c r="O16" s="189">
        <f>ROUND(E16*N16,2)</f>
        <v>0</v>
      </c>
      <c r="P16" s="189">
        <v>0</v>
      </c>
      <c r="Q16" s="189">
        <f>ROUND(E16*P16,2)</f>
        <v>0</v>
      </c>
      <c r="R16" s="191"/>
      <c r="S16" s="191" t="s">
        <v>153</v>
      </c>
      <c r="T16" s="192" t="s">
        <v>154</v>
      </c>
      <c r="U16" s="161">
        <v>0</v>
      </c>
      <c r="V16" s="161">
        <f>ROUND(E16*U16,2)</f>
        <v>0</v>
      </c>
      <c r="W16" s="161"/>
      <c r="X16" s="161" t="s">
        <v>194</v>
      </c>
      <c r="Y16" s="151"/>
      <c r="Z16" s="151"/>
      <c r="AA16" s="151"/>
      <c r="AB16" s="151"/>
      <c r="AC16" s="151"/>
      <c r="AD16" s="151"/>
      <c r="AE16" s="151"/>
      <c r="AF16" s="151"/>
      <c r="AG16" s="151" t="s">
        <v>664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5">
      <c r="A17" s="186">
        <v>6</v>
      </c>
      <c r="B17" s="187" t="s">
        <v>676</v>
      </c>
      <c r="C17" s="193" t="s">
        <v>677</v>
      </c>
      <c r="D17" s="188" t="s">
        <v>235</v>
      </c>
      <c r="E17" s="189">
        <v>1150</v>
      </c>
      <c r="F17" s="190"/>
      <c r="G17" s="191">
        <f>ROUND(E17*F17,2)</f>
        <v>0</v>
      </c>
      <c r="H17" s="190"/>
      <c r="I17" s="191">
        <f>ROUND(E17*H17,2)</f>
        <v>0</v>
      </c>
      <c r="J17" s="190"/>
      <c r="K17" s="191">
        <f>ROUND(E17*J17,2)</f>
        <v>0</v>
      </c>
      <c r="L17" s="191">
        <v>21</v>
      </c>
      <c r="M17" s="191">
        <f>G17*(1+L17/100)</f>
        <v>0</v>
      </c>
      <c r="N17" s="189">
        <v>0</v>
      </c>
      <c r="O17" s="189">
        <f>ROUND(E17*N17,2)</f>
        <v>0</v>
      </c>
      <c r="P17" s="189">
        <v>0</v>
      </c>
      <c r="Q17" s="189">
        <f>ROUND(E17*P17,2)</f>
        <v>0</v>
      </c>
      <c r="R17" s="191"/>
      <c r="S17" s="191" t="s">
        <v>153</v>
      </c>
      <c r="T17" s="192" t="s">
        <v>154</v>
      </c>
      <c r="U17" s="161">
        <v>0</v>
      </c>
      <c r="V17" s="161">
        <f>ROUND(E17*U17,2)</f>
        <v>0</v>
      </c>
      <c r="W17" s="161"/>
      <c r="X17" s="161" t="s">
        <v>194</v>
      </c>
      <c r="Y17" s="151"/>
      <c r="Z17" s="151"/>
      <c r="AA17" s="151"/>
      <c r="AB17" s="151"/>
      <c r="AC17" s="151"/>
      <c r="AD17" s="151"/>
      <c r="AE17" s="151"/>
      <c r="AF17" s="151"/>
      <c r="AG17" s="151" t="s">
        <v>664</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5">
      <c r="A18" s="170">
        <v>7</v>
      </c>
      <c r="B18" s="171" t="s">
        <v>678</v>
      </c>
      <c r="C18" s="178" t="s">
        <v>679</v>
      </c>
      <c r="D18" s="172" t="s">
        <v>235</v>
      </c>
      <c r="E18" s="173">
        <v>130</v>
      </c>
      <c r="F18" s="174"/>
      <c r="G18" s="175">
        <f>ROUND(E18*F18,2)</f>
        <v>0</v>
      </c>
      <c r="H18" s="174"/>
      <c r="I18" s="175">
        <f>ROUND(E18*H18,2)</f>
        <v>0</v>
      </c>
      <c r="J18" s="174"/>
      <c r="K18" s="175">
        <f>ROUND(E18*J18,2)</f>
        <v>0</v>
      </c>
      <c r="L18" s="175">
        <v>21</v>
      </c>
      <c r="M18" s="175">
        <f>G18*(1+L18/100)</f>
        <v>0</v>
      </c>
      <c r="N18" s="173">
        <v>0</v>
      </c>
      <c r="O18" s="173">
        <f>ROUND(E18*N18,2)</f>
        <v>0</v>
      </c>
      <c r="P18" s="173">
        <v>0</v>
      </c>
      <c r="Q18" s="173">
        <f>ROUND(E18*P18,2)</f>
        <v>0</v>
      </c>
      <c r="R18" s="175"/>
      <c r="S18" s="175" t="s">
        <v>153</v>
      </c>
      <c r="T18" s="176" t="s">
        <v>154</v>
      </c>
      <c r="U18" s="161">
        <v>0</v>
      </c>
      <c r="V18" s="161">
        <f>ROUND(E18*U18,2)</f>
        <v>0</v>
      </c>
      <c r="W18" s="161"/>
      <c r="X18" s="161" t="s">
        <v>194</v>
      </c>
      <c r="Y18" s="151"/>
      <c r="Z18" s="151"/>
      <c r="AA18" s="151"/>
      <c r="AB18" s="151"/>
      <c r="AC18" s="151"/>
      <c r="AD18" s="151"/>
      <c r="AE18" s="151"/>
      <c r="AF18" s="151"/>
      <c r="AG18" s="151" t="s">
        <v>664</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5">
      <c r="A19" s="158"/>
      <c r="B19" s="159"/>
      <c r="C19" s="260" t="s">
        <v>680</v>
      </c>
      <c r="D19" s="261"/>
      <c r="E19" s="261"/>
      <c r="F19" s="261"/>
      <c r="G19" s="261"/>
      <c r="H19" s="161"/>
      <c r="I19" s="161"/>
      <c r="J19" s="161"/>
      <c r="K19" s="161"/>
      <c r="L19" s="161"/>
      <c r="M19" s="161"/>
      <c r="N19" s="160"/>
      <c r="O19" s="160"/>
      <c r="P19" s="160"/>
      <c r="Q19" s="160"/>
      <c r="R19" s="161"/>
      <c r="S19" s="161"/>
      <c r="T19" s="161"/>
      <c r="U19" s="161"/>
      <c r="V19" s="161"/>
      <c r="W19" s="161"/>
      <c r="X19" s="161"/>
      <c r="Y19" s="151"/>
      <c r="Z19" s="151"/>
      <c r="AA19" s="151"/>
      <c r="AB19" s="151"/>
      <c r="AC19" s="151"/>
      <c r="AD19" s="151"/>
      <c r="AE19" s="151"/>
      <c r="AF19" s="151"/>
      <c r="AG19" s="151" t="s">
        <v>158</v>
      </c>
      <c r="AH19" s="151"/>
      <c r="AI19" s="151"/>
      <c r="AJ19" s="151"/>
      <c r="AK19" s="151"/>
      <c r="AL19" s="151"/>
      <c r="AM19" s="151"/>
      <c r="AN19" s="151"/>
      <c r="AO19" s="151"/>
      <c r="AP19" s="151"/>
      <c r="AQ19" s="151"/>
      <c r="AR19" s="151"/>
      <c r="AS19" s="151"/>
      <c r="AT19" s="151"/>
      <c r="AU19" s="151"/>
      <c r="AV19" s="151"/>
      <c r="AW19" s="151"/>
      <c r="AX19" s="151"/>
      <c r="AY19" s="151"/>
      <c r="AZ19" s="151"/>
      <c r="BA19" s="184" t="str">
        <f>C19</f>
        <v>Identifikační vodič směděným jádrem H05V-6U pro MAN včetně upevnění k rezervním chráničkám DN110 pod komunikacemi</v>
      </c>
      <c r="BB19" s="151"/>
      <c r="BC19" s="151"/>
      <c r="BD19" s="151"/>
      <c r="BE19" s="151"/>
      <c r="BF19" s="151"/>
      <c r="BG19" s="151"/>
      <c r="BH19" s="151"/>
    </row>
    <row r="20" spans="1:60" outlineLevel="1" x14ac:dyDescent="0.25">
      <c r="A20" s="170">
        <v>8</v>
      </c>
      <c r="B20" s="171" t="s">
        <v>681</v>
      </c>
      <c r="C20" s="178" t="s">
        <v>682</v>
      </c>
      <c r="D20" s="172" t="s">
        <v>235</v>
      </c>
      <c r="E20" s="173">
        <v>510</v>
      </c>
      <c r="F20" s="174"/>
      <c r="G20" s="175">
        <f>ROUND(E20*F20,2)</f>
        <v>0</v>
      </c>
      <c r="H20" s="174"/>
      <c r="I20" s="175">
        <f>ROUND(E20*H20,2)</f>
        <v>0</v>
      </c>
      <c r="J20" s="174"/>
      <c r="K20" s="175">
        <f>ROUND(E20*J20,2)</f>
        <v>0</v>
      </c>
      <c r="L20" s="175">
        <v>21</v>
      </c>
      <c r="M20" s="175">
        <f>G20*(1+L20/100)</f>
        <v>0</v>
      </c>
      <c r="N20" s="173">
        <v>0</v>
      </c>
      <c r="O20" s="173">
        <f>ROUND(E20*N20,2)</f>
        <v>0</v>
      </c>
      <c r="P20" s="173">
        <v>0</v>
      </c>
      <c r="Q20" s="173">
        <f>ROUND(E20*P20,2)</f>
        <v>0</v>
      </c>
      <c r="R20" s="175"/>
      <c r="S20" s="175" t="s">
        <v>153</v>
      </c>
      <c r="T20" s="176" t="s">
        <v>154</v>
      </c>
      <c r="U20" s="161">
        <v>0</v>
      </c>
      <c r="V20" s="161">
        <f>ROUND(E20*U20,2)</f>
        <v>0</v>
      </c>
      <c r="W20" s="161"/>
      <c r="X20" s="161" t="s">
        <v>194</v>
      </c>
      <c r="Y20" s="151"/>
      <c r="Z20" s="151"/>
      <c r="AA20" s="151"/>
      <c r="AB20" s="151"/>
      <c r="AC20" s="151"/>
      <c r="AD20" s="151"/>
      <c r="AE20" s="151"/>
      <c r="AF20" s="151"/>
      <c r="AG20" s="151" t="s">
        <v>664</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5">
      <c r="A21" s="158"/>
      <c r="B21" s="159"/>
      <c r="C21" s="260" t="s">
        <v>683</v>
      </c>
      <c r="D21" s="261"/>
      <c r="E21" s="261"/>
      <c r="F21" s="261"/>
      <c r="G21" s="261"/>
      <c r="H21" s="161"/>
      <c r="I21" s="161"/>
      <c r="J21" s="161"/>
      <c r="K21" s="161"/>
      <c r="L21" s="161"/>
      <c r="M21" s="161"/>
      <c r="N21" s="160"/>
      <c r="O21" s="160"/>
      <c r="P21" s="160"/>
      <c r="Q21" s="160"/>
      <c r="R21" s="161"/>
      <c r="S21" s="161"/>
      <c r="T21" s="161"/>
      <c r="U21" s="161"/>
      <c r="V21" s="161"/>
      <c r="W21" s="161"/>
      <c r="X21" s="161"/>
      <c r="Y21" s="151"/>
      <c r="Z21" s="151"/>
      <c r="AA21" s="151"/>
      <c r="AB21" s="151"/>
      <c r="AC21" s="151"/>
      <c r="AD21" s="151"/>
      <c r="AE21" s="151"/>
      <c r="AF21" s="151"/>
      <c r="AG21" s="151" t="s">
        <v>158</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5">
      <c r="A22" s="186">
        <v>9</v>
      </c>
      <c r="B22" s="187" t="s">
        <v>684</v>
      </c>
      <c r="C22" s="193" t="s">
        <v>685</v>
      </c>
      <c r="D22" s="188" t="s">
        <v>686</v>
      </c>
      <c r="E22" s="189">
        <v>3</v>
      </c>
      <c r="F22" s="190"/>
      <c r="G22" s="191">
        <f t="shared" ref="G22:G27" si="0">ROUND(E22*F22,2)</f>
        <v>0</v>
      </c>
      <c r="H22" s="190"/>
      <c r="I22" s="191">
        <f t="shared" ref="I22:I27" si="1">ROUND(E22*H22,2)</f>
        <v>0</v>
      </c>
      <c r="J22" s="190"/>
      <c r="K22" s="191">
        <f t="shared" ref="K22:K27" si="2">ROUND(E22*J22,2)</f>
        <v>0</v>
      </c>
      <c r="L22" s="191">
        <v>21</v>
      </c>
      <c r="M22" s="191">
        <f t="shared" ref="M22:M27" si="3">G22*(1+L22/100)</f>
        <v>0</v>
      </c>
      <c r="N22" s="189">
        <v>0</v>
      </c>
      <c r="O22" s="189">
        <f t="shared" ref="O22:O27" si="4">ROUND(E22*N22,2)</f>
        <v>0</v>
      </c>
      <c r="P22" s="189">
        <v>0</v>
      </c>
      <c r="Q22" s="189">
        <f t="shared" ref="Q22:Q27" si="5">ROUND(E22*P22,2)</f>
        <v>0</v>
      </c>
      <c r="R22" s="191"/>
      <c r="S22" s="191" t="s">
        <v>153</v>
      </c>
      <c r="T22" s="192" t="s">
        <v>154</v>
      </c>
      <c r="U22" s="161">
        <v>0</v>
      </c>
      <c r="V22" s="161">
        <f t="shared" ref="V22:V27" si="6">ROUND(E22*U22,2)</f>
        <v>0</v>
      </c>
      <c r="W22" s="161"/>
      <c r="X22" s="161" t="s">
        <v>194</v>
      </c>
      <c r="Y22" s="151"/>
      <c r="Z22" s="151"/>
      <c r="AA22" s="151"/>
      <c r="AB22" s="151"/>
      <c r="AC22" s="151"/>
      <c r="AD22" s="151"/>
      <c r="AE22" s="151"/>
      <c r="AF22" s="151"/>
      <c r="AG22" s="151" t="s">
        <v>664</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5">
      <c r="A23" s="186">
        <v>10</v>
      </c>
      <c r="B23" s="187" t="s">
        <v>687</v>
      </c>
      <c r="C23" s="193" t="s">
        <v>688</v>
      </c>
      <c r="D23" s="188" t="s">
        <v>235</v>
      </c>
      <c r="E23" s="189">
        <v>1100</v>
      </c>
      <c r="F23" s="190"/>
      <c r="G23" s="191">
        <f t="shared" si="0"/>
        <v>0</v>
      </c>
      <c r="H23" s="190"/>
      <c r="I23" s="191">
        <f t="shared" si="1"/>
        <v>0</v>
      </c>
      <c r="J23" s="190"/>
      <c r="K23" s="191">
        <f t="shared" si="2"/>
        <v>0</v>
      </c>
      <c r="L23" s="191">
        <v>21</v>
      </c>
      <c r="M23" s="191">
        <f t="shared" si="3"/>
        <v>0</v>
      </c>
      <c r="N23" s="189">
        <v>0</v>
      </c>
      <c r="O23" s="189">
        <f t="shared" si="4"/>
        <v>0</v>
      </c>
      <c r="P23" s="189">
        <v>0</v>
      </c>
      <c r="Q23" s="189">
        <f t="shared" si="5"/>
        <v>0</v>
      </c>
      <c r="R23" s="191"/>
      <c r="S23" s="191" t="s">
        <v>153</v>
      </c>
      <c r="T23" s="192" t="s">
        <v>154</v>
      </c>
      <c r="U23" s="161">
        <v>0</v>
      </c>
      <c r="V23" s="161">
        <f t="shared" si="6"/>
        <v>0</v>
      </c>
      <c r="W23" s="161"/>
      <c r="X23" s="161" t="s">
        <v>194</v>
      </c>
      <c r="Y23" s="151"/>
      <c r="Z23" s="151"/>
      <c r="AA23" s="151"/>
      <c r="AB23" s="151"/>
      <c r="AC23" s="151"/>
      <c r="AD23" s="151"/>
      <c r="AE23" s="151"/>
      <c r="AF23" s="151"/>
      <c r="AG23" s="151" t="s">
        <v>664</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5">
      <c r="A24" s="186">
        <v>11</v>
      </c>
      <c r="B24" s="187" t="s">
        <v>689</v>
      </c>
      <c r="C24" s="193" t="s">
        <v>690</v>
      </c>
      <c r="D24" s="188" t="s">
        <v>235</v>
      </c>
      <c r="E24" s="189">
        <v>315</v>
      </c>
      <c r="F24" s="190"/>
      <c r="G24" s="191">
        <f t="shared" si="0"/>
        <v>0</v>
      </c>
      <c r="H24" s="190"/>
      <c r="I24" s="191">
        <f t="shared" si="1"/>
        <v>0</v>
      </c>
      <c r="J24" s="190"/>
      <c r="K24" s="191">
        <f t="shared" si="2"/>
        <v>0</v>
      </c>
      <c r="L24" s="191">
        <v>21</v>
      </c>
      <c r="M24" s="191">
        <f t="shared" si="3"/>
        <v>0</v>
      </c>
      <c r="N24" s="189">
        <v>0</v>
      </c>
      <c r="O24" s="189">
        <f t="shared" si="4"/>
        <v>0</v>
      </c>
      <c r="P24" s="189">
        <v>0</v>
      </c>
      <c r="Q24" s="189">
        <f t="shared" si="5"/>
        <v>0</v>
      </c>
      <c r="R24" s="191"/>
      <c r="S24" s="191" t="s">
        <v>153</v>
      </c>
      <c r="T24" s="192" t="s">
        <v>154</v>
      </c>
      <c r="U24" s="161">
        <v>0</v>
      </c>
      <c r="V24" s="161">
        <f t="shared" si="6"/>
        <v>0</v>
      </c>
      <c r="W24" s="161"/>
      <c r="X24" s="161" t="s">
        <v>194</v>
      </c>
      <c r="Y24" s="151"/>
      <c r="Z24" s="151"/>
      <c r="AA24" s="151"/>
      <c r="AB24" s="151"/>
      <c r="AC24" s="151"/>
      <c r="AD24" s="151"/>
      <c r="AE24" s="151"/>
      <c r="AF24" s="151"/>
      <c r="AG24" s="151" t="s">
        <v>664</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5">
      <c r="A25" s="186">
        <v>12</v>
      </c>
      <c r="B25" s="187" t="s">
        <v>691</v>
      </c>
      <c r="C25" s="193" t="s">
        <v>692</v>
      </c>
      <c r="D25" s="188" t="s">
        <v>235</v>
      </c>
      <c r="E25" s="189">
        <v>10</v>
      </c>
      <c r="F25" s="190"/>
      <c r="G25" s="191">
        <f t="shared" si="0"/>
        <v>0</v>
      </c>
      <c r="H25" s="190"/>
      <c r="I25" s="191">
        <f t="shared" si="1"/>
        <v>0</v>
      </c>
      <c r="J25" s="190"/>
      <c r="K25" s="191">
        <f t="shared" si="2"/>
        <v>0</v>
      </c>
      <c r="L25" s="191">
        <v>21</v>
      </c>
      <c r="M25" s="191">
        <f t="shared" si="3"/>
        <v>0</v>
      </c>
      <c r="N25" s="189">
        <v>0</v>
      </c>
      <c r="O25" s="189">
        <f t="shared" si="4"/>
        <v>0</v>
      </c>
      <c r="P25" s="189">
        <v>0</v>
      </c>
      <c r="Q25" s="189">
        <f t="shared" si="5"/>
        <v>0</v>
      </c>
      <c r="R25" s="191"/>
      <c r="S25" s="191" t="s">
        <v>153</v>
      </c>
      <c r="T25" s="192" t="s">
        <v>154</v>
      </c>
      <c r="U25" s="161">
        <v>0</v>
      </c>
      <c r="V25" s="161">
        <f t="shared" si="6"/>
        <v>0</v>
      </c>
      <c r="W25" s="161"/>
      <c r="X25" s="161" t="s">
        <v>194</v>
      </c>
      <c r="Y25" s="151"/>
      <c r="Z25" s="151"/>
      <c r="AA25" s="151"/>
      <c r="AB25" s="151"/>
      <c r="AC25" s="151"/>
      <c r="AD25" s="151"/>
      <c r="AE25" s="151"/>
      <c r="AF25" s="151"/>
      <c r="AG25" s="151" t="s">
        <v>664</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5">
      <c r="A26" s="186">
        <v>13</v>
      </c>
      <c r="B26" s="187" t="s">
        <v>693</v>
      </c>
      <c r="C26" s="193" t="s">
        <v>694</v>
      </c>
      <c r="D26" s="188" t="s">
        <v>686</v>
      </c>
      <c r="E26" s="189">
        <v>5</v>
      </c>
      <c r="F26" s="190"/>
      <c r="G26" s="191">
        <f t="shared" si="0"/>
        <v>0</v>
      </c>
      <c r="H26" s="190"/>
      <c r="I26" s="191">
        <f t="shared" si="1"/>
        <v>0</v>
      </c>
      <c r="J26" s="190"/>
      <c r="K26" s="191">
        <f t="shared" si="2"/>
        <v>0</v>
      </c>
      <c r="L26" s="191">
        <v>21</v>
      </c>
      <c r="M26" s="191">
        <f t="shared" si="3"/>
        <v>0</v>
      </c>
      <c r="N26" s="189">
        <v>0</v>
      </c>
      <c r="O26" s="189">
        <f t="shared" si="4"/>
        <v>0</v>
      </c>
      <c r="P26" s="189">
        <v>0</v>
      </c>
      <c r="Q26" s="189">
        <f t="shared" si="5"/>
        <v>0</v>
      </c>
      <c r="R26" s="191"/>
      <c r="S26" s="191" t="s">
        <v>153</v>
      </c>
      <c r="T26" s="192" t="s">
        <v>154</v>
      </c>
      <c r="U26" s="161">
        <v>0</v>
      </c>
      <c r="V26" s="161">
        <f t="shared" si="6"/>
        <v>0</v>
      </c>
      <c r="W26" s="161"/>
      <c r="X26" s="161" t="s">
        <v>194</v>
      </c>
      <c r="Y26" s="151"/>
      <c r="Z26" s="151"/>
      <c r="AA26" s="151"/>
      <c r="AB26" s="151"/>
      <c r="AC26" s="151"/>
      <c r="AD26" s="151"/>
      <c r="AE26" s="151"/>
      <c r="AF26" s="151"/>
      <c r="AG26" s="151" t="s">
        <v>664</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5">
      <c r="A27" s="170">
        <v>14</v>
      </c>
      <c r="B27" s="171" t="s">
        <v>695</v>
      </c>
      <c r="C27" s="178" t="s">
        <v>696</v>
      </c>
      <c r="D27" s="172" t="s">
        <v>686</v>
      </c>
      <c r="E27" s="173">
        <v>26</v>
      </c>
      <c r="F27" s="174"/>
      <c r="G27" s="175">
        <f t="shared" si="0"/>
        <v>0</v>
      </c>
      <c r="H27" s="174"/>
      <c r="I27" s="175">
        <f t="shared" si="1"/>
        <v>0</v>
      </c>
      <c r="J27" s="174"/>
      <c r="K27" s="175">
        <f t="shared" si="2"/>
        <v>0</v>
      </c>
      <c r="L27" s="175">
        <v>21</v>
      </c>
      <c r="M27" s="175">
        <f t="shared" si="3"/>
        <v>0</v>
      </c>
      <c r="N27" s="173">
        <v>0</v>
      </c>
      <c r="O27" s="173">
        <f t="shared" si="4"/>
        <v>0</v>
      </c>
      <c r="P27" s="173">
        <v>0</v>
      </c>
      <c r="Q27" s="173">
        <f t="shared" si="5"/>
        <v>0</v>
      </c>
      <c r="R27" s="175"/>
      <c r="S27" s="175" t="s">
        <v>153</v>
      </c>
      <c r="T27" s="176" t="s">
        <v>154</v>
      </c>
      <c r="U27" s="161">
        <v>0</v>
      </c>
      <c r="V27" s="161">
        <f t="shared" si="6"/>
        <v>0</v>
      </c>
      <c r="W27" s="161"/>
      <c r="X27" s="161" t="s">
        <v>194</v>
      </c>
      <c r="Y27" s="151"/>
      <c r="Z27" s="151"/>
      <c r="AA27" s="151"/>
      <c r="AB27" s="151"/>
      <c r="AC27" s="151"/>
      <c r="AD27" s="151"/>
      <c r="AE27" s="151"/>
      <c r="AF27" s="151"/>
      <c r="AG27" s="151" t="s">
        <v>664</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30.5" outlineLevel="1" x14ac:dyDescent="0.25">
      <c r="A28" s="158"/>
      <c r="B28" s="159"/>
      <c r="C28" s="260" t="s">
        <v>697</v>
      </c>
      <c r="D28" s="261"/>
      <c r="E28" s="261"/>
      <c r="F28" s="261"/>
      <c r="G28" s="261"/>
      <c r="H28" s="161"/>
      <c r="I28" s="161"/>
      <c r="J28" s="161"/>
      <c r="K28" s="161"/>
      <c r="L28" s="161"/>
      <c r="M28" s="161"/>
      <c r="N28" s="160"/>
      <c r="O28" s="160"/>
      <c r="P28" s="160"/>
      <c r="Q28" s="160"/>
      <c r="R28" s="161"/>
      <c r="S28" s="161"/>
      <c r="T28" s="161"/>
      <c r="U28" s="161"/>
      <c r="V28" s="161"/>
      <c r="W28" s="161"/>
      <c r="X28" s="161"/>
      <c r="Y28" s="151"/>
      <c r="Z28" s="151"/>
      <c r="AA28" s="151"/>
      <c r="AB28" s="151"/>
      <c r="AC28" s="151"/>
      <c r="AD28" s="151"/>
      <c r="AE28" s="151"/>
      <c r="AF28" s="151"/>
      <c r="AG28" s="151" t="s">
        <v>158</v>
      </c>
      <c r="AH28" s="151"/>
      <c r="AI28" s="151"/>
      <c r="AJ28" s="151"/>
      <c r="AK28" s="151"/>
      <c r="AL28" s="151"/>
      <c r="AM28" s="151"/>
      <c r="AN28" s="151"/>
      <c r="AO28" s="151"/>
      <c r="AP28" s="151"/>
      <c r="AQ28" s="151"/>
      <c r="AR28" s="151"/>
      <c r="AS28" s="151"/>
      <c r="AT28" s="151"/>
      <c r="AU28" s="151"/>
      <c r="AV28" s="151"/>
      <c r="AW28" s="151"/>
      <c r="AX28" s="151"/>
      <c r="AY28" s="151"/>
      <c r="AZ28" s="151"/>
      <c r="BA28" s="184" t="str">
        <f>C28</f>
        <v>Svítidlo LED 35W, 230V, IP66, montáž na výložník, hliníkové tělo lité pod vysokým tlakem, nerez šrouby a držáky, krytí optiky UV stabilizovaný polykarbonát,  požadovaná teplota chromatičnosti 3000K nebo nižší, LED svítidla by měla splňovat min. třídu oslnění D4 nebo D5-6, třídu svítivosti min. G4 nebo G5-6.</v>
      </c>
      <c r="BB28" s="151"/>
      <c r="BC28" s="151"/>
      <c r="BD28" s="151"/>
      <c r="BE28" s="151"/>
      <c r="BF28" s="151"/>
      <c r="BG28" s="151"/>
      <c r="BH28" s="151"/>
    </row>
    <row r="29" spans="1:60" outlineLevel="1" x14ac:dyDescent="0.25">
      <c r="A29" s="170">
        <v>15</v>
      </c>
      <c r="B29" s="171" t="s">
        <v>698</v>
      </c>
      <c r="C29" s="178" t="s">
        <v>699</v>
      </c>
      <c r="D29" s="172" t="s">
        <v>686</v>
      </c>
      <c r="E29" s="173">
        <v>27</v>
      </c>
      <c r="F29" s="174"/>
      <c r="G29" s="175">
        <f>ROUND(E29*F29,2)</f>
        <v>0</v>
      </c>
      <c r="H29" s="174"/>
      <c r="I29" s="175">
        <f>ROUND(E29*H29,2)</f>
        <v>0</v>
      </c>
      <c r="J29" s="174"/>
      <c r="K29" s="175">
        <f>ROUND(E29*J29,2)</f>
        <v>0</v>
      </c>
      <c r="L29" s="175">
        <v>21</v>
      </c>
      <c r="M29" s="175">
        <f>G29*(1+L29/100)</f>
        <v>0</v>
      </c>
      <c r="N29" s="173">
        <v>0</v>
      </c>
      <c r="O29" s="173">
        <f>ROUND(E29*N29,2)</f>
        <v>0</v>
      </c>
      <c r="P29" s="173">
        <v>0</v>
      </c>
      <c r="Q29" s="173">
        <f>ROUND(E29*P29,2)</f>
        <v>0</v>
      </c>
      <c r="R29" s="175"/>
      <c r="S29" s="175" t="s">
        <v>153</v>
      </c>
      <c r="T29" s="176" t="s">
        <v>154</v>
      </c>
      <c r="U29" s="161">
        <v>0</v>
      </c>
      <c r="V29" s="161">
        <f>ROUND(E29*U29,2)</f>
        <v>0</v>
      </c>
      <c r="W29" s="161"/>
      <c r="X29" s="161" t="s">
        <v>194</v>
      </c>
      <c r="Y29" s="151"/>
      <c r="Z29" s="151"/>
      <c r="AA29" s="151"/>
      <c r="AB29" s="151"/>
      <c r="AC29" s="151"/>
      <c r="AD29" s="151"/>
      <c r="AE29" s="151"/>
      <c r="AF29" s="151"/>
      <c r="AG29" s="151" t="s">
        <v>664</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0.5" outlineLevel="1" x14ac:dyDescent="0.25">
      <c r="A30" s="158"/>
      <c r="B30" s="159"/>
      <c r="C30" s="260" t="s">
        <v>700</v>
      </c>
      <c r="D30" s="261"/>
      <c r="E30" s="261"/>
      <c r="F30" s="261"/>
      <c r="G30" s="261"/>
      <c r="H30" s="161"/>
      <c r="I30" s="161"/>
      <c r="J30" s="161"/>
      <c r="K30" s="161"/>
      <c r="L30" s="161"/>
      <c r="M30" s="161"/>
      <c r="N30" s="160"/>
      <c r="O30" s="160"/>
      <c r="P30" s="160"/>
      <c r="Q30" s="160"/>
      <c r="R30" s="161"/>
      <c r="S30" s="161"/>
      <c r="T30" s="161"/>
      <c r="U30" s="161"/>
      <c r="V30" s="161"/>
      <c r="W30" s="161"/>
      <c r="X30" s="161"/>
      <c r="Y30" s="151"/>
      <c r="Z30" s="151"/>
      <c r="AA30" s="151"/>
      <c r="AB30" s="151"/>
      <c r="AC30" s="151"/>
      <c r="AD30" s="151"/>
      <c r="AE30" s="151"/>
      <c r="AF30" s="151"/>
      <c r="AG30" s="151" t="s">
        <v>158</v>
      </c>
      <c r="AH30" s="151"/>
      <c r="AI30" s="151"/>
      <c r="AJ30" s="151"/>
      <c r="AK30" s="151"/>
      <c r="AL30" s="151"/>
      <c r="AM30" s="151"/>
      <c r="AN30" s="151"/>
      <c r="AO30" s="151"/>
      <c r="AP30" s="151"/>
      <c r="AQ30" s="151"/>
      <c r="AR30" s="151"/>
      <c r="AS30" s="151"/>
      <c r="AT30" s="151"/>
      <c r="AU30" s="151"/>
      <c r="AV30" s="151"/>
      <c r="AW30" s="151"/>
      <c r="AX30" s="151"/>
      <c r="AY30" s="151"/>
      <c r="AZ30" s="151"/>
      <c r="BA30" s="184" t="str">
        <f>C30</f>
        <v>Stožár ocelový silniční třístupňový pro obloukový výložník, celková délka stožáru 6,9m, vetknutí 1m, výška svítidla nad terénem l=8m, průměr dříku 89mm, oboustranně žárově zinkovaný, včetně ochranné manžety do výšky dvířek</v>
      </c>
      <c r="BB30" s="151"/>
      <c r="BC30" s="151"/>
      <c r="BD30" s="151"/>
      <c r="BE30" s="151"/>
      <c r="BF30" s="151"/>
      <c r="BG30" s="151"/>
      <c r="BH30" s="151"/>
    </row>
    <row r="31" spans="1:60" outlineLevel="1" x14ac:dyDescent="0.25">
      <c r="A31" s="170">
        <v>16</v>
      </c>
      <c r="B31" s="171" t="s">
        <v>701</v>
      </c>
      <c r="C31" s="178" t="s">
        <v>702</v>
      </c>
      <c r="D31" s="172" t="s">
        <v>686</v>
      </c>
      <c r="E31" s="173">
        <v>26</v>
      </c>
      <c r="F31" s="174"/>
      <c r="G31" s="175">
        <f>ROUND(E31*F31,2)</f>
        <v>0</v>
      </c>
      <c r="H31" s="174"/>
      <c r="I31" s="175">
        <f>ROUND(E31*H31,2)</f>
        <v>0</v>
      </c>
      <c r="J31" s="174"/>
      <c r="K31" s="175">
        <f>ROUND(E31*J31,2)</f>
        <v>0</v>
      </c>
      <c r="L31" s="175">
        <v>21</v>
      </c>
      <c r="M31" s="175">
        <f>G31*(1+L31/100)</f>
        <v>0</v>
      </c>
      <c r="N31" s="173">
        <v>0</v>
      </c>
      <c r="O31" s="173">
        <f>ROUND(E31*N31,2)</f>
        <v>0</v>
      </c>
      <c r="P31" s="173">
        <v>0</v>
      </c>
      <c r="Q31" s="173">
        <f>ROUND(E31*P31,2)</f>
        <v>0</v>
      </c>
      <c r="R31" s="175"/>
      <c r="S31" s="175" t="s">
        <v>153</v>
      </c>
      <c r="T31" s="176" t="s">
        <v>154</v>
      </c>
      <c r="U31" s="161">
        <v>0</v>
      </c>
      <c r="V31" s="161">
        <f>ROUND(E31*U31,2)</f>
        <v>0</v>
      </c>
      <c r="W31" s="161"/>
      <c r="X31" s="161" t="s">
        <v>194</v>
      </c>
      <c r="Y31" s="151"/>
      <c r="Z31" s="151"/>
      <c r="AA31" s="151"/>
      <c r="AB31" s="151"/>
      <c r="AC31" s="151"/>
      <c r="AD31" s="151"/>
      <c r="AE31" s="151"/>
      <c r="AF31" s="151"/>
      <c r="AG31" s="151" t="s">
        <v>664</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5">
      <c r="A32" s="158"/>
      <c r="B32" s="159"/>
      <c r="C32" s="260" t="s">
        <v>703</v>
      </c>
      <c r="D32" s="261"/>
      <c r="E32" s="261"/>
      <c r="F32" s="261"/>
      <c r="G32" s="261"/>
      <c r="H32" s="161"/>
      <c r="I32" s="161"/>
      <c r="J32" s="161"/>
      <c r="K32" s="161"/>
      <c r="L32" s="161"/>
      <c r="M32" s="161"/>
      <c r="N32" s="160"/>
      <c r="O32" s="160"/>
      <c r="P32" s="160"/>
      <c r="Q32" s="160"/>
      <c r="R32" s="161"/>
      <c r="S32" s="161"/>
      <c r="T32" s="161"/>
      <c r="U32" s="161"/>
      <c r="V32" s="161"/>
      <c r="W32" s="161"/>
      <c r="X32" s="161"/>
      <c r="Y32" s="151"/>
      <c r="Z32" s="151"/>
      <c r="AA32" s="151"/>
      <c r="AB32" s="151"/>
      <c r="AC32" s="151"/>
      <c r="AD32" s="151"/>
      <c r="AE32" s="151"/>
      <c r="AF32" s="151"/>
      <c r="AG32" s="151" t="s">
        <v>158</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5">
      <c r="A33" s="170">
        <v>17</v>
      </c>
      <c r="B33" s="171" t="s">
        <v>704</v>
      </c>
      <c r="C33" s="178" t="s">
        <v>705</v>
      </c>
      <c r="D33" s="172" t="s">
        <v>686</v>
      </c>
      <c r="E33" s="173">
        <v>1</v>
      </c>
      <c r="F33" s="174"/>
      <c r="G33" s="175">
        <f>ROUND(E33*F33,2)</f>
        <v>0</v>
      </c>
      <c r="H33" s="174"/>
      <c r="I33" s="175">
        <f>ROUND(E33*H33,2)</f>
        <v>0</v>
      </c>
      <c r="J33" s="174"/>
      <c r="K33" s="175">
        <f>ROUND(E33*J33,2)</f>
        <v>0</v>
      </c>
      <c r="L33" s="175">
        <v>21</v>
      </c>
      <c r="M33" s="175">
        <f>G33*(1+L33/100)</f>
        <v>0</v>
      </c>
      <c r="N33" s="173">
        <v>0</v>
      </c>
      <c r="O33" s="173">
        <f>ROUND(E33*N33,2)</f>
        <v>0</v>
      </c>
      <c r="P33" s="173">
        <v>0</v>
      </c>
      <c r="Q33" s="173">
        <f>ROUND(E33*P33,2)</f>
        <v>0</v>
      </c>
      <c r="R33" s="175"/>
      <c r="S33" s="175" t="s">
        <v>153</v>
      </c>
      <c r="T33" s="176" t="s">
        <v>154</v>
      </c>
      <c r="U33" s="161">
        <v>0</v>
      </c>
      <c r="V33" s="161">
        <f>ROUND(E33*U33,2)</f>
        <v>0</v>
      </c>
      <c r="W33" s="161"/>
      <c r="X33" s="161" t="s">
        <v>194</v>
      </c>
      <c r="Y33" s="151"/>
      <c r="Z33" s="151"/>
      <c r="AA33" s="151"/>
      <c r="AB33" s="151"/>
      <c r="AC33" s="151"/>
      <c r="AD33" s="151"/>
      <c r="AE33" s="151"/>
      <c r="AF33" s="151"/>
      <c r="AG33" s="151" t="s">
        <v>664</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5">
      <c r="A34" s="158"/>
      <c r="B34" s="159"/>
      <c r="C34" s="260" t="s">
        <v>706</v>
      </c>
      <c r="D34" s="261"/>
      <c r="E34" s="261"/>
      <c r="F34" s="261"/>
      <c r="G34" s="261"/>
      <c r="H34" s="161"/>
      <c r="I34" s="161"/>
      <c r="J34" s="161"/>
      <c r="K34" s="161"/>
      <c r="L34" s="161"/>
      <c r="M34" s="161"/>
      <c r="N34" s="160"/>
      <c r="O34" s="160"/>
      <c r="P34" s="160"/>
      <c r="Q34" s="160"/>
      <c r="R34" s="161"/>
      <c r="S34" s="161"/>
      <c r="T34" s="161"/>
      <c r="U34" s="161"/>
      <c r="V34" s="161"/>
      <c r="W34" s="161"/>
      <c r="X34" s="161"/>
      <c r="Y34" s="151"/>
      <c r="Z34" s="151"/>
      <c r="AA34" s="151"/>
      <c r="AB34" s="151"/>
      <c r="AC34" s="151"/>
      <c r="AD34" s="151"/>
      <c r="AE34" s="151"/>
      <c r="AF34" s="151"/>
      <c r="AG34" s="151" t="s">
        <v>158</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5">
      <c r="A35" s="170">
        <v>18</v>
      </c>
      <c r="B35" s="171" t="s">
        <v>707</v>
      </c>
      <c r="C35" s="178" t="s">
        <v>708</v>
      </c>
      <c r="D35" s="172" t="s">
        <v>686</v>
      </c>
      <c r="E35" s="173">
        <v>1</v>
      </c>
      <c r="F35" s="174"/>
      <c r="G35" s="175">
        <f>ROUND(E35*F35,2)</f>
        <v>0</v>
      </c>
      <c r="H35" s="174"/>
      <c r="I35" s="175">
        <f>ROUND(E35*H35,2)</f>
        <v>0</v>
      </c>
      <c r="J35" s="174"/>
      <c r="K35" s="175">
        <f>ROUND(E35*J35,2)</f>
        <v>0</v>
      </c>
      <c r="L35" s="175">
        <v>21</v>
      </c>
      <c r="M35" s="175">
        <f>G35*(1+L35/100)</f>
        <v>0</v>
      </c>
      <c r="N35" s="173">
        <v>0</v>
      </c>
      <c r="O35" s="173">
        <f>ROUND(E35*N35,2)</f>
        <v>0</v>
      </c>
      <c r="P35" s="173">
        <v>0</v>
      </c>
      <c r="Q35" s="173">
        <f>ROUND(E35*P35,2)</f>
        <v>0</v>
      </c>
      <c r="R35" s="175"/>
      <c r="S35" s="175" t="s">
        <v>153</v>
      </c>
      <c r="T35" s="176" t="s">
        <v>154</v>
      </c>
      <c r="U35" s="161">
        <v>0</v>
      </c>
      <c r="V35" s="161">
        <f>ROUND(E35*U35,2)</f>
        <v>0</v>
      </c>
      <c r="W35" s="161"/>
      <c r="X35" s="161" t="s">
        <v>194</v>
      </c>
      <c r="Y35" s="151"/>
      <c r="Z35" s="151"/>
      <c r="AA35" s="151"/>
      <c r="AB35" s="151"/>
      <c r="AC35" s="151"/>
      <c r="AD35" s="151"/>
      <c r="AE35" s="151"/>
      <c r="AF35" s="151"/>
      <c r="AG35" s="151" t="s">
        <v>664</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5">
      <c r="A36" s="158"/>
      <c r="B36" s="159"/>
      <c r="C36" s="260" t="s">
        <v>709</v>
      </c>
      <c r="D36" s="261"/>
      <c r="E36" s="261"/>
      <c r="F36" s="261"/>
      <c r="G36" s="261"/>
      <c r="H36" s="161"/>
      <c r="I36" s="161"/>
      <c r="J36" s="161"/>
      <c r="K36" s="161"/>
      <c r="L36" s="161"/>
      <c r="M36" s="161"/>
      <c r="N36" s="160"/>
      <c r="O36" s="160"/>
      <c r="P36" s="160"/>
      <c r="Q36" s="160"/>
      <c r="R36" s="161"/>
      <c r="S36" s="161"/>
      <c r="T36" s="161"/>
      <c r="U36" s="161"/>
      <c r="V36" s="161"/>
      <c r="W36" s="161"/>
      <c r="X36" s="161"/>
      <c r="Y36" s="151"/>
      <c r="Z36" s="151"/>
      <c r="AA36" s="151"/>
      <c r="AB36" s="151"/>
      <c r="AC36" s="151"/>
      <c r="AD36" s="151"/>
      <c r="AE36" s="151"/>
      <c r="AF36" s="151"/>
      <c r="AG36" s="151" t="s">
        <v>158</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5">
      <c r="A37" s="170">
        <v>19</v>
      </c>
      <c r="B37" s="171" t="s">
        <v>710</v>
      </c>
      <c r="C37" s="178" t="s">
        <v>711</v>
      </c>
      <c r="D37" s="172" t="s">
        <v>686</v>
      </c>
      <c r="E37" s="173">
        <v>28</v>
      </c>
      <c r="F37" s="174"/>
      <c r="G37" s="175">
        <f>ROUND(E37*F37,2)</f>
        <v>0</v>
      </c>
      <c r="H37" s="174"/>
      <c r="I37" s="175">
        <f>ROUND(E37*H37,2)</f>
        <v>0</v>
      </c>
      <c r="J37" s="174"/>
      <c r="K37" s="175">
        <f>ROUND(E37*J37,2)</f>
        <v>0</v>
      </c>
      <c r="L37" s="175">
        <v>21</v>
      </c>
      <c r="M37" s="175">
        <f>G37*(1+L37/100)</f>
        <v>0</v>
      </c>
      <c r="N37" s="173">
        <v>0</v>
      </c>
      <c r="O37" s="173">
        <f>ROUND(E37*N37,2)</f>
        <v>0</v>
      </c>
      <c r="P37" s="173">
        <v>0</v>
      </c>
      <c r="Q37" s="173">
        <f>ROUND(E37*P37,2)</f>
        <v>0</v>
      </c>
      <c r="R37" s="175"/>
      <c r="S37" s="175" t="s">
        <v>153</v>
      </c>
      <c r="T37" s="176" t="s">
        <v>154</v>
      </c>
      <c r="U37" s="161">
        <v>0</v>
      </c>
      <c r="V37" s="161">
        <f>ROUND(E37*U37,2)</f>
        <v>0</v>
      </c>
      <c r="W37" s="161"/>
      <c r="X37" s="161" t="s">
        <v>194</v>
      </c>
      <c r="Y37" s="151"/>
      <c r="Z37" s="151"/>
      <c r="AA37" s="151"/>
      <c r="AB37" s="151"/>
      <c r="AC37" s="151"/>
      <c r="AD37" s="151"/>
      <c r="AE37" s="151"/>
      <c r="AF37" s="151"/>
      <c r="AG37" s="151" t="s">
        <v>664</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5">
      <c r="A38" s="158"/>
      <c r="B38" s="159"/>
      <c r="C38" s="260" t="s">
        <v>712</v>
      </c>
      <c r="D38" s="261"/>
      <c r="E38" s="261"/>
      <c r="F38" s="261"/>
      <c r="G38" s="261"/>
      <c r="H38" s="161"/>
      <c r="I38" s="161"/>
      <c r="J38" s="161"/>
      <c r="K38" s="161"/>
      <c r="L38" s="161"/>
      <c r="M38" s="161"/>
      <c r="N38" s="160"/>
      <c r="O38" s="160"/>
      <c r="P38" s="160"/>
      <c r="Q38" s="160"/>
      <c r="R38" s="161"/>
      <c r="S38" s="161"/>
      <c r="T38" s="161"/>
      <c r="U38" s="161"/>
      <c r="V38" s="161"/>
      <c r="W38" s="161"/>
      <c r="X38" s="161"/>
      <c r="Y38" s="151"/>
      <c r="Z38" s="151"/>
      <c r="AA38" s="151"/>
      <c r="AB38" s="151"/>
      <c r="AC38" s="151"/>
      <c r="AD38" s="151"/>
      <c r="AE38" s="151"/>
      <c r="AF38" s="151"/>
      <c r="AG38" s="151" t="s">
        <v>158</v>
      </c>
      <c r="AH38" s="151"/>
      <c r="AI38" s="151"/>
      <c r="AJ38" s="151"/>
      <c r="AK38" s="151"/>
      <c r="AL38" s="151"/>
      <c r="AM38" s="151"/>
      <c r="AN38" s="151"/>
      <c r="AO38" s="151"/>
      <c r="AP38" s="151"/>
      <c r="AQ38" s="151"/>
      <c r="AR38" s="151"/>
      <c r="AS38" s="151"/>
      <c r="AT38" s="151"/>
      <c r="AU38" s="151"/>
      <c r="AV38" s="151"/>
      <c r="AW38" s="151"/>
      <c r="AX38" s="151"/>
      <c r="AY38" s="151"/>
      <c r="AZ38" s="151"/>
      <c r="BA38" s="184" t="str">
        <f>C38</f>
        <v>Elektrovýzbroj stožáru pro 1 okruh, pro styk kabelů 2x CYKY-J 4x16mm2, včetně krytu, pro pojistku 1xE27, IP54</v>
      </c>
      <c r="BB38" s="151"/>
      <c r="BC38" s="151"/>
      <c r="BD38" s="151"/>
      <c r="BE38" s="151"/>
      <c r="BF38" s="151"/>
      <c r="BG38" s="151"/>
      <c r="BH38" s="151"/>
    </row>
    <row r="39" spans="1:60" outlineLevel="1" x14ac:dyDescent="0.25">
      <c r="A39" s="186">
        <v>20</v>
      </c>
      <c r="B39" s="187" t="s">
        <v>713</v>
      </c>
      <c r="C39" s="193" t="s">
        <v>714</v>
      </c>
      <c r="D39" s="188" t="s">
        <v>686</v>
      </c>
      <c r="E39" s="189">
        <v>28</v>
      </c>
      <c r="F39" s="190"/>
      <c r="G39" s="191">
        <f t="shared" ref="G39:G54" si="7">ROUND(E39*F39,2)</f>
        <v>0</v>
      </c>
      <c r="H39" s="190"/>
      <c r="I39" s="191">
        <f t="shared" ref="I39:I54" si="8">ROUND(E39*H39,2)</f>
        <v>0</v>
      </c>
      <c r="J39" s="190"/>
      <c r="K39" s="191">
        <f t="shared" ref="K39:K54" si="9">ROUND(E39*J39,2)</f>
        <v>0</v>
      </c>
      <c r="L39" s="191">
        <v>21</v>
      </c>
      <c r="M39" s="191">
        <f t="shared" ref="M39:M54" si="10">G39*(1+L39/100)</f>
        <v>0</v>
      </c>
      <c r="N39" s="189">
        <v>0</v>
      </c>
      <c r="O39" s="189">
        <f t="shared" ref="O39:O54" si="11">ROUND(E39*N39,2)</f>
        <v>0</v>
      </c>
      <c r="P39" s="189">
        <v>0</v>
      </c>
      <c r="Q39" s="189">
        <f t="shared" ref="Q39:Q54" si="12">ROUND(E39*P39,2)</f>
        <v>0</v>
      </c>
      <c r="R39" s="191"/>
      <c r="S39" s="191" t="s">
        <v>153</v>
      </c>
      <c r="T39" s="192" t="s">
        <v>154</v>
      </c>
      <c r="U39" s="161">
        <v>0</v>
      </c>
      <c r="V39" s="161">
        <f t="shared" ref="V39:V54" si="13">ROUND(E39*U39,2)</f>
        <v>0</v>
      </c>
      <c r="W39" s="161"/>
      <c r="X39" s="161" t="s">
        <v>194</v>
      </c>
      <c r="Y39" s="151"/>
      <c r="Z39" s="151"/>
      <c r="AA39" s="151"/>
      <c r="AB39" s="151"/>
      <c r="AC39" s="151"/>
      <c r="AD39" s="151"/>
      <c r="AE39" s="151"/>
      <c r="AF39" s="151"/>
      <c r="AG39" s="151" t="s">
        <v>664</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5">
      <c r="A40" s="186">
        <v>21</v>
      </c>
      <c r="B40" s="187" t="s">
        <v>715</v>
      </c>
      <c r="C40" s="193" t="s">
        <v>716</v>
      </c>
      <c r="D40" s="188" t="s">
        <v>686</v>
      </c>
      <c r="E40" s="189">
        <v>28</v>
      </c>
      <c r="F40" s="190"/>
      <c r="G40" s="191">
        <f t="shared" si="7"/>
        <v>0</v>
      </c>
      <c r="H40" s="190"/>
      <c r="I40" s="191">
        <f t="shared" si="8"/>
        <v>0</v>
      </c>
      <c r="J40" s="190"/>
      <c r="K40" s="191">
        <f t="shared" si="9"/>
        <v>0</v>
      </c>
      <c r="L40" s="191">
        <v>21</v>
      </c>
      <c r="M40" s="191">
        <f t="shared" si="10"/>
        <v>0</v>
      </c>
      <c r="N40" s="189">
        <v>0</v>
      </c>
      <c r="O40" s="189">
        <f t="shared" si="11"/>
        <v>0</v>
      </c>
      <c r="P40" s="189">
        <v>0</v>
      </c>
      <c r="Q40" s="189">
        <f t="shared" si="12"/>
        <v>0</v>
      </c>
      <c r="R40" s="191"/>
      <c r="S40" s="191" t="s">
        <v>153</v>
      </c>
      <c r="T40" s="192" t="s">
        <v>154</v>
      </c>
      <c r="U40" s="161">
        <v>0</v>
      </c>
      <c r="V40" s="161">
        <f t="shared" si="13"/>
        <v>0</v>
      </c>
      <c r="W40" s="161"/>
      <c r="X40" s="161" t="s">
        <v>194</v>
      </c>
      <c r="Y40" s="151"/>
      <c r="Z40" s="151"/>
      <c r="AA40" s="151"/>
      <c r="AB40" s="151"/>
      <c r="AC40" s="151"/>
      <c r="AD40" s="151"/>
      <c r="AE40" s="151"/>
      <c r="AF40" s="151"/>
      <c r="AG40" s="151" t="s">
        <v>664</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5">
      <c r="A41" s="186">
        <v>22</v>
      </c>
      <c r="B41" s="187" t="s">
        <v>717</v>
      </c>
      <c r="C41" s="193" t="s">
        <v>718</v>
      </c>
      <c r="D41" s="188" t="s">
        <v>235</v>
      </c>
      <c r="E41" s="189">
        <v>1000</v>
      </c>
      <c r="F41" s="190"/>
      <c r="G41" s="191">
        <f t="shared" si="7"/>
        <v>0</v>
      </c>
      <c r="H41" s="190"/>
      <c r="I41" s="191">
        <f t="shared" si="8"/>
        <v>0</v>
      </c>
      <c r="J41" s="190"/>
      <c r="K41" s="191">
        <f t="shared" si="9"/>
        <v>0</v>
      </c>
      <c r="L41" s="191">
        <v>21</v>
      </c>
      <c r="M41" s="191">
        <f t="shared" si="10"/>
        <v>0</v>
      </c>
      <c r="N41" s="189">
        <v>0</v>
      </c>
      <c r="O41" s="189">
        <f t="shared" si="11"/>
        <v>0</v>
      </c>
      <c r="P41" s="189">
        <v>0</v>
      </c>
      <c r="Q41" s="189">
        <f t="shared" si="12"/>
        <v>0</v>
      </c>
      <c r="R41" s="191"/>
      <c r="S41" s="191" t="s">
        <v>153</v>
      </c>
      <c r="T41" s="192" t="s">
        <v>154</v>
      </c>
      <c r="U41" s="161">
        <v>0</v>
      </c>
      <c r="V41" s="161">
        <f t="shared" si="13"/>
        <v>0</v>
      </c>
      <c r="W41" s="161"/>
      <c r="X41" s="161" t="s">
        <v>194</v>
      </c>
      <c r="Y41" s="151"/>
      <c r="Z41" s="151"/>
      <c r="AA41" s="151"/>
      <c r="AB41" s="151"/>
      <c r="AC41" s="151"/>
      <c r="AD41" s="151"/>
      <c r="AE41" s="151"/>
      <c r="AF41" s="151"/>
      <c r="AG41" s="151" t="s">
        <v>664</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5">
      <c r="A42" s="186">
        <v>23</v>
      </c>
      <c r="B42" s="187" t="s">
        <v>719</v>
      </c>
      <c r="C42" s="193" t="s">
        <v>720</v>
      </c>
      <c r="D42" s="188" t="s">
        <v>686</v>
      </c>
      <c r="E42" s="189">
        <v>80</v>
      </c>
      <c r="F42" s="190"/>
      <c r="G42" s="191">
        <f t="shared" si="7"/>
        <v>0</v>
      </c>
      <c r="H42" s="190"/>
      <c r="I42" s="191">
        <f t="shared" si="8"/>
        <v>0</v>
      </c>
      <c r="J42" s="190"/>
      <c r="K42" s="191">
        <f t="shared" si="9"/>
        <v>0</v>
      </c>
      <c r="L42" s="191">
        <v>21</v>
      </c>
      <c r="M42" s="191">
        <f t="shared" si="10"/>
        <v>0</v>
      </c>
      <c r="N42" s="189">
        <v>0</v>
      </c>
      <c r="O42" s="189">
        <f t="shared" si="11"/>
        <v>0</v>
      </c>
      <c r="P42" s="189">
        <v>0</v>
      </c>
      <c r="Q42" s="189">
        <f t="shared" si="12"/>
        <v>0</v>
      </c>
      <c r="R42" s="191"/>
      <c r="S42" s="191" t="s">
        <v>153</v>
      </c>
      <c r="T42" s="192" t="s">
        <v>154</v>
      </c>
      <c r="U42" s="161">
        <v>0</v>
      </c>
      <c r="V42" s="161">
        <f t="shared" si="13"/>
        <v>0</v>
      </c>
      <c r="W42" s="161"/>
      <c r="X42" s="161" t="s">
        <v>194</v>
      </c>
      <c r="Y42" s="151"/>
      <c r="Z42" s="151"/>
      <c r="AA42" s="151"/>
      <c r="AB42" s="151"/>
      <c r="AC42" s="151"/>
      <c r="AD42" s="151"/>
      <c r="AE42" s="151"/>
      <c r="AF42" s="151"/>
      <c r="AG42" s="151" t="s">
        <v>664</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5">
      <c r="A43" s="186">
        <v>24</v>
      </c>
      <c r="B43" s="187" t="s">
        <v>721</v>
      </c>
      <c r="C43" s="193" t="s">
        <v>722</v>
      </c>
      <c r="D43" s="188" t="s">
        <v>686</v>
      </c>
      <c r="E43" s="189">
        <v>40</v>
      </c>
      <c r="F43" s="190"/>
      <c r="G43" s="191">
        <f t="shared" si="7"/>
        <v>0</v>
      </c>
      <c r="H43" s="190"/>
      <c r="I43" s="191">
        <f t="shared" si="8"/>
        <v>0</v>
      </c>
      <c r="J43" s="190"/>
      <c r="K43" s="191">
        <f t="shared" si="9"/>
        <v>0</v>
      </c>
      <c r="L43" s="191">
        <v>21</v>
      </c>
      <c r="M43" s="191">
        <f t="shared" si="10"/>
        <v>0</v>
      </c>
      <c r="N43" s="189">
        <v>0</v>
      </c>
      <c r="O43" s="189">
        <f t="shared" si="11"/>
        <v>0</v>
      </c>
      <c r="P43" s="189">
        <v>0</v>
      </c>
      <c r="Q43" s="189">
        <f t="shared" si="12"/>
        <v>0</v>
      </c>
      <c r="R43" s="191"/>
      <c r="S43" s="191" t="s">
        <v>153</v>
      </c>
      <c r="T43" s="192" t="s">
        <v>154</v>
      </c>
      <c r="U43" s="161">
        <v>0</v>
      </c>
      <c r="V43" s="161">
        <f t="shared" si="13"/>
        <v>0</v>
      </c>
      <c r="W43" s="161"/>
      <c r="X43" s="161" t="s">
        <v>194</v>
      </c>
      <c r="Y43" s="151"/>
      <c r="Z43" s="151"/>
      <c r="AA43" s="151"/>
      <c r="AB43" s="151"/>
      <c r="AC43" s="151"/>
      <c r="AD43" s="151"/>
      <c r="AE43" s="151"/>
      <c r="AF43" s="151"/>
      <c r="AG43" s="151" t="s">
        <v>664</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5">
      <c r="A44" s="186">
        <v>25</v>
      </c>
      <c r="B44" s="187" t="s">
        <v>723</v>
      </c>
      <c r="C44" s="193" t="s">
        <v>724</v>
      </c>
      <c r="D44" s="188" t="s">
        <v>235</v>
      </c>
      <c r="E44" s="189">
        <v>20</v>
      </c>
      <c r="F44" s="190"/>
      <c r="G44" s="191">
        <f t="shared" si="7"/>
        <v>0</v>
      </c>
      <c r="H44" s="190"/>
      <c r="I44" s="191">
        <f t="shared" si="8"/>
        <v>0</v>
      </c>
      <c r="J44" s="190"/>
      <c r="K44" s="191">
        <f t="shared" si="9"/>
        <v>0</v>
      </c>
      <c r="L44" s="191">
        <v>21</v>
      </c>
      <c r="M44" s="191">
        <f t="shared" si="10"/>
        <v>0</v>
      </c>
      <c r="N44" s="189">
        <v>0</v>
      </c>
      <c r="O44" s="189">
        <f t="shared" si="11"/>
        <v>0</v>
      </c>
      <c r="P44" s="189">
        <v>0</v>
      </c>
      <c r="Q44" s="189">
        <f t="shared" si="12"/>
        <v>0</v>
      </c>
      <c r="R44" s="191"/>
      <c r="S44" s="191" t="s">
        <v>153</v>
      </c>
      <c r="T44" s="192" t="s">
        <v>154</v>
      </c>
      <c r="U44" s="161">
        <v>0</v>
      </c>
      <c r="V44" s="161">
        <f t="shared" si="13"/>
        <v>0</v>
      </c>
      <c r="W44" s="161"/>
      <c r="X44" s="161" t="s">
        <v>194</v>
      </c>
      <c r="Y44" s="151"/>
      <c r="Z44" s="151"/>
      <c r="AA44" s="151"/>
      <c r="AB44" s="151"/>
      <c r="AC44" s="151"/>
      <c r="AD44" s="151"/>
      <c r="AE44" s="151"/>
      <c r="AF44" s="151"/>
      <c r="AG44" s="151" t="s">
        <v>664</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5">
      <c r="A45" s="186">
        <v>26</v>
      </c>
      <c r="B45" s="187" t="s">
        <v>725</v>
      </c>
      <c r="C45" s="193" t="s">
        <v>726</v>
      </c>
      <c r="D45" s="188" t="s">
        <v>235</v>
      </c>
      <c r="E45" s="189">
        <v>930</v>
      </c>
      <c r="F45" s="190"/>
      <c r="G45" s="191">
        <f t="shared" si="7"/>
        <v>0</v>
      </c>
      <c r="H45" s="190"/>
      <c r="I45" s="191">
        <f t="shared" si="8"/>
        <v>0</v>
      </c>
      <c r="J45" s="190"/>
      <c r="K45" s="191">
        <f t="shared" si="9"/>
        <v>0</v>
      </c>
      <c r="L45" s="191">
        <v>21</v>
      </c>
      <c r="M45" s="191">
        <f t="shared" si="10"/>
        <v>0</v>
      </c>
      <c r="N45" s="189">
        <v>0</v>
      </c>
      <c r="O45" s="189">
        <f t="shared" si="11"/>
        <v>0</v>
      </c>
      <c r="P45" s="189">
        <v>0</v>
      </c>
      <c r="Q45" s="189">
        <f t="shared" si="12"/>
        <v>0</v>
      </c>
      <c r="R45" s="191"/>
      <c r="S45" s="191" t="s">
        <v>153</v>
      </c>
      <c r="T45" s="192" t="s">
        <v>154</v>
      </c>
      <c r="U45" s="161">
        <v>0</v>
      </c>
      <c r="V45" s="161">
        <f t="shared" si="13"/>
        <v>0</v>
      </c>
      <c r="W45" s="161"/>
      <c r="X45" s="161" t="s">
        <v>194</v>
      </c>
      <c r="Y45" s="151"/>
      <c r="Z45" s="151"/>
      <c r="AA45" s="151"/>
      <c r="AB45" s="151"/>
      <c r="AC45" s="151"/>
      <c r="AD45" s="151"/>
      <c r="AE45" s="151"/>
      <c r="AF45" s="151"/>
      <c r="AG45" s="151" t="s">
        <v>664</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5">
      <c r="A46" s="186">
        <v>27</v>
      </c>
      <c r="B46" s="187" t="s">
        <v>727</v>
      </c>
      <c r="C46" s="193" t="s">
        <v>728</v>
      </c>
      <c r="D46" s="188" t="s">
        <v>235</v>
      </c>
      <c r="E46" s="189">
        <v>534</v>
      </c>
      <c r="F46" s="190"/>
      <c r="G46" s="191">
        <f t="shared" si="7"/>
        <v>0</v>
      </c>
      <c r="H46" s="190"/>
      <c r="I46" s="191">
        <f t="shared" si="8"/>
        <v>0</v>
      </c>
      <c r="J46" s="190"/>
      <c r="K46" s="191">
        <f t="shared" si="9"/>
        <v>0</v>
      </c>
      <c r="L46" s="191">
        <v>21</v>
      </c>
      <c r="M46" s="191">
        <f t="shared" si="10"/>
        <v>0</v>
      </c>
      <c r="N46" s="189">
        <v>0</v>
      </c>
      <c r="O46" s="189">
        <f t="shared" si="11"/>
        <v>0</v>
      </c>
      <c r="P46" s="189">
        <v>0</v>
      </c>
      <c r="Q46" s="189">
        <f t="shared" si="12"/>
        <v>0</v>
      </c>
      <c r="R46" s="191"/>
      <c r="S46" s="191" t="s">
        <v>153</v>
      </c>
      <c r="T46" s="192" t="s">
        <v>154</v>
      </c>
      <c r="U46" s="161">
        <v>0</v>
      </c>
      <c r="V46" s="161">
        <f t="shared" si="13"/>
        <v>0</v>
      </c>
      <c r="W46" s="161"/>
      <c r="X46" s="161" t="s">
        <v>194</v>
      </c>
      <c r="Y46" s="151"/>
      <c r="Z46" s="151"/>
      <c r="AA46" s="151"/>
      <c r="AB46" s="151"/>
      <c r="AC46" s="151"/>
      <c r="AD46" s="151"/>
      <c r="AE46" s="151"/>
      <c r="AF46" s="151"/>
      <c r="AG46" s="151" t="s">
        <v>664</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5">
      <c r="A47" s="186">
        <v>28</v>
      </c>
      <c r="B47" s="187" t="s">
        <v>729</v>
      </c>
      <c r="C47" s="193" t="s">
        <v>730</v>
      </c>
      <c r="D47" s="188" t="s">
        <v>686</v>
      </c>
      <c r="E47" s="189">
        <v>27</v>
      </c>
      <c r="F47" s="190"/>
      <c r="G47" s="191">
        <f t="shared" si="7"/>
        <v>0</v>
      </c>
      <c r="H47" s="190"/>
      <c r="I47" s="191">
        <f t="shared" si="8"/>
        <v>0</v>
      </c>
      <c r="J47" s="190"/>
      <c r="K47" s="191">
        <f t="shared" si="9"/>
        <v>0</v>
      </c>
      <c r="L47" s="191">
        <v>21</v>
      </c>
      <c r="M47" s="191">
        <f t="shared" si="10"/>
        <v>0</v>
      </c>
      <c r="N47" s="189">
        <v>0</v>
      </c>
      <c r="O47" s="189">
        <f t="shared" si="11"/>
        <v>0</v>
      </c>
      <c r="P47" s="189">
        <v>0</v>
      </c>
      <c r="Q47" s="189">
        <f t="shared" si="12"/>
        <v>0</v>
      </c>
      <c r="R47" s="191"/>
      <c r="S47" s="191" t="s">
        <v>153</v>
      </c>
      <c r="T47" s="192" t="s">
        <v>154</v>
      </c>
      <c r="U47" s="161">
        <v>0</v>
      </c>
      <c r="V47" s="161">
        <f t="shared" si="13"/>
        <v>0</v>
      </c>
      <c r="W47" s="161"/>
      <c r="X47" s="161" t="s">
        <v>194</v>
      </c>
      <c r="Y47" s="151"/>
      <c r="Z47" s="151"/>
      <c r="AA47" s="151"/>
      <c r="AB47" s="151"/>
      <c r="AC47" s="151"/>
      <c r="AD47" s="151"/>
      <c r="AE47" s="151"/>
      <c r="AF47" s="151"/>
      <c r="AG47" s="151" t="s">
        <v>664</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5">
      <c r="A48" s="186">
        <v>29</v>
      </c>
      <c r="B48" s="187" t="s">
        <v>731</v>
      </c>
      <c r="C48" s="193" t="s">
        <v>732</v>
      </c>
      <c r="D48" s="188" t="s">
        <v>686</v>
      </c>
      <c r="E48" s="189">
        <v>28</v>
      </c>
      <c r="F48" s="190"/>
      <c r="G48" s="191">
        <f t="shared" si="7"/>
        <v>0</v>
      </c>
      <c r="H48" s="190"/>
      <c r="I48" s="191">
        <f t="shared" si="8"/>
        <v>0</v>
      </c>
      <c r="J48" s="190"/>
      <c r="K48" s="191">
        <f t="shared" si="9"/>
        <v>0</v>
      </c>
      <c r="L48" s="191">
        <v>21</v>
      </c>
      <c r="M48" s="191">
        <f t="shared" si="10"/>
        <v>0</v>
      </c>
      <c r="N48" s="189">
        <v>0</v>
      </c>
      <c r="O48" s="189">
        <f t="shared" si="11"/>
        <v>0</v>
      </c>
      <c r="P48" s="189">
        <v>0</v>
      </c>
      <c r="Q48" s="189">
        <f t="shared" si="12"/>
        <v>0</v>
      </c>
      <c r="R48" s="191"/>
      <c r="S48" s="191" t="s">
        <v>153</v>
      </c>
      <c r="T48" s="192" t="s">
        <v>154</v>
      </c>
      <c r="U48" s="161">
        <v>0</v>
      </c>
      <c r="V48" s="161">
        <f t="shared" si="13"/>
        <v>0</v>
      </c>
      <c r="W48" s="161"/>
      <c r="X48" s="161" t="s">
        <v>194</v>
      </c>
      <c r="Y48" s="151"/>
      <c r="Z48" s="151"/>
      <c r="AA48" s="151"/>
      <c r="AB48" s="151"/>
      <c r="AC48" s="151"/>
      <c r="AD48" s="151"/>
      <c r="AE48" s="151"/>
      <c r="AF48" s="151"/>
      <c r="AG48" s="151" t="s">
        <v>664</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5">
      <c r="A49" s="186">
        <v>30</v>
      </c>
      <c r="B49" s="187" t="s">
        <v>733</v>
      </c>
      <c r="C49" s="193" t="s">
        <v>734</v>
      </c>
      <c r="D49" s="188" t="s">
        <v>686</v>
      </c>
      <c r="E49" s="189">
        <v>28</v>
      </c>
      <c r="F49" s="190"/>
      <c r="G49" s="191">
        <f t="shared" si="7"/>
        <v>0</v>
      </c>
      <c r="H49" s="190"/>
      <c r="I49" s="191">
        <f t="shared" si="8"/>
        <v>0</v>
      </c>
      <c r="J49" s="190"/>
      <c r="K49" s="191">
        <f t="shared" si="9"/>
        <v>0</v>
      </c>
      <c r="L49" s="191">
        <v>21</v>
      </c>
      <c r="M49" s="191">
        <f t="shared" si="10"/>
        <v>0</v>
      </c>
      <c r="N49" s="189">
        <v>0</v>
      </c>
      <c r="O49" s="189">
        <f t="shared" si="11"/>
        <v>0</v>
      </c>
      <c r="P49" s="189">
        <v>0</v>
      </c>
      <c r="Q49" s="189">
        <f t="shared" si="12"/>
        <v>0</v>
      </c>
      <c r="R49" s="191"/>
      <c r="S49" s="191" t="s">
        <v>153</v>
      </c>
      <c r="T49" s="192" t="s">
        <v>154</v>
      </c>
      <c r="U49" s="161">
        <v>0</v>
      </c>
      <c r="V49" s="161">
        <f t="shared" si="13"/>
        <v>0</v>
      </c>
      <c r="W49" s="161"/>
      <c r="X49" s="161" t="s">
        <v>194</v>
      </c>
      <c r="Y49" s="151"/>
      <c r="Z49" s="151"/>
      <c r="AA49" s="151"/>
      <c r="AB49" s="151"/>
      <c r="AC49" s="151"/>
      <c r="AD49" s="151"/>
      <c r="AE49" s="151"/>
      <c r="AF49" s="151"/>
      <c r="AG49" s="151" t="s">
        <v>664</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5">
      <c r="A50" s="186">
        <v>31</v>
      </c>
      <c r="B50" s="187" t="s">
        <v>735</v>
      </c>
      <c r="C50" s="193" t="s">
        <v>736</v>
      </c>
      <c r="D50" s="188" t="s">
        <v>686</v>
      </c>
      <c r="E50" s="189">
        <v>83</v>
      </c>
      <c r="F50" s="190"/>
      <c r="G50" s="191">
        <f t="shared" si="7"/>
        <v>0</v>
      </c>
      <c r="H50" s="190"/>
      <c r="I50" s="191">
        <f t="shared" si="8"/>
        <v>0</v>
      </c>
      <c r="J50" s="190"/>
      <c r="K50" s="191">
        <f t="shared" si="9"/>
        <v>0</v>
      </c>
      <c r="L50" s="191">
        <v>21</v>
      </c>
      <c r="M50" s="191">
        <f t="shared" si="10"/>
        <v>0</v>
      </c>
      <c r="N50" s="189">
        <v>0</v>
      </c>
      <c r="O50" s="189">
        <f t="shared" si="11"/>
        <v>0</v>
      </c>
      <c r="P50" s="189">
        <v>0</v>
      </c>
      <c r="Q50" s="189">
        <f t="shared" si="12"/>
        <v>0</v>
      </c>
      <c r="R50" s="191"/>
      <c r="S50" s="191" t="s">
        <v>153</v>
      </c>
      <c r="T50" s="192" t="s">
        <v>154</v>
      </c>
      <c r="U50" s="161">
        <v>0</v>
      </c>
      <c r="V50" s="161">
        <f t="shared" si="13"/>
        <v>0</v>
      </c>
      <c r="W50" s="161"/>
      <c r="X50" s="161" t="s">
        <v>194</v>
      </c>
      <c r="Y50" s="151"/>
      <c r="Z50" s="151"/>
      <c r="AA50" s="151"/>
      <c r="AB50" s="151"/>
      <c r="AC50" s="151"/>
      <c r="AD50" s="151"/>
      <c r="AE50" s="151"/>
      <c r="AF50" s="151"/>
      <c r="AG50" s="151" t="s">
        <v>664</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5">
      <c r="A51" s="186">
        <v>32</v>
      </c>
      <c r="B51" s="187" t="s">
        <v>737</v>
      </c>
      <c r="C51" s="193" t="s">
        <v>738</v>
      </c>
      <c r="D51" s="188" t="s">
        <v>686</v>
      </c>
      <c r="E51" s="189">
        <v>10</v>
      </c>
      <c r="F51" s="190"/>
      <c r="G51" s="191">
        <f t="shared" si="7"/>
        <v>0</v>
      </c>
      <c r="H51" s="190"/>
      <c r="I51" s="191">
        <f t="shared" si="8"/>
        <v>0</v>
      </c>
      <c r="J51" s="190"/>
      <c r="K51" s="191">
        <f t="shared" si="9"/>
        <v>0</v>
      </c>
      <c r="L51" s="191">
        <v>21</v>
      </c>
      <c r="M51" s="191">
        <f t="shared" si="10"/>
        <v>0</v>
      </c>
      <c r="N51" s="189">
        <v>0</v>
      </c>
      <c r="O51" s="189">
        <f t="shared" si="11"/>
        <v>0</v>
      </c>
      <c r="P51" s="189">
        <v>0</v>
      </c>
      <c r="Q51" s="189">
        <f t="shared" si="12"/>
        <v>0</v>
      </c>
      <c r="R51" s="191"/>
      <c r="S51" s="191" t="s">
        <v>153</v>
      </c>
      <c r="T51" s="192" t="s">
        <v>154</v>
      </c>
      <c r="U51" s="161">
        <v>0</v>
      </c>
      <c r="V51" s="161">
        <f t="shared" si="13"/>
        <v>0</v>
      </c>
      <c r="W51" s="161"/>
      <c r="X51" s="161" t="s">
        <v>194</v>
      </c>
      <c r="Y51" s="151"/>
      <c r="Z51" s="151"/>
      <c r="AA51" s="151"/>
      <c r="AB51" s="151"/>
      <c r="AC51" s="151"/>
      <c r="AD51" s="151"/>
      <c r="AE51" s="151"/>
      <c r="AF51" s="151"/>
      <c r="AG51" s="151" t="s">
        <v>664</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5">
      <c r="A52" s="186">
        <v>33</v>
      </c>
      <c r="B52" s="187" t="s">
        <v>739</v>
      </c>
      <c r="C52" s="193" t="s">
        <v>740</v>
      </c>
      <c r="D52" s="188" t="s">
        <v>663</v>
      </c>
      <c r="E52" s="189">
        <v>1</v>
      </c>
      <c r="F52" s="190"/>
      <c r="G52" s="191">
        <f t="shared" si="7"/>
        <v>0</v>
      </c>
      <c r="H52" s="190"/>
      <c r="I52" s="191">
        <f t="shared" si="8"/>
        <v>0</v>
      </c>
      <c r="J52" s="190"/>
      <c r="K52" s="191">
        <f t="shared" si="9"/>
        <v>0</v>
      </c>
      <c r="L52" s="191">
        <v>21</v>
      </c>
      <c r="M52" s="191">
        <f t="shared" si="10"/>
        <v>0</v>
      </c>
      <c r="N52" s="189">
        <v>0</v>
      </c>
      <c r="O52" s="189">
        <f t="shared" si="11"/>
        <v>0</v>
      </c>
      <c r="P52" s="189">
        <v>0</v>
      </c>
      <c r="Q52" s="189">
        <f t="shared" si="12"/>
        <v>0</v>
      </c>
      <c r="R52" s="191"/>
      <c r="S52" s="191" t="s">
        <v>153</v>
      </c>
      <c r="T52" s="192" t="s">
        <v>154</v>
      </c>
      <c r="U52" s="161">
        <v>0</v>
      </c>
      <c r="V52" s="161">
        <f t="shared" si="13"/>
        <v>0</v>
      </c>
      <c r="W52" s="161"/>
      <c r="X52" s="161" t="s">
        <v>194</v>
      </c>
      <c r="Y52" s="151"/>
      <c r="Z52" s="151"/>
      <c r="AA52" s="151"/>
      <c r="AB52" s="151"/>
      <c r="AC52" s="151"/>
      <c r="AD52" s="151"/>
      <c r="AE52" s="151"/>
      <c r="AF52" s="151"/>
      <c r="AG52" s="151" t="s">
        <v>664</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5">
      <c r="A53" s="186">
        <v>34</v>
      </c>
      <c r="B53" s="187" t="s">
        <v>741</v>
      </c>
      <c r="C53" s="193" t="s">
        <v>742</v>
      </c>
      <c r="D53" s="188" t="s">
        <v>663</v>
      </c>
      <c r="E53" s="189">
        <v>1</v>
      </c>
      <c r="F53" s="190"/>
      <c r="G53" s="191">
        <f t="shared" si="7"/>
        <v>0</v>
      </c>
      <c r="H53" s="190"/>
      <c r="I53" s="191">
        <f t="shared" si="8"/>
        <v>0</v>
      </c>
      <c r="J53" s="190"/>
      <c r="K53" s="191">
        <f t="shared" si="9"/>
        <v>0</v>
      </c>
      <c r="L53" s="191">
        <v>21</v>
      </c>
      <c r="M53" s="191">
        <f t="shared" si="10"/>
        <v>0</v>
      </c>
      <c r="N53" s="189">
        <v>0</v>
      </c>
      <c r="O53" s="189">
        <f t="shared" si="11"/>
        <v>0</v>
      </c>
      <c r="P53" s="189">
        <v>0</v>
      </c>
      <c r="Q53" s="189">
        <f t="shared" si="12"/>
        <v>0</v>
      </c>
      <c r="R53" s="191"/>
      <c r="S53" s="191" t="s">
        <v>153</v>
      </c>
      <c r="T53" s="192" t="s">
        <v>154</v>
      </c>
      <c r="U53" s="161">
        <v>0</v>
      </c>
      <c r="V53" s="161">
        <f t="shared" si="13"/>
        <v>0</v>
      </c>
      <c r="W53" s="161"/>
      <c r="X53" s="161" t="s">
        <v>194</v>
      </c>
      <c r="Y53" s="151"/>
      <c r="Z53" s="151"/>
      <c r="AA53" s="151"/>
      <c r="AB53" s="151"/>
      <c r="AC53" s="151"/>
      <c r="AD53" s="151"/>
      <c r="AE53" s="151"/>
      <c r="AF53" s="151"/>
      <c r="AG53" s="151" t="s">
        <v>664</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5">
      <c r="A54" s="186">
        <v>35</v>
      </c>
      <c r="B54" s="187" t="s">
        <v>743</v>
      </c>
      <c r="C54" s="193" t="s">
        <v>744</v>
      </c>
      <c r="D54" s="188" t="s">
        <v>663</v>
      </c>
      <c r="E54" s="189">
        <v>1</v>
      </c>
      <c r="F54" s="190"/>
      <c r="G54" s="191">
        <f t="shared" si="7"/>
        <v>0</v>
      </c>
      <c r="H54" s="190"/>
      <c r="I54" s="191">
        <f t="shared" si="8"/>
        <v>0</v>
      </c>
      <c r="J54" s="190"/>
      <c r="K54" s="191">
        <f t="shared" si="9"/>
        <v>0</v>
      </c>
      <c r="L54" s="191">
        <v>21</v>
      </c>
      <c r="M54" s="191">
        <f t="shared" si="10"/>
        <v>0</v>
      </c>
      <c r="N54" s="189">
        <v>0</v>
      </c>
      <c r="O54" s="189">
        <f t="shared" si="11"/>
        <v>0</v>
      </c>
      <c r="P54" s="189">
        <v>0</v>
      </c>
      <c r="Q54" s="189">
        <f t="shared" si="12"/>
        <v>0</v>
      </c>
      <c r="R54" s="191"/>
      <c r="S54" s="191" t="s">
        <v>153</v>
      </c>
      <c r="T54" s="192" t="s">
        <v>154</v>
      </c>
      <c r="U54" s="161">
        <v>0</v>
      </c>
      <c r="V54" s="161">
        <f t="shared" si="13"/>
        <v>0</v>
      </c>
      <c r="W54" s="161"/>
      <c r="X54" s="161" t="s">
        <v>194</v>
      </c>
      <c r="Y54" s="151"/>
      <c r="Z54" s="151"/>
      <c r="AA54" s="151"/>
      <c r="AB54" s="151"/>
      <c r="AC54" s="151"/>
      <c r="AD54" s="151"/>
      <c r="AE54" s="151"/>
      <c r="AF54" s="151"/>
      <c r="AG54" s="151" t="s">
        <v>664</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13" x14ac:dyDescent="0.25">
      <c r="A55" s="163" t="s">
        <v>148</v>
      </c>
      <c r="B55" s="164" t="s">
        <v>110</v>
      </c>
      <c r="C55" s="177" t="s">
        <v>111</v>
      </c>
      <c r="D55" s="165"/>
      <c r="E55" s="166"/>
      <c r="F55" s="167"/>
      <c r="G55" s="167">
        <f>SUMIF(AG56:AG59,"&lt;&gt;NOR",G56:G59)</f>
        <v>0</v>
      </c>
      <c r="H55" s="167"/>
      <c r="I55" s="167">
        <f>SUM(I56:I59)</f>
        <v>0</v>
      </c>
      <c r="J55" s="167"/>
      <c r="K55" s="167">
        <f>SUM(K56:K59)</f>
        <v>0</v>
      </c>
      <c r="L55" s="167"/>
      <c r="M55" s="167">
        <f>SUM(M56:M59)</f>
        <v>0</v>
      </c>
      <c r="N55" s="166"/>
      <c r="O55" s="166">
        <f>SUM(O56:O59)</f>
        <v>0</v>
      </c>
      <c r="P55" s="166"/>
      <c r="Q55" s="166">
        <f>SUM(Q56:Q59)</f>
        <v>0</v>
      </c>
      <c r="R55" s="167"/>
      <c r="S55" s="167"/>
      <c r="T55" s="168"/>
      <c r="U55" s="162"/>
      <c r="V55" s="162">
        <f>SUM(V56:V59)</f>
        <v>0</v>
      </c>
      <c r="W55" s="162"/>
      <c r="X55" s="162"/>
      <c r="AG55" t="s">
        <v>149</v>
      </c>
    </row>
    <row r="56" spans="1:60" outlineLevel="1" x14ac:dyDescent="0.25">
      <c r="A56" s="186">
        <v>36</v>
      </c>
      <c r="B56" s="187" t="s">
        <v>745</v>
      </c>
      <c r="C56" s="193" t="s">
        <v>746</v>
      </c>
      <c r="D56" s="188" t="s">
        <v>663</v>
      </c>
      <c r="E56" s="189">
        <v>22</v>
      </c>
      <c r="F56" s="190"/>
      <c r="G56" s="191">
        <f>ROUND(E56*F56,2)</f>
        <v>0</v>
      </c>
      <c r="H56" s="190"/>
      <c r="I56" s="191">
        <f>ROUND(E56*H56,2)</f>
        <v>0</v>
      </c>
      <c r="J56" s="190"/>
      <c r="K56" s="191">
        <f>ROUND(E56*J56,2)</f>
        <v>0</v>
      </c>
      <c r="L56" s="191">
        <v>21</v>
      </c>
      <c r="M56" s="191">
        <f>G56*(1+L56/100)</f>
        <v>0</v>
      </c>
      <c r="N56" s="189">
        <v>0</v>
      </c>
      <c r="O56" s="189">
        <f>ROUND(E56*N56,2)</f>
        <v>0</v>
      </c>
      <c r="P56" s="189">
        <v>0</v>
      </c>
      <c r="Q56" s="189">
        <f>ROUND(E56*P56,2)</f>
        <v>0</v>
      </c>
      <c r="R56" s="191"/>
      <c r="S56" s="191" t="s">
        <v>153</v>
      </c>
      <c r="T56" s="192" t="s">
        <v>154</v>
      </c>
      <c r="U56" s="161">
        <v>0</v>
      </c>
      <c r="V56" s="161">
        <f>ROUND(E56*U56,2)</f>
        <v>0</v>
      </c>
      <c r="W56" s="161"/>
      <c r="X56" s="161" t="s">
        <v>194</v>
      </c>
      <c r="Y56" s="151"/>
      <c r="Z56" s="151"/>
      <c r="AA56" s="151"/>
      <c r="AB56" s="151"/>
      <c r="AC56" s="151"/>
      <c r="AD56" s="151"/>
      <c r="AE56" s="151"/>
      <c r="AF56" s="151"/>
      <c r="AG56" s="151" t="s">
        <v>664</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5">
      <c r="A57" s="186">
        <v>37</v>
      </c>
      <c r="B57" s="187" t="s">
        <v>747</v>
      </c>
      <c r="C57" s="193" t="s">
        <v>748</v>
      </c>
      <c r="D57" s="188" t="s">
        <v>663</v>
      </c>
      <c r="E57" s="189">
        <v>1</v>
      </c>
      <c r="F57" s="190"/>
      <c r="G57" s="191">
        <f>ROUND(E57*F57,2)</f>
        <v>0</v>
      </c>
      <c r="H57" s="190"/>
      <c r="I57" s="191">
        <f>ROUND(E57*H57,2)</f>
        <v>0</v>
      </c>
      <c r="J57" s="190"/>
      <c r="K57" s="191">
        <f>ROUND(E57*J57,2)</f>
        <v>0</v>
      </c>
      <c r="L57" s="191">
        <v>21</v>
      </c>
      <c r="M57" s="191">
        <f>G57*(1+L57/100)</f>
        <v>0</v>
      </c>
      <c r="N57" s="189">
        <v>0</v>
      </c>
      <c r="O57" s="189">
        <f>ROUND(E57*N57,2)</f>
        <v>0</v>
      </c>
      <c r="P57" s="189">
        <v>0</v>
      </c>
      <c r="Q57" s="189">
        <f>ROUND(E57*P57,2)</f>
        <v>0</v>
      </c>
      <c r="R57" s="191"/>
      <c r="S57" s="191" t="s">
        <v>153</v>
      </c>
      <c r="T57" s="192" t="s">
        <v>154</v>
      </c>
      <c r="U57" s="161">
        <v>0</v>
      </c>
      <c r="V57" s="161">
        <f>ROUND(E57*U57,2)</f>
        <v>0</v>
      </c>
      <c r="W57" s="161"/>
      <c r="X57" s="161" t="s">
        <v>194</v>
      </c>
      <c r="Y57" s="151"/>
      <c r="Z57" s="151"/>
      <c r="AA57" s="151"/>
      <c r="AB57" s="151"/>
      <c r="AC57" s="151"/>
      <c r="AD57" s="151"/>
      <c r="AE57" s="151"/>
      <c r="AF57" s="151"/>
      <c r="AG57" s="151" t="s">
        <v>664</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5">
      <c r="A58" s="186">
        <v>38</v>
      </c>
      <c r="B58" s="187" t="s">
        <v>749</v>
      </c>
      <c r="C58" s="193" t="s">
        <v>750</v>
      </c>
      <c r="D58" s="188" t="s">
        <v>663</v>
      </c>
      <c r="E58" s="189">
        <v>2</v>
      </c>
      <c r="F58" s="190"/>
      <c r="G58" s="191">
        <f>ROUND(E58*F58,2)</f>
        <v>0</v>
      </c>
      <c r="H58" s="190"/>
      <c r="I58" s="191">
        <f>ROUND(E58*H58,2)</f>
        <v>0</v>
      </c>
      <c r="J58" s="190"/>
      <c r="K58" s="191">
        <f>ROUND(E58*J58,2)</f>
        <v>0</v>
      </c>
      <c r="L58" s="191">
        <v>21</v>
      </c>
      <c r="M58" s="191">
        <f>G58*(1+L58/100)</f>
        <v>0</v>
      </c>
      <c r="N58" s="189">
        <v>0</v>
      </c>
      <c r="O58" s="189">
        <f>ROUND(E58*N58,2)</f>
        <v>0</v>
      </c>
      <c r="P58" s="189">
        <v>0</v>
      </c>
      <c r="Q58" s="189">
        <f>ROUND(E58*P58,2)</f>
        <v>0</v>
      </c>
      <c r="R58" s="191"/>
      <c r="S58" s="191" t="s">
        <v>153</v>
      </c>
      <c r="T58" s="192" t="s">
        <v>154</v>
      </c>
      <c r="U58" s="161">
        <v>0</v>
      </c>
      <c r="V58" s="161">
        <f>ROUND(E58*U58,2)</f>
        <v>0</v>
      </c>
      <c r="W58" s="161"/>
      <c r="X58" s="161" t="s">
        <v>194</v>
      </c>
      <c r="Y58" s="151"/>
      <c r="Z58" s="151"/>
      <c r="AA58" s="151"/>
      <c r="AB58" s="151"/>
      <c r="AC58" s="151"/>
      <c r="AD58" s="151"/>
      <c r="AE58" s="151"/>
      <c r="AF58" s="151"/>
      <c r="AG58" s="151" t="s">
        <v>664</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5">
      <c r="A59" s="186">
        <v>39</v>
      </c>
      <c r="B59" s="187" t="s">
        <v>751</v>
      </c>
      <c r="C59" s="193" t="s">
        <v>752</v>
      </c>
      <c r="D59" s="188" t="s">
        <v>663</v>
      </c>
      <c r="E59" s="189">
        <v>22</v>
      </c>
      <c r="F59" s="190"/>
      <c r="G59" s="191">
        <f>ROUND(E59*F59,2)</f>
        <v>0</v>
      </c>
      <c r="H59" s="190"/>
      <c r="I59" s="191">
        <f>ROUND(E59*H59,2)</f>
        <v>0</v>
      </c>
      <c r="J59" s="190"/>
      <c r="K59" s="191">
        <f>ROUND(E59*J59,2)</f>
        <v>0</v>
      </c>
      <c r="L59" s="191">
        <v>21</v>
      </c>
      <c r="M59" s="191">
        <f>G59*(1+L59/100)</f>
        <v>0</v>
      </c>
      <c r="N59" s="189">
        <v>0</v>
      </c>
      <c r="O59" s="189">
        <f>ROUND(E59*N59,2)</f>
        <v>0</v>
      </c>
      <c r="P59" s="189">
        <v>0</v>
      </c>
      <c r="Q59" s="189">
        <f>ROUND(E59*P59,2)</f>
        <v>0</v>
      </c>
      <c r="R59" s="191"/>
      <c r="S59" s="191" t="s">
        <v>153</v>
      </c>
      <c r="T59" s="192" t="s">
        <v>154</v>
      </c>
      <c r="U59" s="161">
        <v>0</v>
      </c>
      <c r="V59" s="161">
        <f>ROUND(E59*U59,2)</f>
        <v>0</v>
      </c>
      <c r="W59" s="161"/>
      <c r="X59" s="161" t="s">
        <v>194</v>
      </c>
      <c r="Y59" s="151"/>
      <c r="Z59" s="151"/>
      <c r="AA59" s="151"/>
      <c r="AB59" s="151"/>
      <c r="AC59" s="151"/>
      <c r="AD59" s="151"/>
      <c r="AE59" s="151"/>
      <c r="AF59" s="151"/>
      <c r="AG59" s="151" t="s">
        <v>664</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ht="13" x14ac:dyDescent="0.25">
      <c r="A60" s="163" t="s">
        <v>148</v>
      </c>
      <c r="B60" s="164" t="s">
        <v>112</v>
      </c>
      <c r="C60" s="177" t="s">
        <v>113</v>
      </c>
      <c r="D60" s="165"/>
      <c r="E60" s="166"/>
      <c r="F60" s="167"/>
      <c r="G60" s="167">
        <f>SUMIF(AG61:AG63,"&lt;&gt;NOR",G61:G63)</f>
        <v>0</v>
      </c>
      <c r="H60" s="167"/>
      <c r="I60" s="167">
        <f>SUM(I61:I63)</f>
        <v>0</v>
      </c>
      <c r="J60" s="167"/>
      <c r="K60" s="167">
        <f>SUM(K61:K63)</f>
        <v>0</v>
      </c>
      <c r="L60" s="167"/>
      <c r="M60" s="167">
        <f>SUM(M61:M63)</f>
        <v>0</v>
      </c>
      <c r="N60" s="166"/>
      <c r="O60" s="166">
        <f>SUM(O61:O63)</f>
        <v>0</v>
      </c>
      <c r="P60" s="166"/>
      <c r="Q60" s="166">
        <f>SUM(Q61:Q63)</f>
        <v>0</v>
      </c>
      <c r="R60" s="167"/>
      <c r="S60" s="167"/>
      <c r="T60" s="168"/>
      <c r="U60" s="162"/>
      <c r="V60" s="162">
        <f>SUM(V61:V63)</f>
        <v>0</v>
      </c>
      <c r="W60" s="162"/>
      <c r="X60" s="162"/>
      <c r="AG60" t="s">
        <v>149</v>
      </c>
    </row>
    <row r="61" spans="1:60" outlineLevel="1" x14ac:dyDescent="0.25">
      <c r="A61" s="186">
        <v>40</v>
      </c>
      <c r="B61" s="187" t="s">
        <v>753</v>
      </c>
      <c r="C61" s="193" t="s">
        <v>754</v>
      </c>
      <c r="D61" s="188" t="s">
        <v>686</v>
      </c>
      <c r="E61" s="189">
        <v>1</v>
      </c>
      <c r="F61" s="190"/>
      <c r="G61" s="191">
        <f>ROUND(E61*F61,2)</f>
        <v>0</v>
      </c>
      <c r="H61" s="190"/>
      <c r="I61" s="191">
        <f>ROUND(E61*H61,2)</f>
        <v>0</v>
      </c>
      <c r="J61" s="190"/>
      <c r="K61" s="191">
        <f>ROUND(E61*J61,2)</f>
        <v>0</v>
      </c>
      <c r="L61" s="191">
        <v>21</v>
      </c>
      <c r="M61" s="191">
        <f>G61*(1+L61/100)</f>
        <v>0</v>
      </c>
      <c r="N61" s="189">
        <v>0</v>
      </c>
      <c r="O61" s="189">
        <f>ROUND(E61*N61,2)</f>
        <v>0</v>
      </c>
      <c r="P61" s="189">
        <v>0</v>
      </c>
      <c r="Q61" s="189">
        <f>ROUND(E61*P61,2)</f>
        <v>0</v>
      </c>
      <c r="R61" s="191"/>
      <c r="S61" s="191" t="s">
        <v>153</v>
      </c>
      <c r="T61" s="192" t="s">
        <v>154</v>
      </c>
      <c r="U61" s="161">
        <v>0</v>
      </c>
      <c r="V61" s="161">
        <f>ROUND(E61*U61,2)</f>
        <v>0</v>
      </c>
      <c r="W61" s="161"/>
      <c r="X61" s="161" t="s">
        <v>194</v>
      </c>
      <c r="Y61" s="151"/>
      <c r="Z61" s="151"/>
      <c r="AA61" s="151"/>
      <c r="AB61" s="151"/>
      <c r="AC61" s="151"/>
      <c r="AD61" s="151"/>
      <c r="AE61" s="151"/>
      <c r="AF61" s="151"/>
      <c r="AG61" s="151" t="s">
        <v>664</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5">
      <c r="A62" s="186">
        <v>41</v>
      </c>
      <c r="B62" s="187" t="s">
        <v>755</v>
      </c>
      <c r="C62" s="193" t="s">
        <v>756</v>
      </c>
      <c r="D62" s="188" t="s">
        <v>663</v>
      </c>
      <c r="E62" s="189">
        <v>1</v>
      </c>
      <c r="F62" s="190"/>
      <c r="G62" s="191">
        <f>ROUND(E62*F62,2)</f>
        <v>0</v>
      </c>
      <c r="H62" s="190"/>
      <c r="I62" s="191">
        <f>ROUND(E62*H62,2)</f>
        <v>0</v>
      </c>
      <c r="J62" s="190"/>
      <c r="K62" s="191">
        <f>ROUND(E62*J62,2)</f>
        <v>0</v>
      </c>
      <c r="L62" s="191">
        <v>21</v>
      </c>
      <c r="M62" s="191">
        <f>G62*(1+L62/100)</f>
        <v>0</v>
      </c>
      <c r="N62" s="189">
        <v>0</v>
      </c>
      <c r="O62" s="189">
        <f>ROUND(E62*N62,2)</f>
        <v>0</v>
      </c>
      <c r="P62" s="189">
        <v>0</v>
      </c>
      <c r="Q62" s="189">
        <f>ROUND(E62*P62,2)</f>
        <v>0</v>
      </c>
      <c r="R62" s="191"/>
      <c r="S62" s="191" t="s">
        <v>153</v>
      </c>
      <c r="T62" s="192" t="s">
        <v>154</v>
      </c>
      <c r="U62" s="161">
        <v>0</v>
      </c>
      <c r="V62" s="161">
        <f>ROUND(E62*U62,2)</f>
        <v>0</v>
      </c>
      <c r="W62" s="161"/>
      <c r="X62" s="161" t="s">
        <v>194</v>
      </c>
      <c r="Y62" s="151"/>
      <c r="Z62" s="151"/>
      <c r="AA62" s="151"/>
      <c r="AB62" s="151"/>
      <c r="AC62" s="151"/>
      <c r="AD62" s="151"/>
      <c r="AE62" s="151"/>
      <c r="AF62" s="151"/>
      <c r="AG62" s="151" t="s">
        <v>664</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5">
      <c r="A63" s="186">
        <v>42</v>
      </c>
      <c r="B63" s="187" t="s">
        <v>757</v>
      </c>
      <c r="C63" s="193" t="s">
        <v>758</v>
      </c>
      <c r="D63" s="188" t="s">
        <v>686</v>
      </c>
      <c r="E63" s="189">
        <v>1</v>
      </c>
      <c r="F63" s="190"/>
      <c r="G63" s="191">
        <f>ROUND(E63*F63,2)</f>
        <v>0</v>
      </c>
      <c r="H63" s="190"/>
      <c r="I63" s="191">
        <f>ROUND(E63*H63,2)</f>
        <v>0</v>
      </c>
      <c r="J63" s="190"/>
      <c r="K63" s="191">
        <f>ROUND(E63*J63,2)</f>
        <v>0</v>
      </c>
      <c r="L63" s="191">
        <v>21</v>
      </c>
      <c r="M63" s="191">
        <f>G63*(1+L63/100)</f>
        <v>0</v>
      </c>
      <c r="N63" s="189">
        <v>0</v>
      </c>
      <c r="O63" s="189">
        <f>ROUND(E63*N63,2)</f>
        <v>0</v>
      </c>
      <c r="P63" s="189">
        <v>0</v>
      </c>
      <c r="Q63" s="189">
        <f>ROUND(E63*P63,2)</f>
        <v>0</v>
      </c>
      <c r="R63" s="191"/>
      <c r="S63" s="191" t="s">
        <v>153</v>
      </c>
      <c r="T63" s="192" t="s">
        <v>154</v>
      </c>
      <c r="U63" s="161">
        <v>0</v>
      </c>
      <c r="V63" s="161">
        <f>ROUND(E63*U63,2)</f>
        <v>0</v>
      </c>
      <c r="W63" s="161"/>
      <c r="X63" s="161" t="s">
        <v>194</v>
      </c>
      <c r="Y63" s="151"/>
      <c r="Z63" s="151"/>
      <c r="AA63" s="151"/>
      <c r="AB63" s="151"/>
      <c r="AC63" s="151"/>
      <c r="AD63" s="151"/>
      <c r="AE63" s="151"/>
      <c r="AF63" s="151"/>
      <c r="AG63" s="151" t="s">
        <v>664</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ht="13" x14ac:dyDescent="0.25">
      <c r="A64" s="163" t="s">
        <v>148</v>
      </c>
      <c r="B64" s="164" t="s">
        <v>114</v>
      </c>
      <c r="C64" s="177" t="s">
        <v>115</v>
      </c>
      <c r="D64" s="165"/>
      <c r="E64" s="166"/>
      <c r="F64" s="167"/>
      <c r="G64" s="167">
        <f>SUMIF(AG65:AG106,"&lt;&gt;NOR",G65:G106)</f>
        <v>0</v>
      </c>
      <c r="H64" s="167"/>
      <c r="I64" s="167">
        <f>SUM(I65:I106)</f>
        <v>0</v>
      </c>
      <c r="J64" s="167"/>
      <c r="K64" s="167">
        <f>SUM(K65:K106)</f>
        <v>0</v>
      </c>
      <c r="L64" s="167"/>
      <c r="M64" s="167">
        <f>SUM(M65:M106)</f>
        <v>0</v>
      </c>
      <c r="N64" s="166"/>
      <c r="O64" s="166">
        <f>SUM(O65:O106)</f>
        <v>382.83000000000004</v>
      </c>
      <c r="P64" s="166"/>
      <c r="Q64" s="166">
        <f>SUM(Q65:Q106)</f>
        <v>0</v>
      </c>
      <c r="R64" s="167"/>
      <c r="S64" s="167"/>
      <c r="T64" s="168"/>
      <c r="U64" s="162"/>
      <c r="V64" s="162">
        <f>SUM(V65:V106)</f>
        <v>2079.7500000000005</v>
      </c>
      <c r="W64" s="162"/>
      <c r="X64" s="162"/>
      <c r="AG64" t="s">
        <v>149</v>
      </c>
    </row>
    <row r="65" spans="1:60" outlineLevel="1" x14ac:dyDescent="0.25">
      <c r="A65" s="186">
        <v>43</v>
      </c>
      <c r="B65" s="187" t="s">
        <v>759</v>
      </c>
      <c r="C65" s="193" t="s">
        <v>760</v>
      </c>
      <c r="D65" s="188" t="s">
        <v>761</v>
      </c>
      <c r="E65" s="189">
        <v>0.9</v>
      </c>
      <c r="F65" s="190"/>
      <c r="G65" s="191">
        <f>ROUND(E65*F65,2)</f>
        <v>0</v>
      </c>
      <c r="H65" s="190"/>
      <c r="I65" s="191">
        <f>ROUND(E65*H65,2)</f>
        <v>0</v>
      </c>
      <c r="J65" s="190"/>
      <c r="K65" s="191">
        <f>ROUND(E65*J65,2)</f>
        <v>0</v>
      </c>
      <c r="L65" s="191">
        <v>21</v>
      </c>
      <c r="M65" s="191">
        <f>G65*(1+L65/100)</f>
        <v>0</v>
      </c>
      <c r="N65" s="189">
        <v>3.4209999999999997E-2</v>
      </c>
      <c r="O65" s="189">
        <f>ROUND(E65*N65,2)</f>
        <v>0.03</v>
      </c>
      <c r="P65" s="189">
        <v>0</v>
      </c>
      <c r="Q65" s="189">
        <f>ROUND(E65*P65,2)</f>
        <v>0</v>
      </c>
      <c r="R65" s="191"/>
      <c r="S65" s="191" t="s">
        <v>193</v>
      </c>
      <c r="T65" s="192" t="s">
        <v>193</v>
      </c>
      <c r="U65" s="161">
        <v>4.4880000000000004</v>
      </c>
      <c r="V65" s="161">
        <f>ROUND(E65*U65,2)</f>
        <v>4.04</v>
      </c>
      <c r="W65" s="161"/>
      <c r="X65" s="161" t="s">
        <v>194</v>
      </c>
      <c r="Y65" s="151"/>
      <c r="Z65" s="151"/>
      <c r="AA65" s="151"/>
      <c r="AB65" s="151"/>
      <c r="AC65" s="151"/>
      <c r="AD65" s="151"/>
      <c r="AE65" s="151"/>
      <c r="AF65" s="151"/>
      <c r="AG65" s="151" t="s">
        <v>605</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5">
      <c r="A66" s="170">
        <v>44</v>
      </c>
      <c r="B66" s="171" t="s">
        <v>762</v>
      </c>
      <c r="C66" s="178" t="s">
        <v>763</v>
      </c>
      <c r="D66" s="172" t="s">
        <v>191</v>
      </c>
      <c r="E66" s="173">
        <v>257</v>
      </c>
      <c r="F66" s="174"/>
      <c r="G66" s="175">
        <f>ROUND(E66*F66,2)</f>
        <v>0</v>
      </c>
      <c r="H66" s="174"/>
      <c r="I66" s="175">
        <f>ROUND(E66*H66,2)</f>
        <v>0</v>
      </c>
      <c r="J66" s="174"/>
      <c r="K66" s="175">
        <f>ROUND(E66*J66,2)</f>
        <v>0</v>
      </c>
      <c r="L66" s="175">
        <v>21</v>
      </c>
      <c r="M66" s="175">
        <f>G66*(1+L66/100)</f>
        <v>0</v>
      </c>
      <c r="N66" s="173">
        <v>0</v>
      </c>
      <c r="O66" s="173">
        <f>ROUND(E66*N66,2)</f>
        <v>0</v>
      </c>
      <c r="P66" s="173">
        <v>0</v>
      </c>
      <c r="Q66" s="173">
        <f>ROUND(E66*P66,2)</f>
        <v>0</v>
      </c>
      <c r="R66" s="175"/>
      <c r="S66" s="175" t="s">
        <v>193</v>
      </c>
      <c r="T66" s="176" t="s">
        <v>193</v>
      </c>
      <c r="U66" s="161">
        <v>0.249</v>
      </c>
      <c r="V66" s="161">
        <f>ROUND(E66*U66,2)</f>
        <v>63.99</v>
      </c>
      <c r="W66" s="161"/>
      <c r="X66" s="161" t="s">
        <v>194</v>
      </c>
      <c r="Y66" s="151"/>
      <c r="Z66" s="151"/>
      <c r="AA66" s="151"/>
      <c r="AB66" s="151"/>
      <c r="AC66" s="151"/>
      <c r="AD66" s="151"/>
      <c r="AE66" s="151"/>
      <c r="AF66" s="151"/>
      <c r="AG66" s="151" t="s">
        <v>605</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5">
      <c r="A67" s="158"/>
      <c r="B67" s="159"/>
      <c r="C67" s="260" t="s">
        <v>764</v>
      </c>
      <c r="D67" s="261"/>
      <c r="E67" s="261"/>
      <c r="F67" s="261"/>
      <c r="G67" s="261"/>
      <c r="H67" s="161"/>
      <c r="I67" s="161"/>
      <c r="J67" s="161"/>
      <c r="K67" s="161"/>
      <c r="L67" s="161"/>
      <c r="M67" s="161"/>
      <c r="N67" s="160"/>
      <c r="O67" s="160"/>
      <c r="P67" s="160"/>
      <c r="Q67" s="160"/>
      <c r="R67" s="161"/>
      <c r="S67" s="161"/>
      <c r="T67" s="161"/>
      <c r="U67" s="161"/>
      <c r="V67" s="161"/>
      <c r="W67" s="161"/>
      <c r="X67" s="161"/>
      <c r="Y67" s="151"/>
      <c r="Z67" s="151"/>
      <c r="AA67" s="151"/>
      <c r="AB67" s="151"/>
      <c r="AC67" s="151"/>
      <c r="AD67" s="151"/>
      <c r="AE67" s="151"/>
      <c r="AF67" s="151"/>
      <c r="AG67" s="151" t="s">
        <v>158</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5">
      <c r="A68" s="170">
        <v>45</v>
      </c>
      <c r="B68" s="171" t="s">
        <v>765</v>
      </c>
      <c r="C68" s="178" t="s">
        <v>766</v>
      </c>
      <c r="D68" s="172" t="s">
        <v>191</v>
      </c>
      <c r="E68" s="173">
        <v>20</v>
      </c>
      <c r="F68" s="174"/>
      <c r="G68" s="175">
        <f>ROUND(E68*F68,2)</f>
        <v>0</v>
      </c>
      <c r="H68" s="174"/>
      <c r="I68" s="175">
        <f>ROUND(E68*H68,2)</f>
        <v>0</v>
      </c>
      <c r="J68" s="174"/>
      <c r="K68" s="175">
        <f>ROUND(E68*J68,2)</f>
        <v>0</v>
      </c>
      <c r="L68" s="175">
        <v>21</v>
      </c>
      <c r="M68" s="175">
        <f>G68*(1+L68/100)</f>
        <v>0</v>
      </c>
      <c r="N68" s="173">
        <v>0</v>
      </c>
      <c r="O68" s="173">
        <f>ROUND(E68*N68,2)</f>
        <v>0</v>
      </c>
      <c r="P68" s="173">
        <v>0</v>
      </c>
      <c r="Q68" s="173">
        <f>ROUND(E68*P68,2)</f>
        <v>0</v>
      </c>
      <c r="R68" s="175"/>
      <c r="S68" s="175" t="s">
        <v>193</v>
      </c>
      <c r="T68" s="176" t="s">
        <v>193</v>
      </c>
      <c r="U68" s="161">
        <v>0.628</v>
      </c>
      <c r="V68" s="161">
        <f>ROUND(E68*U68,2)</f>
        <v>12.56</v>
      </c>
      <c r="W68" s="161"/>
      <c r="X68" s="161" t="s">
        <v>194</v>
      </c>
      <c r="Y68" s="151"/>
      <c r="Z68" s="151"/>
      <c r="AA68" s="151"/>
      <c r="AB68" s="151"/>
      <c r="AC68" s="151"/>
      <c r="AD68" s="151"/>
      <c r="AE68" s="151"/>
      <c r="AF68" s="151"/>
      <c r="AG68" s="151" t="s">
        <v>605</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5">
      <c r="A69" s="158"/>
      <c r="B69" s="159"/>
      <c r="C69" s="260" t="s">
        <v>767</v>
      </c>
      <c r="D69" s="261"/>
      <c r="E69" s="261"/>
      <c r="F69" s="261"/>
      <c r="G69" s="261"/>
      <c r="H69" s="161"/>
      <c r="I69" s="161"/>
      <c r="J69" s="161"/>
      <c r="K69" s="161"/>
      <c r="L69" s="161"/>
      <c r="M69" s="161"/>
      <c r="N69" s="160"/>
      <c r="O69" s="160"/>
      <c r="P69" s="160"/>
      <c r="Q69" s="160"/>
      <c r="R69" s="161"/>
      <c r="S69" s="161"/>
      <c r="T69" s="161"/>
      <c r="U69" s="161"/>
      <c r="V69" s="161"/>
      <c r="W69" s="161"/>
      <c r="X69" s="161"/>
      <c r="Y69" s="151"/>
      <c r="Z69" s="151"/>
      <c r="AA69" s="151"/>
      <c r="AB69" s="151"/>
      <c r="AC69" s="151"/>
      <c r="AD69" s="151"/>
      <c r="AE69" s="151"/>
      <c r="AF69" s="151"/>
      <c r="AG69" s="151" t="s">
        <v>158</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5">
      <c r="A70" s="186">
        <v>46</v>
      </c>
      <c r="B70" s="187" t="s">
        <v>768</v>
      </c>
      <c r="C70" s="193" t="s">
        <v>769</v>
      </c>
      <c r="D70" s="188" t="s">
        <v>191</v>
      </c>
      <c r="E70" s="189">
        <v>130</v>
      </c>
      <c r="F70" s="190"/>
      <c r="G70" s="191">
        <f t="shared" ref="G70:G80" si="14">ROUND(E70*F70,2)</f>
        <v>0</v>
      </c>
      <c r="H70" s="190"/>
      <c r="I70" s="191">
        <f t="shared" ref="I70:I80" si="15">ROUND(E70*H70,2)</f>
        <v>0</v>
      </c>
      <c r="J70" s="190"/>
      <c r="K70" s="191">
        <f t="shared" ref="K70:K80" si="16">ROUND(E70*J70,2)</f>
        <v>0</v>
      </c>
      <c r="L70" s="191">
        <v>21</v>
      </c>
      <c r="M70" s="191">
        <f t="shared" ref="M70:M80" si="17">G70*(1+L70/100)</f>
        <v>0</v>
      </c>
      <c r="N70" s="189">
        <v>0</v>
      </c>
      <c r="O70" s="189">
        <f t="shared" ref="O70:O80" si="18">ROUND(E70*N70,2)</f>
        <v>0</v>
      </c>
      <c r="P70" s="189">
        <v>0</v>
      </c>
      <c r="Q70" s="189">
        <f t="shared" ref="Q70:Q80" si="19">ROUND(E70*P70,2)</f>
        <v>0</v>
      </c>
      <c r="R70" s="191"/>
      <c r="S70" s="191" t="s">
        <v>193</v>
      </c>
      <c r="T70" s="192" t="s">
        <v>193</v>
      </c>
      <c r="U70" s="161">
        <v>0.39500000000000002</v>
      </c>
      <c r="V70" s="161">
        <f t="shared" ref="V70:V80" si="20">ROUND(E70*U70,2)</f>
        <v>51.35</v>
      </c>
      <c r="W70" s="161"/>
      <c r="X70" s="161" t="s">
        <v>194</v>
      </c>
      <c r="Y70" s="151"/>
      <c r="Z70" s="151"/>
      <c r="AA70" s="151"/>
      <c r="AB70" s="151"/>
      <c r="AC70" s="151"/>
      <c r="AD70" s="151"/>
      <c r="AE70" s="151"/>
      <c r="AF70" s="151"/>
      <c r="AG70" s="151" t="s">
        <v>605</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5">
      <c r="A71" s="186">
        <v>47</v>
      </c>
      <c r="B71" s="187" t="s">
        <v>770</v>
      </c>
      <c r="C71" s="193" t="s">
        <v>771</v>
      </c>
      <c r="D71" s="188" t="s">
        <v>191</v>
      </c>
      <c r="E71" s="189">
        <v>20</v>
      </c>
      <c r="F71" s="190"/>
      <c r="G71" s="191">
        <f t="shared" si="14"/>
        <v>0</v>
      </c>
      <c r="H71" s="190"/>
      <c r="I71" s="191">
        <f t="shared" si="15"/>
        <v>0</v>
      </c>
      <c r="J71" s="190"/>
      <c r="K71" s="191">
        <f t="shared" si="16"/>
        <v>0</v>
      </c>
      <c r="L71" s="191">
        <v>21</v>
      </c>
      <c r="M71" s="191">
        <f t="shared" si="17"/>
        <v>0</v>
      </c>
      <c r="N71" s="189">
        <v>0</v>
      </c>
      <c r="O71" s="189">
        <f t="shared" si="18"/>
        <v>0</v>
      </c>
      <c r="P71" s="189">
        <v>0</v>
      </c>
      <c r="Q71" s="189">
        <f t="shared" si="19"/>
        <v>0</v>
      </c>
      <c r="R71" s="191"/>
      <c r="S71" s="191" t="s">
        <v>193</v>
      </c>
      <c r="T71" s="192" t="s">
        <v>193</v>
      </c>
      <c r="U71" s="161">
        <v>0.59499999999999997</v>
      </c>
      <c r="V71" s="161">
        <f t="shared" si="20"/>
        <v>11.9</v>
      </c>
      <c r="W71" s="161"/>
      <c r="X71" s="161" t="s">
        <v>194</v>
      </c>
      <c r="Y71" s="151"/>
      <c r="Z71" s="151"/>
      <c r="AA71" s="151"/>
      <c r="AB71" s="151"/>
      <c r="AC71" s="151"/>
      <c r="AD71" s="151"/>
      <c r="AE71" s="151"/>
      <c r="AF71" s="151"/>
      <c r="AG71" s="151" t="s">
        <v>605</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5">
      <c r="A72" s="186">
        <v>48</v>
      </c>
      <c r="B72" s="187" t="s">
        <v>772</v>
      </c>
      <c r="C72" s="193" t="s">
        <v>773</v>
      </c>
      <c r="D72" s="188" t="s">
        <v>235</v>
      </c>
      <c r="E72" s="189">
        <v>704</v>
      </c>
      <c r="F72" s="190"/>
      <c r="G72" s="191">
        <f t="shared" si="14"/>
        <v>0</v>
      </c>
      <c r="H72" s="190"/>
      <c r="I72" s="191">
        <f t="shared" si="15"/>
        <v>0</v>
      </c>
      <c r="J72" s="190"/>
      <c r="K72" s="191">
        <f t="shared" si="16"/>
        <v>0</v>
      </c>
      <c r="L72" s="191">
        <v>21</v>
      </c>
      <c r="M72" s="191">
        <f t="shared" si="17"/>
        <v>0</v>
      </c>
      <c r="N72" s="189">
        <v>0</v>
      </c>
      <c r="O72" s="189">
        <f t="shared" si="18"/>
        <v>0</v>
      </c>
      <c r="P72" s="189">
        <v>0</v>
      </c>
      <c r="Q72" s="189">
        <f t="shared" si="19"/>
        <v>0</v>
      </c>
      <c r="R72" s="191"/>
      <c r="S72" s="191" t="s">
        <v>193</v>
      </c>
      <c r="T72" s="192" t="s">
        <v>193</v>
      </c>
      <c r="U72" s="161">
        <v>0.27500000000000002</v>
      </c>
      <c r="V72" s="161">
        <f t="shared" si="20"/>
        <v>193.6</v>
      </c>
      <c r="W72" s="161"/>
      <c r="X72" s="161" t="s">
        <v>194</v>
      </c>
      <c r="Y72" s="151"/>
      <c r="Z72" s="151"/>
      <c r="AA72" s="151"/>
      <c r="AB72" s="151"/>
      <c r="AC72" s="151"/>
      <c r="AD72" s="151"/>
      <c r="AE72" s="151"/>
      <c r="AF72" s="151"/>
      <c r="AG72" s="151" t="s">
        <v>605</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5">
      <c r="A73" s="186">
        <v>49</v>
      </c>
      <c r="B73" s="187" t="s">
        <v>774</v>
      </c>
      <c r="C73" s="193" t="s">
        <v>775</v>
      </c>
      <c r="D73" s="188" t="s">
        <v>235</v>
      </c>
      <c r="E73" s="189">
        <v>226</v>
      </c>
      <c r="F73" s="190"/>
      <c r="G73" s="191">
        <f t="shared" si="14"/>
        <v>0</v>
      </c>
      <c r="H73" s="190"/>
      <c r="I73" s="191">
        <f t="shared" si="15"/>
        <v>0</v>
      </c>
      <c r="J73" s="190"/>
      <c r="K73" s="191">
        <f t="shared" si="16"/>
        <v>0</v>
      </c>
      <c r="L73" s="191">
        <v>21</v>
      </c>
      <c r="M73" s="191">
        <f t="shared" si="17"/>
        <v>0</v>
      </c>
      <c r="N73" s="189">
        <v>0</v>
      </c>
      <c r="O73" s="189">
        <f t="shared" si="18"/>
        <v>0</v>
      </c>
      <c r="P73" s="189">
        <v>0</v>
      </c>
      <c r="Q73" s="189">
        <f t="shared" si="19"/>
        <v>0</v>
      </c>
      <c r="R73" s="191"/>
      <c r="S73" s="191" t="s">
        <v>193</v>
      </c>
      <c r="T73" s="192" t="s">
        <v>193</v>
      </c>
      <c r="U73" s="161">
        <v>9.64E-2</v>
      </c>
      <c r="V73" s="161">
        <f t="shared" si="20"/>
        <v>21.79</v>
      </c>
      <c r="W73" s="161"/>
      <c r="X73" s="161" t="s">
        <v>194</v>
      </c>
      <c r="Y73" s="151"/>
      <c r="Z73" s="151"/>
      <c r="AA73" s="151"/>
      <c r="AB73" s="151"/>
      <c r="AC73" s="151"/>
      <c r="AD73" s="151"/>
      <c r="AE73" s="151"/>
      <c r="AF73" s="151"/>
      <c r="AG73" s="151" t="s">
        <v>605</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5">
      <c r="A74" s="186">
        <v>50</v>
      </c>
      <c r="B74" s="187" t="s">
        <v>776</v>
      </c>
      <c r="C74" s="193" t="s">
        <v>777</v>
      </c>
      <c r="D74" s="188" t="s">
        <v>235</v>
      </c>
      <c r="E74" s="189">
        <v>150</v>
      </c>
      <c r="F74" s="190"/>
      <c r="G74" s="191">
        <f t="shared" si="14"/>
        <v>0</v>
      </c>
      <c r="H74" s="190"/>
      <c r="I74" s="191">
        <f t="shared" si="15"/>
        <v>0</v>
      </c>
      <c r="J74" s="190"/>
      <c r="K74" s="191">
        <f t="shared" si="16"/>
        <v>0</v>
      </c>
      <c r="L74" s="191">
        <v>21</v>
      </c>
      <c r="M74" s="191">
        <f t="shared" si="17"/>
        <v>0</v>
      </c>
      <c r="N74" s="189">
        <v>0</v>
      </c>
      <c r="O74" s="189">
        <f t="shared" si="18"/>
        <v>0</v>
      </c>
      <c r="P74" s="189">
        <v>0</v>
      </c>
      <c r="Q74" s="189">
        <f t="shared" si="19"/>
        <v>0</v>
      </c>
      <c r="R74" s="191"/>
      <c r="S74" s="191" t="s">
        <v>193</v>
      </c>
      <c r="T74" s="192" t="s">
        <v>193</v>
      </c>
      <c r="U74" s="161">
        <v>0.15110000000000001</v>
      </c>
      <c r="V74" s="161">
        <f t="shared" si="20"/>
        <v>22.67</v>
      </c>
      <c r="W74" s="161"/>
      <c r="X74" s="161" t="s">
        <v>194</v>
      </c>
      <c r="Y74" s="151"/>
      <c r="Z74" s="151"/>
      <c r="AA74" s="151"/>
      <c r="AB74" s="151"/>
      <c r="AC74" s="151"/>
      <c r="AD74" s="151"/>
      <c r="AE74" s="151"/>
      <c r="AF74" s="151"/>
      <c r="AG74" s="151" t="s">
        <v>605</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5">
      <c r="A75" s="186">
        <v>51</v>
      </c>
      <c r="B75" s="187" t="s">
        <v>778</v>
      </c>
      <c r="C75" s="193" t="s">
        <v>779</v>
      </c>
      <c r="D75" s="188" t="s">
        <v>235</v>
      </c>
      <c r="E75" s="189">
        <v>374</v>
      </c>
      <c r="F75" s="190"/>
      <c r="G75" s="191">
        <f t="shared" si="14"/>
        <v>0</v>
      </c>
      <c r="H75" s="190"/>
      <c r="I75" s="191">
        <f t="shared" si="15"/>
        <v>0</v>
      </c>
      <c r="J75" s="190"/>
      <c r="K75" s="191">
        <f t="shared" si="16"/>
        <v>0</v>
      </c>
      <c r="L75" s="191">
        <v>21</v>
      </c>
      <c r="M75" s="191">
        <f t="shared" si="17"/>
        <v>0</v>
      </c>
      <c r="N75" s="189">
        <v>0</v>
      </c>
      <c r="O75" s="189">
        <f t="shared" si="18"/>
        <v>0</v>
      </c>
      <c r="P75" s="189">
        <v>0</v>
      </c>
      <c r="Q75" s="189">
        <f t="shared" si="19"/>
        <v>0</v>
      </c>
      <c r="R75" s="191"/>
      <c r="S75" s="191" t="s">
        <v>193</v>
      </c>
      <c r="T75" s="192" t="s">
        <v>193</v>
      </c>
      <c r="U75" s="161">
        <v>0.13700000000000001</v>
      </c>
      <c r="V75" s="161">
        <f t="shared" si="20"/>
        <v>51.24</v>
      </c>
      <c r="W75" s="161"/>
      <c r="X75" s="161" t="s">
        <v>194</v>
      </c>
      <c r="Y75" s="151"/>
      <c r="Z75" s="151"/>
      <c r="AA75" s="151"/>
      <c r="AB75" s="151"/>
      <c r="AC75" s="151"/>
      <c r="AD75" s="151"/>
      <c r="AE75" s="151"/>
      <c r="AF75" s="151"/>
      <c r="AG75" s="151" t="s">
        <v>605</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5">
      <c r="A76" s="186">
        <v>52</v>
      </c>
      <c r="B76" s="187" t="s">
        <v>780</v>
      </c>
      <c r="C76" s="193" t="s">
        <v>781</v>
      </c>
      <c r="D76" s="188" t="s">
        <v>235</v>
      </c>
      <c r="E76" s="189">
        <v>259</v>
      </c>
      <c r="F76" s="190"/>
      <c r="G76" s="191">
        <f t="shared" si="14"/>
        <v>0</v>
      </c>
      <c r="H76" s="190"/>
      <c r="I76" s="191">
        <f t="shared" si="15"/>
        <v>0</v>
      </c>
      <c r="J76" s="190"/>
      <c r="K76" s="191">
        <f t="shared" si="16"/>
        <v>0</v>
      </c>
      <c r="L76" s="191">
        <v>21</v>
      </c>
      <c r="M76" s="191">
        <f t="shared" si="17"/>
        <v>0</v>
      </c>
      <c r="N76" s="189">
        <v>0</v>
      </c>
      <c r="O76" s="189">
        <f t="shared" si="18"/>
        <v>0</v>
      </c>
      <c r="P76" s="189">
        <v>0</v>
      </c>
      <c r="Q76" s="189">
        <f t="shared" si="19"/>
        <v>0</v>
      </c>
      <c r="R76" s="191"/>
      <c r="S76" s="191" t="s">
        <v>193</v>
      </c>
      <c r="T76" s="192" t="s">
        <v>193</v>
      </c>
      <c r="U76" s="161">
        <v>0.17050000000000001</v>
      </c>
      <c r="V76" s="161">
        <f t="shared" si="20"/>
        <v>44.16</v>
      </c>
      <c r="W76" s="161"/>
      <c r="X76" s="161" t="s">
        <v>194</v>
      </c>
      <c r="Y76" s="151"/>
      <c r="Z76" s="151"/>
      <c r="AA76" s="151"/>
      <c r="AB76" s="151"/>
      <c r="AC76" s="151"/>
      <c r="AD76" s="151"/>
      <c r="AE76" s="151"/>
      <c r="AF76" s="151"/>
      <c r="AG76" s="151" t="s">
        <v>605</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5">
      <c r="A77" s="186">
        <v>53</v>
      </c>
      <c r="B77" s="187" t="s">
        <v>782</v>
      </c>
      <c r="C77" s="193" t="s">
        <v>783</v>
      </c>
      <c r="D77" s="188" t="s">
        <v>235</v>
      </c>
      <c r="E77" s="189">
        <v>10</v>
      </c>
      <c r="F77" s="190"/>
      <c r="G77" s="191">
        <f t="shared" si="14"/>
        <v>0</v>
      </c>
      <c r="H77" s="190"/>
      <c r="I77" s="191">
        <f t="shared" si="15"/>
        <v>0</v>
      </c>
      <c r="J77" s="190"/>
      <c r="K77" s="191">
        <f t="shared" si="16"/>
        <v>0</v>
      </c>
      <c r="L77" s="191">
        <v>21</v>
      </c>
      <c r="M77" s="191">
        <f t="shared" si="17"/>
        <v>0</v>
      </c>
      <c r="N77" s="189">
        <v>0</v>
      </c>
      <c r="O77" s="189">
        <f t="shared" si="18"/>
        <v>0</v>
      </c>
      <c r="P77" s="189">
        <v>0</v>
      </c>
      <c r="Q77" s="189">
        <f t="shared" si="19"/>
        <v>0</v>
      </c>
      <c r="R77" s="191"/>
      <c r="S77" s="191" t="s">
        <v>193</v>
      </c>
      <c r="T77" s="192" t="s">
        <v>193</v>
      </c>
      <c r="U77" s="161">
        <v>0.20399999999999999</v>
      </c>
      <c r="V77" s="161">
        <f t="shared" si="20"/>
        <v>2.04</v>
      </c>
      <c r="W77" s="161"/>
      <c r="X77" s="161" t="s">
        <v>194</v>
      </c>
      <c r="Y77" s="151"/>
      <c r="Z77" s="151"/>
      <c r="AA77" s="151"/>
      <c r="AB77" s="151"/>
      <c r="AC77" s="151"/>
      <c r="AD77" s="151"/>
      <c r="AE77" s="151"/>
      <c r="AF77" s="151"/>
      <c r="AG77" s="151" t="s">
        <v>605</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5">
      <c r="A78" s="186">
        <v>54</v>
      </c>
      <c r="B78" s="187" t="s">
        <v>784</v>
      </c>
      <c r="C78" s="193" t="s">
        <v>785</v>
      </c>
      <c r="D78" s="188" t="s">
        <v>191</v>
      </c>
      <c r="E78" s="189">
        <v>60</v>
      </c>
      <c r="F78" s="190"/>
      <c r="G78" s="191">
        <f t="shared" si="14"/>
        <v>0</v>
      </c>
      <c r="H78" s="190"/>
      <c r="I78" s="191">
        <f t="shared" si="15"/>
        <v>0</v>
      </c>
      <c r="J78" s="190"/>
      <c r="K78" s="191">
        <f t="shared" si="16"/>
        <v>0</v>
      </c>
      <c r="L78" s="191">
        <v>21</v>
      </c>
      <c r="M78" s="191">
        <f t="shared" si="17"/>
        <v>0</v>
      </c>
      <c r="N78" s="189">
        <v>0.46166000000000001</v>
      </c>
      <c r="O78" s="189">
        <f t="shared" si="18"/>
        <v>27.7</v>
      </c>
      <c r="P78" s="189">
        <v>0</v>
      </c>
      <c r="Q78" s="189">
        <f t="shared" si="19"/>
        <v>0</v>
      </c>
      <c r="R78" s="191"/>
      <c r="S78" s="191" t="s">
        <v>193</v>
      </c>
      <c r="T78" s="192" t="s">
        <v>193</v>
      </c>
      <c r="U78" s="161">
        <v>0.15210000000000001</v>
      </c>
      <c r="V78" s="161">
        <f t="shared" si="20"/>
        <v>9.1300000000000008</v>
      </c>
      <c r="W78" s="161"/>
      <c r="X78" s="161" t="s">
        <v>194</v>
      </c>
      <c r="Y78" s="151"/>
      <c r="Z78" s="151"/>
      <c r="AA78" s="151"/>
      <c r="AB78" s="151"/>
      <c r="AC78" s="151"/>
      <c r="AD78" s="151"/>
      <c r="AE78" s="151"/>
      <c r="AF78" s="151"/>
      <c r="AG78" s="151" t="s">
        <v>605</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5">
      <c r="A79" s="186">
        <v>55</v>
      </c>
      <c r="B79" s="187" t="s">
        <v>786</v>
      </c>
      <c r="C79" s="193" t="s">
        <v>787</v>
      </c>
      <c r="D79" s="188" t="s">
        <v>246</v>
      </c>
      <c r="E79" s="189">
        <v>180</v>
      </c>
      <c r="F79" s="190"/>
      <c r="G79" s="191">
        <f t="shared" si="14"/>
        <v>0</v>
      </c>
      <c r="H79" s="190"/>
      <c r="I79" s="191">
        <f t="shared" si="15"/>
        <v>0</v>
      </c>
      <c r="J79" s="190"/>
      <c r="K79" s="191">
        <f t="shared" si="16"/>
        <v>0</v>
      </c>
      <c r="L79" s="191">
        <v>21</v>
      </c>
      <c r="M79" s="191">
        <f t="shared" si="17"/>
        <v>0</v>
      </c>
      <c r="N79" s="189">
        <v>0</v>
      </c>
      <c r="O79" s="189">
        <f t="shared" si="18"/>
        <v>0</v>
      </c>
      <c r="P79" s="189">
        <v>0</v>
      </c>
      <c r="Q79" s="189">
        <f t="shared" si="19"/>
        <v>0</v>
      </c>
      <c r="R79" s="191"/>
      <c r="S79" s="191" t="s">
        <v>193</v>
      </c>
      <c r="T79" s="192" t="s">
        <v>193</v>
      </c>
      <c r="U79" s="161">
        <v>0.66300000000000003</v>
      </c>
      <c r="V79" s="161">
        <f t="shared" si="20"/>
        <v>119.34</v>
      </c>
      <c r="W79" s="161"/>
      <c r="X79" s="161" t="s">
        <v>194</v>
      </c>
      <c r="Y79" s="151"/>
      <c r="Z79" s="151"/>
      <c r="AA79" s="151"/>
      <c r="AB79" s="151"/>
      <c r="AC79" s="151"/>
      <c r="AD79" s="151"/>
      <c r="AE79" s="151"/>
      <c r="AF79" s="151"/>
      <c r="AG79" s="151" t="s">
        <v>605</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5">
      <c r="A80" s="170">
        <v>56</v>
      </c>
      <c r="B80" s="171" t="s">
        <v>788</v>
      </c>
      <c r="C80" s="178" t="s">
        <v>789</v>
      </c>
      <c r="D80" s="172" t="s">
        <v>246</v>
      </c>
      <c r="E80" s="173">
        <v>3600</v>
      </c>
      <c r="F80" s="174"/>
      <c r="G80" s="175">
        <f t="shared" si="14"/>
        <v>0</v>
      </c>
      <c r="H80" s="174"/>
      <c r="I80" s="175">
        <f t="shared" si="15"/>
        <v>0</v>
      </c>
      <c r="J80" s="174"/>
      <c r="K80" s="175">
        <f t="shared" si="16"/>
        <v>0</v>
      </c>
      <c r="L80" s="175">
        <v>21</v>
      </c>
      <c r="M80" s="175">
        <f t="shared" si="17"/>
        <v>0</v>
      </c>
      <c r="N80" s="173">
        <v>0</v>
      </c>
      <c r="O80" s="173">
        <f t="shared" si="18"/>
        <v>0</v>
      </c>
      <c r="P80" s="173">
        <v>0</v>
      </c>
      <c r="Q80" s="173">
        <f t="shared" si="19"/>
        <v>0</v>
      </c>
      <c r="R80" s="175"/>
      <c r="S80" s="175" t="s">
        <v>193</v>
      </c>
      <c r="T80" s="176" t="s">
        <v>193</v>
      </c>
      <c r="U80" s="161">
        <v>0</v>
      </c>
      <c r="V80" s="161">
        <f t="shared" si="20"/>
        <v>0</v>
      </c>
      <c r="W80" s="161"/>
      <c r="X80" s="161" t="s">
        <v>194</v>
      </c>
      <c r="Y80" s="151"/>
      <c r="Z80" s="151"/>
      <c r="AA80" s="151"/>
      <c r="AB80" s="151"/>
      <c r="AC80" s="151"/>
      <c r="AD80" s="151"/>
      <c r="AE80" s="151"/>
      <c r="AF80" s="151"/>
      <c r="AG80" s="151" t="s">
        <v>605</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5">
      <c r="A81" s="158"/>
      <c r="B81" s="159"/>
      <c r="C81" s="185" t="s">
        <v>790</v>
      </c>
      <c r="D81" s="182"/>
      <c r="E81" s="183"/>
      <c r="F81" s="161"/>
      <c r="G81" s="161"/>
      <c r="H81" s="161"/>
      <c r="I81" s="161"/>
      <c r="J81" s="161"/>
      <c r="K81" s="161"/>
      <c r="L81" s="161"/>
      <c r="M81" s="161"/>
      <c r="N81" s="160"/>
      <c r="O81" s="160"/>
      <c r="P81" s="160"/>
      <c r="Q81" s="160"/>
      <c r="R81" s="161"/>
      <c r="S81" s="161"/>
      <c r="T81" s="161"/>
      <c r="U81" s="161"/>
      <c r="V81" s="161"/>
      <c r="W81" s="161"/>
      <c r="X81" s="161"/>
      <c r="Y81" s="151"/>
      <c r="Z81" s="151"/>
      <c r="AA81" s="151"/>
      <c r="AB81" s="151"/>
      <c r="AC81" s="151"/>
      <c r="AD81" s="151"/>
      <c r="AE81" s="151"/>
      <c r="AF81" s="151"/>
      <c r="AG81" s="151" t="s">
        <v>199</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5">
      <c r="A82" s="158"/>
      <c r="B82" s="159"/>
      <c r="C82" s="185" t="s">
        <v>791</v>
      </c>
      <c r="D82" s="182"/>
      <c r="E82" s="183">
        <v>3600</v>
      </c>
      <c r="F82" s="161"/>
      <c r="G82" s="161"/>
      <c r="H82" s="161"/>
      <c r="I82" s="161"/>
      <c r="J82" s="161"/>
      <c r="K82" s="161"/>
      <c r="L82" s="161"/>
      <c r="M82" s="161"/>
      <c r="N82" s="160"/>
      <c r="O82" s="160"/>
      <c r="P82" s="160"/>
      <c r="Q82" s="160"/>
      <c r="R82" s="161"/>
      <c r="S82" s="161"/>
      <c r="T82" s="161"/>
      <c r="U82" s="161"/>
      <c r="V82" s="161"/>
      <c r="W82" s="161"/>
      <c r="X82" s="161"/>
      <c r="Y82" s="151"/>
      <c r="Z82" s="151"/>
      <c r="AA82" s="151"/>
      <c r="AB82" s="151"/>
      <c r="AC82" s="151"/>
      <c r="AD82" s="151"/>
      <c r="AE82" s="151"/>
      <c r="AF82" s="151"/>
      <c r="AG82" s="151" t="s">
        <v>199</v>
      </c>
      <c r="AH82" s="151">
        <v>5</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5">
      <c r="A83" s="186">
        <v>57</v>
      </c>
      <c r="B83" s="187" t="s">
        <v>792</v>
      </c>
      <c r="C83" s="193" t="s">
        <v>793</v>
      </c>
      <c r="D83" s="188" t="s">
        <v>191</v>
      </c>
      <c r="E83" s="189">
        <v>22</v>
      </c>
      <c r="F83" s="190"/>
      <c r="G83" s="191">
        <f>ROUND(E83*F83,2)</f>
        <v>0</v>
      </c>
      <c r="H83" s="190"/>
      <c r="I83" s="191">
        <f>ROUND(E83*H83,2)</f>
        <v>0</v>
      </c>
      <c r="J83" s="190"/>
      <c r="K83" s="191">
        <f>ROUND(E83*J83,2)</f>
        <v>0</v>
      </c>
      <c r="L83" s="191">
        <v>21</v>
      </c>
      <c r="M83" s="191">
        <f>G83*(1+L83/100)</f>
        <v>0</v>
      </c>
      <c r="N83" s="189">
        <v>2.0000000000000002E-5</v>
      </c>
      <c r="O83" s="189">
        <f>ROUND(E83*N83,2)</f>
        <v>0</v>
      </c>
      <c r="P83" s="189">
        <v>0</v>
      </c>
      <c r="Q83" s="189">
        <f>ROUND(E83*P83,2)</f>
        <v>0</v>
      </c>
      <c r="R83" s="191"/>
      <c r="S83" s="191" t="s">
        <v>193</v>
      </c>
      <c r="T83" s="192" t="s">
        <v>193</v>
      </c>
      <c r="U83" s="161">
        <v>0.05</v>
      </c>
      <c r="V83" s="161">
        <f>ROUND(E83*U83,2)</f>
        <v>1.1000000000000001</v>
      </c>
      <c r="W83" s="161"/>
      <c r="X83" s="161" t="s">
        <v>194</v>
      </c>
      <c r="Y83" s="151"/>
      <c r="Z83" s="151"/>
      <c r="AA83" s="151"/>
      <c r="AB83" s="151"/>
      <c r="AC83" s="151"/>
      <c r="AD83" s="151"/>
      <c r="AE83" s="151"/>
      <c r="AF83" s="151"/>
      <c r="AG83" s="151" t="s">
        <v>605</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5">
      <c r="A84" s="170">
        <v>58</v>
      </c>
      <c r="B84" s="171" t="s">
        <v>794</v>
      </c>
      <c r="C84" s="178" t="s">
        <v>795</v>
      </c>
      <c r="D84" s="172" t="s">
        <v>246</v>
      </c>
      <c r="E84" s="173">
        <v>3</v>
      </c>
      <c r="F84" s="174"/>
      <c r="G84" s="175">
        <f>ROUND(E84*F84,2)</f>
        <v>0</v>
      </c>
      <c r="H84" s="174"/>
      <c r="I84" s="175">
        <f>ROUND(E84*H84,2)</f>
        <v>0</v>
      </c>
      <c r="J84" s="174"/>
      <c r="K84" s="175">
        <f>ROUND(E84*J84,2)</f>
        <v>0</v>
      </c>
      <c r="L84" s="175">
        <v>21</v>
      </c>
      <c r="M84" s="175">
        <f>G84*(1+L84/100)</f>
        <v>0</v>
      </c>
      <c r="N84" s="173">
        <v>0</v>
      </c>
      <c r="O84" s="173">
        <f>ROUND(E84*N84,2)</f>
        <v>0</v>
      </c>
      <c r="P84" s="173">
        <v>0</v>
      </c>
      <c r="Q84" s="173">
        <f>ROUND(E84*P84,2)</f>
        <v>0</v>
      </c>
      <c r="R84" s="175"/>
      <c r="S84" s="175" t="s">
        <v>153</v>
      </c>
      <c r="T84" s="176" t="s">
        <v>154</v>
      </c>
      <c r="U84" s="161">
        <v>3.96</v>
      </c>
      <c r="V84" s="161">
        <f>ROUND(E84*U84,2)</f>
        <v>11.88</v>
      </c>
      <c r="W84" s="161"/>
      <c r="X84" s="161" t="s">
        <v>194</v>
      </c>
      <c r="Y84" s="151"/>
      <c r="Z84" s="151"/>
      <c r="AA84" s="151"/>
      <c r="AB84" s="151"/>
      <c r="AC84" s="151"/>
      <c r="AD84" s="151"/>
      <c r="AE84" s="151"/>
      <c r="AF84" s="151"/>
      <c r="AG84" s="151" t="s">
        <v>605</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5">
      <c r="A85" s="158"/>
      <c r="B85" s="159"/>
      <c r="C85" s="260" t="s">
        <v>796</v>
      </c>
      <c r="D85" s="261"/>
      <c r="E85" s="261"/>
      <c r="F85" s="261"/>
      <c r="G85" s="261"/>
      <c r="H85" s="161"/>
      <c r="I85" s="161"/>
      <c r="J85" s="161"/>
      <c r="K85" s="161"/>
      <c r="L85" s="161"/>
      <c r="M85" s="161"/>
      <c r="N85" s="160"/>
      <c r="O85" s="160"/>
      <c r="P85" s="160"/>
      <c r="Q85" s="160"/>
      <c r="R85" s="161"/>
      <c r="S85" s="161"/>
      <c r="T85" s="161"/>
      <c r="U85" s="161"/>
      <c r="V85" s="161"/>
      <c r="W85" s="161"/>
      <c r="X85" s="161"/>
      <c r="Y85" s="151"/>
      <c r="Z85" s="151"/>
      <c r="AA85" s="151"/>
      <c r="AB85" s="151"/>
      <c r="AC85" s="151"/>
      <c r="AD85" s="151"/>
      <c r="AE85" s="151"/>
      <c r="AF85" s="151"/>
      <c r="AG85" s="151" t="s">
        <v>158</v>
      </c>
      <c r="AH85" s="151"/>
      <c r="AI85" s="151"/>
      <c r="AJ85" s="151"/>
      <c r="AK85" s="151"/>
      <c r="AL85" s="151"/>
      <c r="AM85" s="151"/>
      <c r="AN85" s="151"/>
      <c r="AO85" s="151"/>
      <c r="AP85" s="151"/>
      <c r="AQ85" s="151"/>
      <c r="AR85" s="151"/>
      <c r="AS85" s="151"/>
      <c r="AT85" s="151"/>
      <c r="AU85" s="151"/>
      <c r="AV85" s="151"/>
      <c r="AW85" s="151"/>
      <c r="AX85" s="151"/>
      <c r="AY85" s="151"/>
      <c r="AZ85" s="151"/>
      <c r="BA85" s="184" t="str">
        <f>C85</f>
        <v>Jáma pro kabelovou šachtu, hornina třídy 3-4, ručně, ruční výkop jámy, rozměr d.1,0 x š.0,6 x hl.0,6m, počet 4ks</v>
      </c>
      <c r="BB85" s="151"/>
      <c r="BC85" s="151"/>
      <c r="BD85" s="151"/>
      <c r="BE85" s="151"/>
      <c r="BF85" s="151"/>
      <c r="BG85" s="151"/>
      <c r="BH85" s="151"/>
    </row>
    <row r="86" spans="1:60" outlineLevel="1" x14ac:dyDescent="0.25">
      <c r="A86" s="170">
        <v>59</v>
      </c>
      <c r="B86" s="171" t="s">
        <v>797</v>
      </c>
      <c r="C86" s="178" t="s">
        <v>798</v>
      </c>
      <c r="D86" s="172" t="s">
        <v>246</v>
      </c>
      <c r="E86" s="173">
        <v>1.44</v>
      </c>
      <c r="F86" s="174"/>
      <c r="G86" s="175">
        <f>ROUND(E86*F86,2)</f>
        <v>0</v>
      </c>
      <c r="H86" s="174"/>
      <c r="I86" s="175">
        <f>ROUND(E86*H86,2)</f>
        <v>0</v>
      </c>
      <c r="J86" s="174"/>
      <c r="K86" s="175">
        <f>ROUND(E86*J86,2)</f>
        <v>0</v>
      </c>
      <c r="L86" s="175">
        <v>21</v>
      </c>
      <c r="M86" s="175">
        <f>G86*(1+L86/100)</f>
        <v>0</v>
      </c>
      <c r="N86" s="173">
        <v>1.6859999999999999</v>
      </c>
      <c r="O86" s="173">
        <f>ROUND(E86*N86,2)</f>
        <v>2.4300000000000002</v>
      </c>
      <c r="P86" s="173">
        <v>0</v>
      </c>
      <c r="Q86" s="173">
        <f>ROUND(E86*P86,2)</f>
        <v>0</v>
      </c>
      <c r="R86" s="175"/>
      <c r="S86" s="175" t="s">
        <v>153</v>
      </c>
      <c r="T86" s="176" t="s">
        <v>154</v>
      </c>
      <c r="U86" s="161">
        <v>0.41</v>
      </c>
      <c r="V86" s="161">
        <f>ROUND(E86*U86,2)</f>
        <v>0.59</v>
      </c>
      <c r="W86" s="161"/>
      <c r="X86" s="161" t="s">
        <v>194</v>
      </c>
      <c r="Y86" s="151"/>
      <c r="Z86" s="151"/>
      <c r="AA86" s="151"/>
      <c r="AB86" s="151"/>
      <c r="AC86" s="151"/>
      <c r="AD86" s="151"/>
      <c r="AE86" s="151"/>
      <c r="AF86" s="151"/>
      <c r="AG86" s="151" t="s">
        <v>605</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5">
      <c r="A87" s="158"/>
      <c r="B87" s="159"/>
      <c r="C87" s="260" t="s">
        <v>799</v>
      </c>
      <c r="D87" s="261"/>
      <c r="E87" s="261"/>
      <c r="F87" s="261"/>
      <c r="G87" s="261"/>
      <c r="H87" s="161"/>
      <c r="I87" s="161"/>
      <c r="J87" s="161"/>
      <c r="K87" s="161"/>
      <c r="L87" s="161"/>
      <c r="M87" s="161"/>
      <c r="N87" s="160"/>
      <c r="O87" s="160"/>
      <c r="P87" s="160"/>
      <c r="Q87" s="160"/>
      <c r="R87" s="161"/>
      <c r="S87" s="161"/>
      <c r="T87" s="161"/>
      <c r="U87" s="161"/>
      <c r="V87" s="161"/>
      <c r="W87" s="161"/>
      <c r="X87" s="161"/>
      <c r="Y87" s="151"/>
      <c r="Z87" s="151"/>
      <c r="AA87" s="151"/>
      <c r="AB87" s="151"/>
      <c r="AC87" s="151"/>
      <c r="AD87" s="151"/>
      <c r="AE87" s="151"/>
      <c r="AF87" s="151"/>
      <c r="AG87" s="151" t="s">
        <v>158</v>
      </c>
      <c r="AH87" s="151"/>
      <c r="AI87" s="151"/>
      <c r="AJ87" s="151"/>
      <c r="AK87" s="151"/>
      <c r="AL87" s="151"/>
      <c r="AM87" s="151"/>
      <c r="AN87" s="151"/>
      <c r="AO87" s="151"/>
      <c r="AP87" s="151"/>
      <c r="AQ87" s="151"/>
      <c r="AR87" s="151"/>
      <c r="AS87" s="151"/>
      <c r="AT87" s="151"/>
      <c r="AU87" s="151"/>
      <c r="AV87" s="151"/>
      <c r="AW87" s="151"/>
      <c r="AX87" s="151"/>
      <c r="AY87" s="151"/>
      <c r="AZ87" s="151"/>
      <c r="BA87" s="184" t="str">
        <f>C87</f>
        <v>Podkladová vrstva ze štěrkopísku pro kabelovou šachtu d.1,0 x š.0,6 x hl.0,1m, 4ks, rozprostření a zhutnění</v>
      </c>
      <c r="BB87" s="151"/>
      <c r="BC87" s="151"/>
      <c r="BD87" s="151"/>
      <c r="BE87" s="151"/>
      <c r="BF87" s="151"/>
      <c r="BG87" s="151"/>
      <c r="BH87" s="151"/>
    </row>
    <row r="88" spans="1:60" outlineLevel="1" x14ac:dyDescent="0.25">
      <c r="A88" s="170">
        <v>60</v>
      </c>
      <c r="B88" s="171" t="s">
        <v>800</v>
      </c>
      <c r="C88" s="178" t="s">
        <v>801</v>
      </c>
      <c r="D88" s="172" t="s">
        <v>246</v>
      </c>
      <c r="E88" s="173">
        <v>3.5999999999999997E-2</v>
      </c>
      <c r="F88" s="174"/>
      <c r="G88" s="175">
        <f>ROUND(E88*F88,2)</f>
        <v>0</v>
      </c>
      <c r="H88" s="174"/>
      <c r="I88" s="175">
        <f>ROUND(E88*H88,2)</f>
        <v>0</v>
      </c>
      <c r="J88" s="174"/>
      <c r="K88" s="175">
        <f>ROUND(E88*J88,2)</f>
        <v>0</v>
      </c>
      <c r="L88" s="175">
        <v>21</v>
      </c>
      <c r="M88" s="175">
        <f>G88*(1+L88/100)</f>
        <v>0</v>
      </c>
      <c r="N88" s="173">
        <v>0</v>
      </c>
      <c r="O88" s="173">
        <f>ROUND(E88*N88,2)</f>
        <v>0</v>
      </c>
      <c r="P88" s="173">
        <v>0</v>
      </c>
      <c r="Q88" s="173">
        <f>ROUND(E88*P88,2)</f>
        <v>0</v>
      </c>
      <c r="R88" s="175"/>
      <c r="S88" s="175" t="s">
        <v>153</v>
      </c>
      <c r="T88" s="176" t="s">
        <v>154</v>
      </c>
      <c r="U88" s="161">
        <v>3.96</v>
      </c>
      <c r="V88" s="161">
        <f>ROUND(E88*U88,2)</f>
        <v>0.14000000000000001</v>
      </c>
      <c r="W88" s="161"/>
      <c r="X88" s="161" t="s">
        <v>194</v>
      </c>
      <c r="Y88" s="151"/>
      <c r="Z88" s="151"/>
      <c r="AA88" s="151"/>
      <c r="AB88" s="151"/>
      <c r="AC88" s="151"/>
      <c r="AD88" s="151"/>
      <c r="AE88" s="151"/>
      <c r="AF88" s="151"/>
      <c r="AG88" s="151" t="s">
        <v>605</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5">
      <c r="A89" s="158"/>
      <c r="B89" s="159"/>
      <c r="C89" s="260" t="s">
        <v>802</v>
      </c>
      <c r="D89" s="261"/>
      <c r="E89" s="261"/>
      <c r="F89" s="261"/>
      <c r="G89" s="261"/>
      <c r="H89" s="161"/>
      <c r="I89" s="161"/>
      <c r="J89" s="161"/>
      <c r="K89" s="161"/>
      <c r="L89" s="161"/>
      <c r="M89" s="161"/>
      <c r="N89" s="160"/>
      <c r="O89" s="160"/>
      <c r="P89" s="160"/>
      <c r="Q89" s="160"/>
      <c r="R89" s="161"/>
      <c r="S89" s="161"/>
      <c r="T89" s="161"/>
      <c r="U89" s="161"/>
      <c r="V89" s="161"/>
      <c r="W89" s="161"/>
      <c r="X89" s="161"/>
      <c r="Y89" s="151"/>
      <c r="Z89" s="151"/>
      <c r="AA89" s="151"/>
      <c r="AB89" s="151"/>
      <c r="AC89" s="151"/>
      <c r="AD89" s="151"/>
      <c r="AE89" s="151"/>
      <c r="AF89" s="151"/>
      <c r="AG89" s="151" t="s">
        <v>158</v>
      </c>
      <c r="AH89" s="151"/>
      <c r="AI89" s="151"/>
      <c r="AJ89" s="151"/>
      <c r="AK89" s="151"/>
      <c r="AL89" s="151"/>
      <c r="AM89" s="151"/>
      <c r="AN89" s="151"/>
      <c r="AO89" s="151"/>
      <c r="AP89" s="151"/>
      <c r="AQ89" s="151"/>
      <c r="AR89" s="151"/>
      <c r="AS89" s="151"/>
      <c r="AT89" s="151"/>
      <c r="AU89" s="151"/>
      <c r="AV89" s="151"/>
      <c r="AW89" s="151"/>
      <c r="AX89" s="151"/>
      <c r="AY89" s="151"/>
      <c r="AZ89" s="151"/>
      <c r="BA89" s="184" t="str">
        <f>C89</f>
        <v>Jáma pro pilíř pojistkové skříně, hornina třídy 3-4, ručně, ruční výkop jámy, rozměr d.0,6 x š.0,4 x hl.0,7m, počet 6ks</v>
      </c>
      <c r="BB89" s="151"/>
      <c r="BC89" s="151"/>
      <c r="BD89" s="151"/>
      <c r="BE89" s="151"/>
      <c r="BF89" s="151"/>
      <c r="BG89" s="151"/>
      <c r="BH89" s="151"/>
    </row>
    <row r="90" spans="1:60" outlineLevel="1" x14ac:dyDescent="0.25">
      <c r="A90" s="186">
        <v>61</v>
      </c>
      <c r="B90" s="187" t="s">
        <v>803</v>
      </c>
      <c r="C90" s="193" t="s">
        <v>804</v>
      </c>
      <c r="D90" s="188" t="s">
        <v>235</v>
      </c>
      <c r="E90" s="189">
        <v>259</v>
      </c>
      <c r="F90" s="190"/>
      <c r="G90" s="191">
        <f t="shared" ref="G90:G101" si="21">ROUND(E90*F90,2)</f>
        <v>0</v>
      </c>
      <c r="H90" s="190"/>
      <c r="I90" s="191">
        <f t="shared" ref="I90:I101" si="22">ROUND(E90*H90,2)</f>
        <v>0</v>
      </c>
      <c r="J90" s="190"/>
      <c r="K90" s="191">
        <f t="shared" ref="K90:K101" si="23">ROUND(E90*J90,2)</f>
        <v>0</v>
      </c>
      <c r="L90" s="191">
        <v>21</v>
      </c>
      <c r="M90" s="191">
        <f t="shared" ref="M90:M101" si="24">G90*(1+L90/100)</f>
        <v>0</v>
      </c>
      <c r="N90" s="189">
        <v>0.22574</v>
      </c>
      <c r="O90" s="189">
        <f t="shared" ref="O90:O101" si="25">ROUND(E90*N90,2)</f>
        <v>58.47</v>
      </c>
      <c r="P90" s="189">
        <v>0</v>
      </c>
      <c r="Q90" s="189">
        <f t="shared" ref="Q90:Q101" si="26">ROUND(E90*P90,2)</f>
        <v>0</v>
      </c>
      <c r="R90" s="191"/>
      <c r="S90" s="191" t="s">
        <v>193</v>
      </c>
      <c r="T90" s="192" t="s">
        <v>193</v>
      </c>
      <c r="U90" s="161">
        <v>0.313</v>
      </c>
      <c r="V90" s="161">
        <f t="shared" ref="V90:V101" si="27">ROUND(E90*U90,2)</f>
        <v>81.069999999999993</v>
      </c>
      <c r="W90" s="161"/>
      <c r="X90" s="161" t="s">
        <v>194</v>
      </c>
      <c r="Y90" s="151"/>
      <c r="Z90" s="151"/>
      <c r="AA90" s="151"/>
      <c r="AB90" s="151"/>
      <c r="AC90" s="151"/>
      <c r="AD90" s="151"/>
      <c r="AE90" s="151"/>
      <c r="AF90" s="151"/>
      <c r="AG90" s="151" t="s">
        <v>605</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5">
      <c r="A91" s="186">
        <v>62</v>
      </c>
      <c r="B91" s="187" t="s">
        <v>805</v>
      </c>
      <c r="C91" s="193" t="s">
        <v>806</v>
      </c>
      <c r="D91" s="188" t="s">
        <v>235</v>
      </c>
      <c r="E91" s="189">
        <v>259</v>
      </c>
      <c r="F91" s="190"/>
      <c r="G91" s="191">
        <f t="shared" si="21"/>
        <v>0</v>
      </c>
      <c r="H91" s="190"/>
      <c r="I91" s="191">
        <f t="shared" si="22"/>
        <v>0</v>
      </c>
      <c r="J91" s="190"/>
      <c r="K91" s="191">
        <f t="shared" si="23"/>
        <v>0</v>
      </c>
      <c r="L91" s="191">
        <v>21</v>
      </c>
      <c r="M91" s="191">
        <f t="shared" si="24"/>
        <v>0</v>
      </c>
      <c r="N91" s="189">
        <v>0.33861000000000002</v>
      </c>
      <c r="O91" s="189">
        <f t="shared" si="25"/>
        <v>87.7</v>
      </c>
      <c r="P91" s="189">
        <v>0</v>
      </c>
      <c r="Q91" s="189">
        <f t="shared" si="26"/>
        <v>0</v>
      </c>
      <c r="R91" s="191"/>
      <c r="S91" s="191" t="s">
        <v>193</v>
      </c>
      <c r="T91" s="192" t="s">
        <v>193</v>
      </c>
      <c r="U91" s="161">
        <v>0.56799999999999995</v>
      </c>
      <c r="V91" s="161">
        <f t="shared" si="27"/>
        <v>147.11000000000001</v>
      </c>
      <c r="W91" s="161"/>
      <c r="X91" s="161" t="s">
        <v>194</v>
      </c>
      <c r="Y91" s="151"/>
      <c r="Z91" s="151"/>
      <c r="AA91" s="151"/>
      <c r="AB91" s="151"/>
      <c r="AC91" s="151"/>
      <c r="AD91" s="151"/>
      <c r="AE91" s="151"/>
      <c r="AF91" s="151"/>
      <c r="AG91" s="151" t="s">
        <v>605</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5">
      <c r="A92" s="186">
        <v>63</v>
      </c>
      <c r="B92" s="187" t="s">
        <v>807</v>
      </c>
      <c r="C92" s="193" t="s">
        <v>808</v>
      </c>
      <c r="D92" s="188" t="s">
        <v>372</v>
      </c>
      <c r="E92" s="189">
        <v>27</v>
      </c>
      <c r="F92" s="190"/>
      <c r="G92" s="191">
        <f t="shared" si="21"/>
        <v>0</v>
      </c>
      <c r="H92" s="190"/>
      <c r="I92" s="191">
        <f t="shared" si="22"/>
        <v>0</v>
      </c>
      <c r="J92" s="190"/>
      <c r="K92" s="191">
        <f t="shared" si="23"/>
        <v>0</v>
      </c>
      <c r="L92" s="191">
        <v>21</v>
      </c>
      <c r="M92" s="191">
        <f t="shared" si="24"/>
        <v>0</v>
      </c>
      <c r="N92" s="189">
        <v>0</v>
      </c>
      <c r="O92" s="189">
        <f t="shared" si="25"/>
        <v>0</v>
      </c>
      <c r="P92" s="189">
        <v>0</v>
      </c>
      <c r="Q92" s="189">
        <f t="shared" si="26"/>
        <v>0</v>
      </c>
      <c r="R92" s="191"/>
      <c r="S92" s="191" t="s">
        <v>193</v>
      </c>
      <c r="T92" s="192" t="s">
        <v>193</v>
      </c>
      <c r="U92" s="161">
        <v>2.4020000000000001</v>
      </c>
      <c r="V92" s="161">
        <f t="shared" si="27"/>
        <v>64.849999999999994</v>
      </c>
      <c r="W92" s="161"/>
      <c r="X92" s="161" t="s">
        <v>194</v>
      </c>
      <c r="Y92" s="151"/>
      <c r="Z92" s="151"/>
      <c r="AA92" s="151"/>
      <c r="AB92" s="151"/>
      <c r="AC92" s="151"/>
      <c r="AD92" s="151"/>
      <c r="AE92" s="151"/>
      <c r="AF92" s="151"/>
      <c r="AG92" s="151" t="s">
        <v>605</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5">
      <c r="A93" s="186">
        <v>64</v>
      </c>
      <c r="B93" s="187" t="s">
        <v>809</v>
      </c>
      <c r="C93" s="193" t="s">
        <v>810</v>
      </c>
      <c r="D93" s="188" t="s">
        <v>372</v>
      </c>
      <c r="E93" s="189">
        <v>27</v>
      </c>
      <c r="F93" s="190"/>
      <c r="G93" s="191">
        <f t="shared" si="21"/>
        <v>0</v>
      </c>
      <c r="H93" s="190"/>
      <c r="I93" s="191">
        <f t="shared" si="22"/>
        <v>0</v>
      </c>
      <c r="J93" s="190"/>
      <c r="K93" s="191">
        <f t="shared" si="23"/>
        <v>0</v>
      </c>
      <c r="L93" s="191">
        <v>21</v>
      </c>
      <c r="M93" s="191">
        <f t="shared" si="24"/>
        <v>0</v>
      </c>
      <c r="N93" s="189">
        <v>1.8304800000000001</v>
      </c>
      <c r="O93" s="189">
        <f t="shared" si="25"/>
        <v>49.42</v>
      </c>
      <c r="P93" s="189">
        <v>0</v>
      </c>
      <c r="Q93" s="189">
        <f t="shared" si="26"/>
        <v>0</v>
      </c>
      <c r="R93" s="191"/>
      <c r="S93" s="191" t="s">
        <v>153</v>
      </c>
      <c r="T93" s="192" t="s">
        <v>193</v>
      </c>
      <c r="U93" s="161">
        <v>2.71</v>
      </c>
      <c r="V93" s="161">
        <f t="shared" si="27"/>
        <v>73.17</v>
      </c>
      <c r="W93" s="161"/>
      <c r="X93" s="161" t="s">
        <v>194</v>
      </c>
      <c r="Y93" s="151"/>
      <c r="Z93" s="151"/>
      <c r="AA93" s="151"/>
      <c r="AB93" s="151"/>
      <c r="AC93" s="151"/>
      <c r="AD93" s="151"/>
      <c r="AE93" s="151"/>
      <c r="AF93" s="151"/>
      <c r="AG93" s="151" t="s">
        <v>605</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5">
      <c r="A94" s="186">
        <v>65</v>
      </c>
      <c r="B94" s="187" t="s">
        <v>811</v>
      </c>
      <c r="C94" s="193" t="s">
        <v>812</v>
      </c>
      <c r="D94" s="188" t="s">
        <v>235</v>
      </c>
      <c r="E94" s="189">
        <v>226</v>
      </c>
      <c r="F94" s="190"/>
      <c r="G94" s="191">
        <f t="shared" si="21"/>
        <v>0</v>
      </c>
      <c r="H94" s="190"/>
      <c r="I94" s="191">
        <f t="shared" si="22"/>
        <v>0</v>
      </c>
      <c r="J94" s="190"/>
      <c r="K94" s="191">
        <f t="shared" si="23"/>
        <v>0</v>
      </c>
      <c r="L94" s="191">
        <v>21</v>
      </c>
      <c r="M94" s="191">
        <f t="shared" si="24"/>
        <v>0</v>
      </c>
      <c r="N94" s="189">
        <v>0</v>
      </c>
      <c r="O94" s="189">
        <f t="shared" si="25"/>
        <v>0</v>
      </c>
      <c r="P94" s="189">
        <v>0</v>
      </c>
      <c r="Q94" s="189">
        <f t="shared" si="26"/>
        <v>0</v>
      </c>
      <c r="R94" s="191"/>
      <c r="S94" s="191" t="s">
        <v>193</v>
      </c>
      <c r="T94" s="192" t="s">
        <v>193</v>
      </c>
      <c r="U94" s="161">
        <v>0.74192999999999998</v>
      </c>
      <c r="V94" s="161">
        <f t="shared" si="27"/>
        <v>167.68</v>
      </c>
      <c r="W94" s="161"/>
      <c r="X94" s="161" t="s">
        <v>194</v>
      </c>
      <c r="Y94" s="151"/>
      <c r="Z94" s="151"/>
      <c r="AA94" s="151"/>
      <c r="AB94" s="151"/>
      <c r="AC94" s="151"/>
      <c r="AD94" s="151"/>
      <c r="AE94" s="151"/>
      <c r="AF94" s="151"/>
      <c r="AG94" s="151" t="s">
        <v>605</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5">
      <c r="A95" s="186">
        <v>66</v>
      </c>
      <c r="B95" s="187" t="s">
        <v>813</v>
      </c>
      <c r="C95" s="193" t="s">
        <v>814</v>
      </c>
      <c r="D95" s="188" t="s">
        <v>235</v>
      </c>
      <c r="E95" s="189">
        <v>375</v>
      </c>
      <c r="F95" s="190"/>
      <c r="G95" s="191">
        <f t="shared" si="21"/>
        <v>0</v>
      </c>
      <c r="H95" s="190"/>
      <c r="I95" s="191">
        <f t="shared" si="22"/>
        <v>0</v>
      </c>
      <c r="J95" s="190"/>
      <c r="K95" s="191">
        <f t="shared" si="23"/>
        <v>0</v>
      </c>
      <c r="L95" s="191">
        <v>21</v>
      </c>
      <c r="M95" s="191">
        <f t="shared" si="24"/>
        <v>0</v>
      </c>
      <c r="N95" s="189">
        <v>0</v>
      </c>
      <c r="O95" s="189">
        <f t="shared" si="25"/>
        <v>0</v>
      </c>
      <c r="P95" s="189">
        <v>0</v>
      </c>
      <c r="Q95" s="189">
        <f t="shared" si="26"/>
        <v>0</v>
      </c>
      <c r="R95" s="191"/>
      <c r="S95" s="191" t="s">
        <v>193</v>
      </c>
      <c r="T95" s="192" t="s">
        <v>193</v>
      </c>
      <c r="U95" s="161">
        <v>0.98924000000000001</v>
      </c>
      <c r="V95" s="161">
        <f t="shared" si="27"/>
        <v>370.97</v>
      </c>
      <c r="W95" s="161"/>
      <c r="X95" s="161" t="s">
        <v>194</v>
      </c>
      <c r="Y95" s="151"/>
      <c r="Z95" s="151"/>
      <c r="AA95" s="151"/>
      <c r="AB95" s="151"/>
      <c r="AC95" s="151"/>
      <c r="AD95" s="151"/>
      <c r="AE95" s="151"/>
      <c r="AF95" s="151"/>
      <c r="AG95" s="151" t="s">
        <v>605</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5">
      <c r="A96" s="186">
        <v>67</v>
      </c>
      <c r="B96" s="187" t="s">
        <v>815</v>
      </c>
      <c r="C96" s="193" t="s">
        <v>816</v>
      </c>
      <c r="D96" s="188" t="s">
        <v>235</v>
      </c>
      <c r="E96" s="189">
        <v>374</v>
      </c>
      <c r="F96" s="190"/>
      <c r="G96" s="191">
        <f t="shared" si="21"/>
        <v>0</v>
      </c>
      <c r="H96" s="190"/>
      <c r="I96" s="191">
        <f t="shared" si="22"/>
        <v>0</v>
      </c>
      <c r="J96" s="190"/>
      <c r="K96" s="191">
        <f t="shared" si="23"/>
        <v>0</v>
      </c>
      <c r="L96" s="191">
        <v>21</v>
      </c>
      <c r="M96" s="191">
        <f t="shared" si="24"/>
        <v>0</v>
      </c>
      <c r="N96" s="189">
        <v>0</v>
      </c>
      <c r="O96" s="189">
        <f t="shared" si="25"/>
        <v>0</v>
      </c>
      <c r="P96" s="189">
        <v>0</v>
      </c>
      <c r="Q96" s="189">
        <f t="shared" si="26"/>
        <v>0</v>
      </c>
      <c r="R96" s="191"/>
      <c r="S96" s="191" t="s">
        <v>193</v>
      </c>
      <c r="T96" s="192" t="s">
        <v>193</v>
      </c>
      <c r="U96" s="161">
        <v>1.0599000000000001</v>
      </c>
      <c r="V96" s="161">
        <f t="shared" si="27"/>
        <v>396.4</v>
      </c>
      <c r="W96" s="161"/>
      <c r="X96" s="161" t="s">
        <v>194</v>
      </c>
      <c r="Y96" s="151"/>
      <c r="Z96" s="151"/>
      <c r="AA96" s="151"/>
      <c r="AB96" s="151"/>
      <c r="AC96" s="151"/>
      <c r="AD96" s="151"/>
      <c r="AE96" s="151"/>
      <c r="AF96" s="151"/>
      <c r="AG96" s="151" t="s">
        <v>605</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5">
      <c r="A97" s="186">
        <v>68</v>
      </c>
      <c r="B97" s="187" t="s">
        <v>817</v>
      </c>
      <c r="C97" s="193" t="s">
        <v>818</v>
      </c>
      <c r="D97" s="188" t="s">
        <v>235</v>
      </c>
      <c r="E97" s="189">
        <v>10</v>
      </c>
      <c r="F97" s="190"/>
      <c r="G97" s="191">
        <f t="shared" si="21"/>
        <v>0</v>
      </c>
      <c r="H97" s="190"/>
      <c r="I97" s="191">
        <f t="shared" si="22"/>
        <v>0</v>
      </c>
      <c r="J97" s="190"/>
      <c r="K97" s="191">
        <f t="shared" si="23"/>
        <v>0</v>
      </c>
      <c r="L97" s="191">
        <v>21</v>
      </c>
      <c r="M97" s="191">
        <f t="shared" si="24"/>
        <v>0</v>
      </c>
      <c r="N97" s="189">
        <v>0</v>
      </c>
      <c r="O97" s="189">
        <f t="shared" si="25"/>
        <v>0</v>
      </c>
      <c r="P97" s="189">
        <v>0</v>
      </c>
      <c r="Q97" s="189">
        <f t="shared" si="26"/>
        <v>0</v>
      </c>
      <c r="R97" s="191"/>
      <c r="S97" s="191" t="s">
        <v>193</v>
      </c>
      <c r="T97" s="192" t="s">
        <v>193</v>
      </c>
      <c r="U97" s="161">
        <v>0.1168</v>
      </c>
      <c r="V97" s="161">
        <f t="shared" si="27"/>
        <v>1.17</v>
      </c>
      <c r="W97" s="161"/>
      <c r="X97" s="161" t="s">
        <v>194</v>
      </c>
      <c r="Y97" s="151"/>
      <c r="Z97" s="151"/>
      <c r="AA97" s="151"/>
      <c r="AB97" s="151"/>
      <c r="AC97" s="151"/>
      <c r="AD97" s="151"/>
      <c r="AE97" s="151"/>
      <c r="AF97" s="151"/>
      <c r="AG97" s="151" t="s">
        <v>605</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5">
      <c r="A98" s="186">
        <v>69</v>
      </c>
      <c r="B98" s="187" t="s">
        <v>819</v>
      </c>
      <c r="C98" s="193" t="s">
        <v>820</v>
      </c>
      <c r="D98" s="188" t="s">
        <v>235</v>
      </c>
      <c r="E98" s="189">
        <v>259</v>
      </c>
      <c r="F98" s="190"/>
      <c r="G98" s="191">
        <f t="shared" si="21"/>
        <v>0</v>
      </c>
      <c r="H98" s="190"/>
      <c r="I98" s="191">
        <f t="shared" si="22"/>
        <v>0</v>
      </c>
      <c r="J98" s="190"/>
      <c r="K98" s="191">
        <f t="shared" si="23"/>
        <v>0</v>
      </c>
      <c r="L98" s="191">
        <v>21</v>
      </c>
      <c r="M98" s="191">
        <f t="shared" si="24"/>
        <v>0</v>
      </c>
      <c r="N98" s="189">
        <v>0</v>
      </c>
      <c r="O98" s="189">
        <f t="shared" si="25"/>
        <v>0</v>
      </c>
      <c r="P98" s="189">
        <v>0</v>
      </c>
      <c r="Q98" s="189">
        <f t="shared" si="26"/>
        <v>0</v>
      </c>
      <c r="R98" s="191"/>
      <c r="S98" s="191" t="s">
        <v>193</v>
      </c>
      <c r="T98" s="192" t="s">
        <v>193</v>
      </c>
      <c r="U98" s="161">
        <v>0.29039999999999999</v>
      </c>
      <c r="V98" s="161">
        <f t="shared" si="27"/>
        <v>75.209999999999994</v>
      </c>
      <c r="W98" s="161"/>
      <c r="X98" s="161" t="s">
        <v>194</v>
      </c>
      <c r="Y98" s="151"/>
      <c r="Z98" s="151"/>
      <c r="AA98" s="151"/>
      <c r="AB98" s="151"/>
      <c r="AC98" s="151"/>
      <c r="AD98" s="151"/>
      <c r="AE98" s="151"/>
      <c r="AF98" s="151"/>
      <c r="AG98" s="151" t="s">
        <v>605</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5">
      <c r="A99" s="186">
        <v>70</v>
      </c>
      <c r="B99" s="187" t="s">
        <v>821</v>
      </c>
      <c r="C99" s="193" t="s">
        <v>822</v>
      </c>
      <c r="D99" s="188" t="s">
        <v>235</v>
      </c>
      <c r="E99" s="189">
        <v>374</v>
      </c>
      <c r="F99" s="190"/>
      <c r="G99" s="191">
        <f t="shared" si="21"/>
        <v>0</v>
      </c>
      <c r="H99" s="190"/>
      <c r="I99" s="191">
        <f t="shared" si="22"/>
        <v>0</v>
      </c>
      <c r="J99" s="190"/>
      <c r="K99" s="191">
        <f t="shared" si="23"/>
        <v>0</v>
      </c>
      <c r="L99" s="191">
        <v>21</v>
      </c>
      <c r="M99" s="191">
        <f t="shared" si="24"/>
        <v>0</v>
      </c>
      <c r="N99" s="189">
        <v>0.14699999999999999</v>
      </c>
      <c r="O99" s="189">
        <f t="shared" si="25"/>
        <v>54.98</v>
      </c>
      <c r="P99" s="189">
        <v>0</v>
      </c>
      <c r="Q99" s="189">
        <f t="shared" si="26"/>
        <v>0</v>
      </c>
      <c r="R99" s="191"/>
      <c r="S99" s="191" t="s">
        <v>193</v>
      </c>
      <c r="T99" s="192" t="s">
        <v>193</v>
      </c>
      <c r="U99" s="161">
        <v>5.9799999999999999E-2</v>
      </c>
      <c r="V99" s="161">
        <f t="shared" si="27"/>
        <v>22.37</v>
      </c>
      <c r="W99" s="161"/>
      <c r="X99" s="161" t="s">
        <v>194</v>
      </c>
      <c r="Y99" s="151"/>
      <c r="Z99" s="151"/>
      <c r="AA99" s="151"/>
      <c r="AB99" s="151"/>
      <c r="AC99" s="151"/>
      <c r="AD99" s="151"/>
      <c r="AE99" s="151"/>
      <c r="AF99" s="151"/>
      <c r="AG99" s="151" t="s">
        <v>605</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5">
      <c r="A100" s="186">
        <v>71</v>
      </c>
      <c r="B100" s="187" t="s">
        <v>823</v>
      </c>
      <c r="C100" s="193" t="s">
        <v>824</v>
      </c>
      <c r="D100" s="188" t="s">
        <v>235</v>
      </c>
      <c r="E100" s="189">
        <v>374</v>
      </c>
      <c r="F100" s="190"/>
      <c r="G100" s="191">
        <f t="shared" si="21"/>
        <v>0</v>
      </c>
      <c r="H100" s="190"/>
      <c r="I100" s="191">
        <f t="shared" si="22"/>
        <v>0</v>
      </c>
      <c r="J100" s="190"/>
      <c r="K100" s="191">
        <f t="shared" si="23"/>
        <v>0</v>
      </c>
      <c r="L100" s="191">
        <v>21</v>
      </c>
      <c r="M100" s="191">
        <f t="shared" si="24"/>
        <v>0</v>
      </c>
      <c r="N100" s="189">
        <v>0.27300000000000002</v>
      </c>
      <c r="O100" s="189">
        <f t="shared" si="25"/>
        <v>102.1</v>
      </c>
      <c r="P100" s="189">
        <v>0</v>
      </c>
      <c r="Q100" s="189">
        <f t="shared" si="26"/>
        <v>0</v>
      </c>
      <c r="R100" s="191"/>
      <c r="S100" s="191" t="s">
        <v>193</v>
      </c>
      <c r="T100" s="192" t="s">
        <v>193</v>
      </c>
      <c r="U100" s="161">
        <v>0.111</v>
      </c>
      <c r="V100" s="161">
        <f t="shared" si="27"/>
        <v>41.51</v>
      </c>
      <c r="W100" s="161"/>
      <c r="X100" s="161" t="s">
        <v>194</v>
      </c>
      <c r="Y100" s="151"/>
      <c r="Z100" s="151"/>
      <c r="AA100" s="151"/>
      <c r="AB100" s="151"/>
      <c r="AC100" s="151"/>
      <c r="AD100" s="151"/>
      <c r="AE100" s="151"/>
      <c r="AF100" s="151"/>
      <c r="AG100" s="151" t="s">
        <v>605</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5">
      <c r="A101" s="170">
        <v>72</v>
      </c>
      <c r="B101" s="171" t="s">
        <v>825</v>
      </c>
      <c r="C101" s="178" t="s">
        <v>826</v>
      </c>
      <c r="D101" s="172" t="s">
        <v>827</v>
      </c>
      <c r="E101" s="173">
        <v>305.96660000000003</v>
      </c>
      <c r="F101" s="174"/>
      <c r="G101" s="175">
        <f t="shared" si="21"/>
        <v>0</v>
      </c>
      <c r="H101" s="174"/>
      <c r="I101" s="175">
        <f t="shared" si="22"/>
        <v>0</v>
      </c>
      <c r="J101" s="174"/>
      <c r="K101" s="175">
        <f t="shared" si="23"/>
        <v>0</v>
      </c>
      <c r="L101" s="175">
        <v>21</v>
      </c>
      <c r="M101" s="175">
        <f t="shared" si="24"/>
        <v>0</v>
      </c>
      <c r="N101" s="173">
        <v>0</v>
      </c>
      <c r="O101" s="173">
        <f t="shared" si="25"/>
        <v>0</v>
      </c>
      <c r="P101" s="173">
        <v>0</v>
      </c>
      <c r="Q101" s="173">
        <f t="shared" si="26"/>
        <v>0</v>
      </c>
      <c r="R101" s="175"/>
      <c r="S101" s="175" t="s">
        <v>153</v>
      </c>
      <c r="T101" s="176" t="s">
        <v>154</v>
      </c>
      <c r="U101" s="161">
        <v>0</v>
      </c>
      <c r="V101" s="161">
        <f t="shared" si="27"/>
        <v>0</v>
      </c>
      <c r="W101" s="161"/>
      <c r="X101" s="161" t="s">
        <v>194</v>
      </c>
      <c r="Y101" s="151"/>
      <c r="Z101" s="151"/>
      <c r="AA101" s="151"/>
      <c r="AB101" s="151"/>
      <c r="AC101" s="151"/>
      <c r="AD101" s="151"/>
      <c r="AE101" s="151"/>
      <c r="AF101" s="151"/>
      <c r="AG101" s="151" t="s">
        <v>605</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5">
      <c r="A102" s="158"/>
      <c r="B102" s="159"/>
      <c r="C102" s="185" t="s">
        <v>828</v>
      </c>
      <c r="D102" s="182"/>
      <c r="E102" s="183">
        <v>333.96660000000003</v>
      </c>
      <c r="F102" s="161"/>
      <c r="G102" s="161"/>
      <c r="H102" s="161"/>
      <c r="I102" s="161"/>
      <c r="J102" s="161"/>
      <c r="K102" s="161"/>
      <c r="L102" s="161"/>
      <c r="M102" s="161"/>
      <c r="N102" s="160"/>
      <c r="O102" s="160"/>
      <c r="P102" s="160"/>
      <c r="Q102" s="160"/>
      <c r="R102" s="161"/>
      <c r="S102" s="161"/>
      <c r="T102" s="161"/>
      <c r="U102" s="161"/>
      <c r="V102" s="161"/>
      <c r="W102" s="161"/>
      <c r="X102" s="161"/>
      <c r="Y102" s="151"/>
      <c r="Z102" s="151"/>
      <c r="AA102" s="151"/>
      <c r="AB102" s="151"/>
      <c r="AC102" s="151"/>
      <c r="AD102" s="151"/>
      <c r="AE102" s="151"/>
      <c r="AF102" s="151"/>
      <c r="AG102" s="151" t="s">
        <v>199</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5">
      <c r="A103" s="158"/>
      <c r="B103" s="159"/>
      <c r="C103" s="185" t="s">
        <v>829</v>
      </c>
      <c r="D103" s="182"/>
      <c r="E103" s="183">
        <v>-28</v>
      </c>
      <c r="F103" s="161"/>
      <c r="G103" s="161"/>
      <c r="H103" s="161"/>
      <c r="I103" s="161"/>
      <c r="J103" s="161"/>
      <c r="K103" s="161"/>
      <c r="L103" s="161"/>
      <c r="M103" s="161"/>
      <c r="N103" s="160"/>
      <c r="O103" s="160"/>
      <c r="P103" s="160"/>
      <c r="Q103" s="160"/>
      <c r="R103" s="161"/>
      <c r="S103" s="161"/>
      <c r="T103" s="161"/>
      <c r="U103" s="161"/>
      <c r="V103" s="161"/>
      <c r="W103" s="161"/>
      <c r="X103" s="161"/>
      <c r="Y103" s="151"/>
      <c r="Z103" s="151"/>
      <c r="AA103" s="151"/>
      <c r="AB103" s="151"/>
      <c r="AC103" s="151"/>
      <c r="AD103" s="151"/>
      <c r="AE103" s="151"/>
      <c r="AF103" s="151"/>
      <c r="AG103" s="151" t="s">
        <v>199</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ht="20" outlineLevel="1" x14ac:dyDescent="0.25">
      <c r="A104" s="186">
        <v>73</v>
      </c>
      <c r="B104" s="187" t="s">
        <v>830</v>
      </c>
      <c r="C104" s="193" t="s">
        <v>831</v>
      </c>
      <c r="D104" s="188" t="s">
        <v>827</v>
      </c>
      <c r="E104" s="189">
        <v>60</v>
      </c>
      <c r="F104" s="190"/>
      <c r="G104" s="191">
        <f>ROUND(E104*F104,2)</f>
        <v>0</v>
      </c>
      <c r="H104" s="190"/>
      <c r="I104" s="191">
        <f>ROUND(E104*H104,2)</f>
        <v>0</v>
      </c>
      <c r="J104" s="190"/>
      <c r="K104" s="191">
        <f>ROUND(E104*J104,2)</f>
        <v>0</v>
      </c>
      <c r="L104" s="191">
        <v>21</v>
      </c>
      <c r="M104" s="191">
        <f>G104*(1+L104/100)</f>
        <v>0</v>
      </c>
      <c r="N104" s="189">
        <v>0</v>
      </c>
      <c r="O104" s="189">
        <f>ROUND(E104*N104,2)</f>
        <v>0</v>
      </c>
      <c r="P104" s="189">
        <v>0</v>
      </c>
      <c r="Q104" s="189">
        <f>ROUND(E104*P104,2)</f>
        <v>0</v>
      </c>
      <c r="R104" s="191"/>
      <c r="S104" s="191" t="s">
        <v>153</v>
      </c>
      <c r="T104" s="192" t="s">
        <v>154</v>
      </c>
      <c r="U104" s="161">
        <v>0.19</v>
      </c>
      <c r="V104" s="161">
        <f>ROUND(E104*U104,2)</f>
        <v>11.4</v>
      </c>
      <c r="W104" s="161"/>
      <c r="X104" s="161" t="s">
        <v>194</v>
      </c>
      <c r="Y104" s="151"/>
      <c r="Z104" s="151"/>
      <c r="AA104" s="151"/>
      <c r="AB104" s="151"/>
      <c r="AC104" s="151"/>
      <c r="AD104" s="151"/>
      <c r="AE104" s="151"/>
      <c r="AF104" s="151"/>
      <c r="AG104" s="151" t="s">
        <v>605</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5">
      <c r="A105" s="170">
        <v>74</v>
      </c>
      <c r="B105" s="171" t="s">
        <v>832</v>
      </c>
      <c r="C105" s="178" t="s">
        <v>833</v>
      </c>
      <c r="D105" s="172" t="s">
        <v>827</v>
      </c>
      <c r="E105" s="173">
        <v>28</v>
      </c>
      <c r="F105" s="174"/>
      <c r="G105" s="175">
        <f>ROUND(E105*F105,2)</f>
        <v>0</v>
      </c>
      <c r="H105" s="174"/>
      <c r="I105" s="175">
        <f>ROUND(E105*H105,2)</f>
        <v>0</v>
      </c>
      <c r="J105" s="174"/>
      <c r="K105" s="175">
        <f>ROUND(E105*J105,2)</f>
        <v>0</v>
      </c>
      <c r="L105" s="175">
        <v>21</v>
      </c>
      <c r="M105" s="175">
        <f>G105*(1+L105/100)</f>
        <v>0</v>
      </c>
      <c r="N105" s="173">
        <v>0</v>
      </c>
      <c r="O105" s="173">
        <f>ROUND(E105*N105,2)</f>
        <v>0</v>
      </c>
      <c r="P105" s="173">
        <v>0</v>
      </c>
      <c r="Q105" s="173">
        <f>ROUND(E105*P105,2)</f>
        <v>0</v>
      </c>
      <c r="R105" s="175"/>
      <c r="S105" s="175" t="s">
        <v>153</v>
      </c>
      <c r="T105" s="176" t="s">
        <v>154</v>
      </c>
      <c r="U105" s="161">
        <v>0.19</v>
      </c>
      <c r="V105" s="161">
        <f>ROUND(E105*U105,2)</f>
        <v>5.32</v>
      </c>
      <c r="W105" s="161"/>
      <c r="X105" s="161" t="s">
        <v>194</v>
      </c>
      <c r="Y105" s="151"/>
      <c r="Z105" s="151"/>
      <c r="AA105" s="151"/>
      <c r="AB105" s="151"/>
      <c r="AC105" s="151"/>
      <c r="AD105" s="151"/>
      <c r="AE105" s="151"/>
      <c r="AF105" s="151"/>
      <c r="AG105" s="151" t="s">
        <v>605</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ht="20.5" outlineLevel="1" x14ac:dyDescent="0.25">
      <c r="A106" s="158"/>
      <c r="B106" s="159"/>
      <c r="C106" s="260" t="s">
        <v>834</v>
      </c>
      <c r="D106" s="261"/>
      <c r="E106" s="261"/>
      <c r="F106" s="261"/>
      <c r="G106" s="261"/>
      <c r="H106" s="161"/>
      <c r="I106" s="161"/>
      <c r="J106" s="161"/>
      <c r="K106" s="161"/>
      <c r="L106" s="161"/>
      <c r="M106" s="161"/>
      <c r="N106" s="160"/>
      <c r="O106" s="160"/>
      <c r="P106" s="160"/>
      <c r="Q106" s="160"/>
      <c r="R106" s="161"/>
      <c r="S106" s="161"/>
      <c r="T106" s="161"/>
      <c r="U106" s="161"/>
      <c r="V106" s="161"/>
      <c r="W106" s="161"/>
      <c r="X106" s="161"/>
      <c r="Y106" s="151"/>
      <c r="Z106" s="151"/>
      <c r="AA106" s="151"/>
      <c r="AB106" s="151"/>
      <c r="AC106" s="151"/>
      <c r="AD106" s="151"/>
      <c r="AE106" s="151"/>
      <c r="AF106" s="151"/>
      <c r="AG106" s="151" t="s">
        <v>158</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84" t="str">
        <f>C106</f>
        <v>v režii zhotovitele podle jeho možností a zvyklostí, odvoz včetně naložení na dopravní prostředek a složení na skládku, včetně případného poplatku za skládku nebo recyklace</v>
      </c>
      <c r="BB106" s="151"/>
      <c r="BC106" s="151"/>
      <c r="BD106" s="151"/>
      <c r="BE106" s="151"/>
      <c r="BF106" s="151"/>
      <c r="BG106" s="151"/>
      <c r="BH106" s="151"/>
    </row>
    <row r="107" spans="1:60" x14ac:dyDescent="0.25">
      <c r="A107" s="3"/>
      <c r="B107" s="4"/>
      <c r="C107" s="179"/>
      <c r="D107" s="6"/>
      <c r="E107" s="3"/>
      <c r="F107" s="3"/>
      <c r="G107" s="3"/>
      <c r="H107" s="3"/>
      <c r="I107" s="3"/>
      <c r="J107" s="3"/>
      <c r="K107" s="3"/>
      <c r="L107" s="3"/>
      <c r="M107" s="3"/>
      <c r="N107" s="3"/>
      <c r="O107" s="3"/>
      <c r="P107" s="3"/>
      <c r="Q107" s="3"/>
      <c r="R107" s="3"/>
      <c r="S107" s="3"/>
      <c r="T107" s="3"/>
      <c r="U107" s="3"/>
      <c r="V107" s="3"/>
      <c r="W107" s="3"/>
      <c r="X107" s="3"/>
      <c r="AE107">
        <v>15</v>
      </c>
      <c r="AF107">
        <v>21</v>
      </c>
      <c r="AG107" t="s">
        <v>135</v>
      </c>
    </row>
    <row r="108" spans="1:60" ht="13" x14ac:dyDescent="0.25">
      <c r="A108" s="154"/>
      <c r="B108" s="155" t="s">
        <v>29</v>
      </c>
      <c r="C108" s="180"/>
      <c r="D108" s="156"/>
      <c r="E108" s="157"/>
      <c r="F108" s="157"/>
      <c r="G108" s="169">
        <f>G8+G55+G60+G64</f>
        <v>0</v>
      </c>
      <c r="H108" s="3"/>
      <c r="I108" s="3"/>
      <c r="J108" s="3"/>
      <c r="K108" s="3"/>
      <c r="L108" s="3"/>
      <c r="M108" s="3"/>
      <c r="N108" s="3"/>
      <c r="O108" s="3"/>
      <c r="P108" s="3"/>
      <c r="Q108" s="3"/>
      <c r="R108" s="3"/>
      <c r="S108" s="3"/>
      <c r="T108" s="3"/>
      <c r="U108" s="3"/>
      <c r="V108" s="3"/>
      <c r="W108" s="3"/>
      <c r="X108" s="3"/>
      <c r="AE108">
        <f>SUMIF(L7:L106,AE107,G7:G106)</f>
        <v>0</v>
      </c>
      <c r="AF108">
        <f>SUMIF(L7:L106,AF107,G7:G106)</f>
        <v>0</v>
      </c>
      <c r="AG108" t="s">
        <v>185</v>
      </c>
    </row>
    <row r="109" spans="1:60" x14ac:dyDescent="0.25">
      <c r="A109" s="269" t="s">
        <v>611</v>
      </c>
      <c r="B109" s="269"/>
      <c r="C109" s="179"/>
      <c r="D109" s="6"/>
      <c r="E109" s="3"/>
      <c r="F109" s="3"/>
      <c r="G109" s="3"/>
      <c r="H109" s="3"/>
      <c r="I109" s="3"/>
      <c r="J109" s="3"/>
      <c r="K109" s="3"/>
      <c r="L109" s="3"/>
      <c r="M109" s="3"/>
      <c r="N109" s="3"/>
      <c r="O109" s="3"/>
      <c r="P109" s="3"/>
      <c r="Q109" s="3"/>
      <c r="R109" s="3"/>
      <c r="S109" s="3"/>
      <c r="T109" s="3"/>
      <c r="U109" s="3"/>
      <c r="V109" s="3"/>
      <c r="W109" s="3"/>
      <c r="X109" s="3"/>
    </row>
    <row r="110" spans="1:60" x14ac:dyDescent="0.25">
      <c r="A110" s="3"/>
      <c r="B110" s="4" t="s">
        <v>835</v>
      </c>
      <c r="C110" s="179" t="s">
        <v>836</v>
      </c>
      <c r="D110" s="6"/>
      <c r="E110" s="3"/>
      <c r="F110" s="3"/>
      <c r="G110" s="3"/>
      <c r="H110" s="3"/>
      <c r="I110" s="3"/>
      <c r="J110" s="3"/>
      <c r="K110" s="3"/>
      <c r="L110" s="3"/>
      <c r="M110" s="3"/>
      <c r="N110" s="3"/>
      <c r="O110" s="3"/>
      <c r="P110" s="3"/>
      <c r="Q110" s="3"/>
      <c r="R110" s="3"/>
      <c r="S110" s="3"/>
      <c r="T110" s="3"/>
      <c r="U110" s="3"/>
      <c r="V110" s="3"/>
      <c r="W110" s="3"/>
      <c r="X110" s="3"/>
      <c r="AG110" t="s">
        <v>614</v>
      </c>
    </row>
    <row r="111" spans="1:60" x14ac:dyDescent="0.25">
      <c r="A111" s="3"/>
      <c r="B111" s="4" t="s">
        <v>837</v>
      </c>
      <c r="C111" s="179" t="s">
        <v>838</v>
      </c>
      <c r="D111" s="6"/>
      <c r="E111" s="3"/>
      <c r="F111" s="3"/>
      <c r="G111" s="3"/>
      <c r="H111" s="3"/>
      <c r="I111" s="3"/>
      <c r="J111" s="3"/>
      <c r="K111" s="3"/>
      <c r="L111" s="3"/>
      <c r="M111" s="3"/>
      <c r="N111" s="3"/>
      <c r="O111" s="3"/>
      <c r="P111" s="3"/>
      <c r="Q111" s="3"/>
      <c r="R111" s="3"/>
      <c r="S111" s="3"/>
      <c r="T111" s="3"/>
      <c r="U111" s="3"/>
      <c r="V111" s="3"/>
      <c r="W111" s="3"/>
      <c r="X111" s="3"/>
      <c r="AG111" t="s">
        <v>617</v>
      </c>
    </row>
    <row r="112" spans="1:60" x14ac:dyDescent="0.25">
      <c r="A112" s="3"/>
      <c r="B112" s="4"/>
      <c r="C112" s="179" t="s">
        <v>618</v>
      </c>
      <c r="D112" s="6"/>
      <c r="E112" s="3"/>
      <c r="F112" s="3"/>
      <c r="G112" s="3"/>
      <c r="H112" s="3"/>
      <c r="I112" s="3"/>
      <c r="J112" s="3"/>
      <c r="K112" s="3"/>
      <c r="L112" s="3"/>
      <c r="M112" s="3"/>
      <c r="N112" s="3"/>
      <c r="O112" s="3"/>
      <c r="P112" s="3"/>
      <c r="Q112" s="3"/>
      <c r="R112" s="3"/>
      <c r="S112" s="3"/>
      <c r="T112" s="3"/>
      <c r="U112" s="3"/>
      <c r="V112" s="3"/>
      <c r="W112" s="3"/>
      <c r="X112" s="3"/>
      <c r="AG112" t="s">
        <v>619</v>
      </c>
    </row>
    <row r="113" spans="1:33" x14ac:dyDescent="0.25">
      <c r="A113" s="3"/>
      <c r="B113" s="4"/>
      <c r="C113" s="179"/>
      <c r="D113" s="6"/>
      <c r="E113" s="3"/>
      <c r="F113" s="3"/>
      <c r="G113" s="3"/>
      <c r="H113" s="3"/>
      <c r="I113" s="3"/>
      <c r="J113" s="3"/>
      <c r="K113" s="3"/>
      <c r="L113" s="3"/>
      <c r="M113" s="3"/>
      <c r="N113" s="3"/>
      <c r="O113" s="3"/>
      <c r="P113" s="3"/>
      <c r="Q113" s="3"/>
      <c r="R113" s="3"/>
      <c r="S113" s="3"/>
      <c r="T113" s="3"/>
      <c r="U113" s="3"/>
      <c r="V113" s="3"/>
      <c r="W113" s="3"/>
      <c r="X113" s="3"/>
    </row>
    <row r="114" spans="1:33" x14ac:dyDescent="0.25">
      <c r="C114" s="181"/>
      <c r="D114" s="10"/>
      <c r="AG114" t="s">
        <v>186</v>
      </c>
    </row>
    <row r="115" spans="1:33" x14ac:dyDescent="0.25">
      <c r="D115" s="10"/>
    </row>
    <row r="116" spans="1:33" x14ac:dyDescent="0.25">
      <c r="D116" s="10"/>
    </row>
    <row r="117" spans="1:33" x14ac:dyDescent="0.25">
      <c r="D117" s="10"/>
    </row>
    <row r="118" spans="1:33" x14ac:dyDescent="0.25">
      <c r="D118" s="10"/>
    </row>
    <row r="119" spans="1:33" x14ac:dyDescent="0.25">
      <c r="D119" s="10"/>
    </row>
    <row r="120" spans="1:33" x14ac:dyDescent="0.25">
      <c r="D120" s="10"/>
    </row>
    <row r="121" spans="1:33" x14ac:dyDescent="0.25">
      <c r="D121" s="10"/>
    </row>
    <row r="122" spans="1:33" x14ac:dyDescent="0.25">
      <c r="D122" s="10"/>
    </row>
    <row r="123" spans="1:33" x14ac:dyDescent="0.25">
      <c r="D123" s="10"/>
    </row>
    <row r="124" spans="1:33" x14ac:dyDescent="0.25">
      <c r="D124" s="10"/>
    </row>
    <row r="125" spans="1:33" x14ac:dyDescent="0.25">
      <c r="D125" s="10"/>
    </row>
    <row r="126" spans="1:33" x14ac:dyDescent="0.25">
      <c r="D126" s="10"/>
    </row>
    <row r="127" spans="1:33" x14ac:dyDescent="0.25">
      <c r="D127" s="10"/>
    </row>
    <row r="128" spans="1:33"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PFxmW284Dh7E5biuOoPoB4IFR4XOwaYgXmkbqx1aBaNyrXEwL4QNGVjG3U+NtfpOtTGJbVRDpIzTB1ytjv2SJw==" saltValue="U/CwmtdnJqokIgpLEIrxNg==" spinCount="100000" sheet="1"/>
  <mergeCells count="22">
    <mergeCell ref="C89:G89"/>
    <mergeCell ref="C38:G38"/>
    <mergeCell ref="C67:G67"/>
    <mergeCell ref="C69:G69"/>
    <mergeCell ref="C85:G85"/>
    <mergeCell ref="C87:G87"/>
    <mergeCell ref="A1:G1"/>
    <mergeCell ref="C2:G2"/>
    <mergeCell ref="C3:G3"/>
    <mergeCell ref="C4:G4"/>
    <mergeCell ref="A109:B109"/>
    <mergeCell ref="C10:G10"/>
    <mergeCell ref="C12:G12"/>
    <mergeCell ref="C14:G14"/>
    <mergeCell ref="C19:G19"/>
    <mergeCell ref="C21:G21"/>
    <mergeCell ref="C106:G106"/>
    <mergeCell ref="C28:G28"/>
    <mergeCell ref="C30:G30"/>
    <mergeCell ref="C32:G32"/>
    <mergeCell ref="C34:G34"/>
    <mergeCell ref="C36:G36"/>
  </mergeCells>
  <pageMargins left="0.59055118110236227" right="0.19685039370078741" top="0.78740157480314965" bottom="0.78740157480314965" header="0.31496062992125984" footer="0.31496062992125984"/>
  <pageSetup paperSize="9" orientation="landscape" r:id="rId1"/>
  <headerFooter>
    <oddHeader>&amp;LREKONSTRUKCE ul.NERUDOVA, TŘEBÍČ - Město Třebíč&amp;RSoupis prací</oddHeader>
    <oddFooter>&amp;LDSO-04.1 Veřejné osvětlení a MAN&amp;C&amp;P/&amp;N&amp;Rlistopad 2022</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54</vt:i4>
      </vt:variant>
    </vt:vector>
  </HeadingPairs>
  <TitlesOfParts>
    <vt:vector size="62" baseType="lpstr">
      <vt:lpstr>Stavba</vt:lpstr>
      <vt:lpstr>VzorPolozky</vt:lpstr>
      <vt:lpstr>Preambule</vt:lpstr>
      <vt:lpstr>Pokyny pro vyplnění</vt:lpstr>
      <vt:lpstr>SO-99 99.1 Naklady</vt:lpstr>
      <vt:lpstr>SO-01 DSO-01.1 Pol</vt:lpstr>
      <vt:lpstr>SO-01 DSO-01.2 Pol</vt:lpstr>
      <vt:lpstr>SO-04 DSO-04.1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DSO-01.1 Pol'!Názvy_tisku</vt:lpstr>
      <vt:lpstr>'SO-01 DSO-01.2 Pol'!Názvy_tisku</vt:lpstr>
      <vt:lpstr>'SO-04 DSO-04.1 Pol'!Názvy_tisku</vt:lpstr>
      <vt:lpstr>'SO-99 99.1 Naklady'!Názvy_tisku</vt:lpstr>
      <vt:lpstr>oadresa</vt:lpstr>
      <vt:lpstr>Stavba!Objednatel</vt:lpstr>
      <vt:lpstr>Stavba!Objekt</vt:lpstr>
      <vt:lpstr>'SO-01 DSO-01.1 Pol'!Oblast_tisku</vt:lpstr>
      <vt:lpstr>'SO-01 DSO-01.2 Pol'!Oblast_tisku</vt:lpstr>
      <vt:lpstr>'SO-04 DSO-04.1 Pol'!Oblast_tisku</vt:lpstr>
      <vt:lpstr>'SO-99 99.1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Heřmanská Iveta</dc:creator>
  <cp:lastModifiedBy>Nevoralová Jana, Ing.</cp:lastModifiedBy>
  <cp:lastPrinted>2022-11-28T12:07:45Z</cp:lastPrinted>
  <dcterms:created xsi:type="dcterms:W3CDTF">2009-04-08T07:15:50Z</dcterms:created>
  <dcterms:modified xsi:type="dcterms:W3CDTF">2022-12-19T07:28:12Z</dcterms:modified>
</cp:coreProperties>
</file>