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Prace\Komunikace\NOHAL\STOPSHOP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86 SO 010 Pol" sheetId="12" r:id="rId4"/>
    <sheet name="86 SO 101.1 Pol" sheetId="13" r:id="rId5"/>
    <sheet name="86 SO 101.2 Pol" sheetId="14" r:id="rId6"/>
    <sheet name="86 SO 102 Pol" sheetId="15" r:id="rId7"/>
    <sheet name="86 SO 103 Pol" sheetId="16" r:id="rId8"/>
    <sheet name="86 SO 104 Pol" sheetId="17" r:id="rId9"/>
    <sheet name="86 SO 105 Pol" sheetId="18" r:id="rId10"/>
    <sheet name="86 SO 106 Pol" sheetId="19" r:id="rId11"/>
    <sheet name="86 SO 401 Pol" sheetId="20" r:id="rId12"/>
    <sheet name="86 SO 402 Pol" sheetId="21" r:id="rId13"/>
    <sheet name="86 SO 403 Pol" sheetId="22" r:id="rId14"/>
    <sheet name="86 SO 404 Pol" sheetId="23" r:id="rId15"/>
    <sheet name="86 SO 405 Pol" sheetId="24" r:id="rId16"/>
    <sheet name="86 SO 801 Pol" sheetId="25" r:id="rId17"/>
    <sheet name="86 VON Pol" sheetId="26" r:id="rId18"/>
  </sheets>
  <externalReferences>
    <externalReference r:id="rId19"/>
  </externalReferences>
  <definedNames>
    <definedName name="CelkemDPHVypocet" localSheetId="1">Stavba!$H$56</definedName>
    <definedName name="CenaCelkem">Stavba!$G$29</definedName>
    <definedName name="CenaCelkemBezDPH">Stavba!$G$28</definedName>
    <definedName name="CenaCelkemVypocet" localSheetId="1">Stavba!$I$56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'86 SO 010 Pol'!$1:$7</definedName>
    <definedName name="_xlnm.Print_Titles" localSheetId="4">'86 SO 101.1 Pol'!$1:$7</definedName>
    <definedName name="_xlnm.Print_Titles" localSheetId="5">'86 SO 101.2 Pol'!$1:$7</definedName>
    <definedName name="_xlnm.Print_Titles" localSheetId="6">'86 SO 102 Pol'!$1:$7</definedName>
    <definedName name="_xlnm.Print_Titles" localSheetId="7">'86 SO 103 Pol'!$1:$7</definedName>
    <definedName name="_xlnm.Print_Titles" localSheetId="8">'86 SO 104 Pol'!$1:$7</definedName>
    <definedName name="_xlnm.Print_Titles" localSheetId="9">'86 SO 105 Pol'!$1:$7</definedName>
    <definedName name="_xlnm.Print_Titles" localSheetId="10">'86 SO 106 Pol'!$1:$7</definedName>
    <definedName name="_xlnm.Print_Titles" localSheetId="11">'86 SO 401 Pol'!$1:$7</definedName>
    <definedName name="_xlnm.Print_Titles" localSheetId="12">'86 SO 402 Pol'!$1:$7</definedName>
    <definedName name="_xlnm.Print_Titles" localSheetId="13">'86 SO 403 Pol'!$1:$7</definedName>
    <definedName name="_xlnm.Print_Titles" localSheetId="14">'86 SO 404 Pol'!$1:$7</definedName>
    <definedName name="_xlnm.Print_Titles" localSheetId="15">'86 SO 405 Pol'!$1:$7</definedName>
    <definedName name="_xlnm.Print_Titles" localSheetId="16">'86 SO 801 Pol'!$1:$7</definedName>
    <definedName name="_xlnm.Print_Titles" localSheetId="17">'86 VON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'86 SO 010 Pol'!$A$1:$X$86</definedName>
    <definedName name="_xlnm.Print_Area" localSheetId="4">'86 SO 101.1 Pol'!$A$1:$X$191</definedName>
    <definedName name="_xlnm.Print_Area" localSheetId="5">'86 SO 101.2 Pol'!$A$1:$X$73</definedName>
    <definedName name="_xlnm.Print_Area" localSheetId="6">'86 SO 102 Pol'!$A$1:$X$116</definedName>
    <definedName name="_xlnm.Print_Area" localSheetId="7">'86 SO 103 Pol'!$A$1:$X$152</definedName>
    <definedName name="_xlnm.Print_Area" localSheetId="8">'86 SO 104 Pol'!$A$1:$X$100</definedName>
    <definedName name="_xlnm.Print_Area" localSheetId="9">'86 SO 105 Pol'!$A$1:$X$94</definedName>
    <definedName name="_xlnm.Print_Area" localSheetId="10">'86 SO 106 Pol'!$A$1:$X$92</definedName>
    <definedName name="_xlnm.Print_Area" localSheetId="11">'86 SO 401 Pol'!$A$1:$X$75</definedName>
    <definedName name="_xlnm.Print_Area" localSheetId="12">'86 SO 402 Pol'!$A$1:$X$50</definedName>
    <definedName name="_xlnm.Print_Area" localSheetId="13">'86 SO 403 Pol'!$A$1:$X$35</definedName>
    <definedName name="_xlnm.Print_Area" localSheetId="14">'86 SO 404 Pol'!$A$1:$X$77</definedName>
    <definedName name="_xlnm.Print_Area" localSheetId="15">'86 SO 405 Pol'!$A$1:$X$36</definedName>
    <definedName name="_xlnm.Print_Area" localSheetId="16">'86 SO 801 Pol'!$A$1:$X$59</definedName>
    <definedName name="_xlnm.Print_Area" localSheetId="17">'86 VON Pol'!$A$1:$X$35</definedName>
    <definedName name="_xlnm.Print_Area" localSheetId="1">Stavba!$A$1:$J$136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Stavba!$F$56</definedName>
    <definedName name="ZakladDPHZakl">Stavba!$G$25</definedName>
    <definedName name="ZakladDPHZaklVypocet" localSheetId="1">Stavba!$G$56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35" i="1" l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5" i="26"/>
  <c r="G9" i="26"/>
  <c r="G8" i="26" s="1"/>
  <c r="I9" i="26"/>
  <c r="I8" i="26" s="1"/>
  <c r="K9" i="26"/>
  <c r="O9" i="26"/>
  <c r="O8" i="26" s="1"/>
  <c r="Q9" i="26"/>
  <c r="Q8" i="26" s="1"/>
  <c r="V9" i="26"/>
  <c r="G10" i="26"/>
  <c r="M10" i="26" s="1"/>
  <c r="I10" i="26"/>
  <c r="K10" i="26"/>
  <c r="O10" i="26"/>
  <c r="Q10" i="26"/>
  <c r="V10" i="26"/>
  <c r="G11" i="26"/>
  <c r="I11" i="26"/>
  <c r="K11" i="26"/>
  <c r="K8" i="26" s="1"/>
  <c r="M11" i="26"/>
  <c r="O11" i="26"/>
  <c r="Q11" i="26"/>
  <c r="V11" i="26"/>
  <c r="V8" i="26" s="1"/>
  <c r="G12" i="26"/>
  <c r="I12" i="26"/>
  <c r="K12" i="26"/>
  <c r="M12" i="26"/>
  <c r="O12" i="26"/>
  <c r="Q12" i="26"/>
  <c r="V12" i="26"/>
  <c r="G13" i="26"/>
  <c r="M13" i="26" s="1"/>
  <c r="I13" i="26"/>
  <c r="K13" i="26"/>
  <c r="O13" i="26"/>
  <c r="Q13" i="26"/>
  <c r="V13" i="26"/>
  <c r="G14" i="26"/>
  <c r="M14" i="26" s="1"/>
  <c r="I14" i="26"/>
  <c r="K14" i="26"/>
  <c r="O14" i="26"/>
  <c r="Q14" i="26"/>
  <c r="V14" i="26"/>
  <c r="G15" i="26"/>
  <c r="M15" i="26" s="1"/>
  <c r="I15" i="26"/>
  <c r="K15" i="26"/>
  <c r="O15" i="26"/>
  <c r="Q15" i="26"/>
  <c r="V15" i="26"/>
  <c r="G18" i="26"/>
  <c r="G17" i="26" s="1"/>
  <c r="I18" i="26"/>
  <c r="K18" i="26"/>
  <c r="O18" i="26"/>
  <c r="O17" i="26" s="1"/>
  <c r="Q18" i="26"/>
  <c r="V18" i="26"/>
  <c r="G19" i="26"/>
  <c r="M19" i="26" s="1"/>
  <c r="I19" i="26"/>
  <c r="I17" i="26" s="1"/>
  <c r="K19" i="26"/>
  <c r="O19" i="26"/>
  <c r="Q19" i="26"/>
  <c r="Q17" i="26" s="1"/>
  <c r="V19" i="26"/>
  <c r="G20" i="26"/>
  <c r="M20" i="26" s="1"/>
  <c r="I20" i="26"/>
  <c r="K20" i="26"/>
  <c r="K17" i="26" s="1"/>
  <c r="O20" i="26"/>
  <c r="Q20" i="26"/>
  <c r="V20" i="26"/>
  <c r="V17" i="26" s="1"/>
  <c r="G21" i="26"/>
  <c r="I21" i="26"/>
  <c r="K21" i="26"/>
  <c r="M21" i="26"/>
  <c r="O21" i="26"/>
  <c r="Q21" i="26"/>
  <c r="V21" i="26"/>
  <c r="AE25" i="26"/>
  <c r="G49" i="25"/>
  <c r="G9" i="25"/>
  <c r="M9" i="25" s="1"/>
  <c r="I9" i="25"/>
  <c r="I8" i="25" s="1"/>
  <c r="K9" i="25"/>
  <c r="K8" i="25" s="1"/>
  <c r="O9" i="25"/>
  <c r="Q9" i="25"/>
  <c r="Q8" i="25" s="1"/>
  <c r="V9" i="25"/>
  <c r="V8" i="25" s="1"/>
  <c r="G13" i="25"/>
  <c r="I13" i="25"/>
  <c r="K13" i="25"/>
  <c r="M13" i="25"/>
  <c r="O13" i="25"/>
  <c r="Q13" i="25"/>
  <c r="V13" i="25"/>
  <c r="G17" i="25"/>
  <c r="I17" i="25"/>
  <c r="K17" i="25"/>
  <c r="M17" i="25"/>
  <c r="O17" i="25"/>
  <c r="Q17" i="25"/>
  <c r="V17" i="25"/>
  <c r="G18" i="25"/>
  <c r="G8" i="25" s="1"/>
  <c r="I18" i="25"/>
  <c r="K18" i="25"/>
  <c r="O18" i="25"/>
  <c r="O8" i="25" s="1"/>
  <c r="Q18" i="25"/>
  <c r="V18" i="25"/>
  <c r="G21" i="25"/>
  <c r="M21" i="25" s="1"/>
  <c r="I21" i="25"/>
  <c r="K21" i="25"/>
  <c r="O21" i="25"/>
  <c r="Q21" i="25"/>
  <c r="V21" i="25"/>
  <c r="G24" i="25"/>
  <c r="I24" i="25"/>
  <c r="K24" i="25"/>
  <c r="M24" i="25"/>
  <c r="O24" i="25"/>
  <c r="Q24" i="25"/>
  <c r="V24" i="25"/>
  <c r="G25" i="25"/>
  <c r="I25" i="25"/>
  <c r="K25" i="25"/>
  <c r="M25" i="25"/>
  <c r="O25" i="25"/>
  <c r="Q25" i="25"/>
  <c r="V25" i="25"/>
  <c r="G26" i="25"/>
  <c r="AF49" i="25" s="1"/>
  <c r="I26" i="25"/>
  <c r="K26" i="25"/>
  <c r="O26" i="25"/>
  <c r="Q26" i="25"/>
  <c r="V26" i="25"/>
  <c r="G29" i="25"/>
  <c r="I29" i="25"/>
  <c r="K29" i="25"/>
  <c r="M29" i="25"/>
  <c r="O29" i="25"/>
  <c r="Q29" i="25"/>
  <c r="V29" i="25"/>
  <c r="G33" i="25"/>
  <c r="M33" i="25" s="1"/>
  <c r="I33" i="25"/>
  <c r="K33" i="25"/>
  <c r="O33" i="25"/>
  <c r="Q33" i="25"/>
  <c r="V33" i="25"/>
  <c r="G34" i="25"/>
  <c r="I34" i="25"/>
  <c r="K34" i="25"/>
  <c r="M34" i="25"/>
  <c r="O34" i="25"/>
  <c r="Q34" i="25"/>
  <c r="V34" i="25"/>
  <c r="G38" i="25"/>
  <c r="M38" i="25" s="1"/>
  <c r="I38" i="25"/>
  <c r="K38" i="25"/>
  <c r="O38" i="25"/>
  <c r="Q38" i="25"/>
  <c r="V38" i="25"/>
  <c r="G41" i="25"/>
  <c r="M41" i="25" s="1"/>
  <c r="I41" i="25"/>
  <c r="K41" i="25"/>
  <c r="O41" i="25"/>
  <c r="Q41" i="25"/>
  <c r="V41" i="25"/>
  <c r="G44" i="25"/>
  <c r="M44" i="25" s="1"/>
  <c r="I44" i="25"/>
  <c r="K44" i="25"/>
  <c r="O44" i="25"/>
  <c r="Q44" i="25"/>
  <c r="V44" i="25"/>
  <c r="AE49" i="25"/>
  <c r="G26" i="24"/>
  <c r="G9" i="24"/>
  <c r="M9" i="24" s="1"/>
  <c r="I9" i="24"/>
  <c r="I8" i="24" s="1"/>
  <c r="K9" i="24"/>
  <c r="K8" i="24" s="1"/>
  <c r="O9" i="24"/>
  <c r="Q9" i="24"/>
  <c r="Q8" i="24" s="1"/>
  <c r="V9" i="24"/>
  <c r="V8" i="24" s="1"/>
  <c r="G13" i="24"/>
  <c r="I13" i="24"/>
  <c r="K13" i="24"/>
  <c r="M13" i="24"/>
  <c r="O13" i="24"/>
  <c r="Q13" i="24"/>
  <c r="V13" i="24"/>
  <c r="G15" i="24"/>
  <c r="I15" i="24"/>
  <c r="K15" i="24"/>
  <c r="M15" i="24"/>
  <c r="O15" i="24"/>
  <c r="Q15" i="24"/>
  <c r="V15" i="24"/>
  <c r="G16" i="24"/>
  <c r="G8" i="24" s="1"/>
  <c r="I16" i="24"/>
  <c r="K16" i="24"/>
  <c r="O16" i="24"/>
  <c r="O8" i="24" s="1"/>
  <c r="Q16" i="24"/>
  <c r="V16" i="24"/>
  <c r="G19" i="24"/>
  <c r="I19" i="24"/>
  <c r="K19" i="24"/>
  <c r="K18" i="24" s="1"/>
  <c r="M19" i="24"/>
  <c r="O19" i="24"/>
  <c r="Q19" i="24"/>
  <c r="V19" i="24"/>
  <c r="V18" i="24" s="1"/>
  <c r="G20" i="24"/>
  <c r="I20" i="24"/>
  <c r="K20" i="24"/>
  <c r="M20" i="24"/>
  <c r="O20" i="24"/>
  <c r="Q20" i="24"/>
  <c r="V20" i="24"/>
  <c r="G21" i="24"/>
  <c r="G18" i="24" s="1"/>
  <c r="I21" i="24"/>
  <c r="K21" i="24"/>
  <c r="O21" i="24"/>
  <c r="O18" i="24" s="1"/>
  <c r="Q21" i="24"/>
  <c r="V21" i="24"/>
  <c r="G22" i="24"/>
  <c r="M22" i="24" s="1"/>
  <c r="I22" i="24"/>
  <c r="I18" i="24" s="1"/>
  <c r="K22" i="24"/>
  <c r="O22" i="24"/>
  <c r="Q22" i="24"/>
  <c r="Q18" i="24" s="1"/>
  <c r="V22" i="24"/>
  <c r="G23" i="24"/>
  <c r="I23" i="24"/>
  <c r="K23" i="24"/>
  <c r="M23" i="24"/>
  <c r="O23" i="24"/>
  <c r="Q23" i="24"/>
  <c r="V23" i="24"/>
  <c r="G24" i="24"/>
  <c r="I24" i="24"/>
  <c r="K24" i="24"/>
  <c r="M24" i="24"/>
  <c r="O24" i="24"/>
  <c r="Q24" i="24"/>
  <c r="V24" i="24"/>
  <c r="AE26" i="24"/>
  <c r="G67" i="23"/>
  <c r="G9" i="23"/>
  <c r="G8" i="23" s="1"/>
  <c r="I9" i="23"/>
  <c r="I8" i="23" s="1"/>
  <c r="K9" i="23"/>
  <c r="O9" i="23"/>
  <c r="O8" i="23" s="1"/>
  <c r="Q9" i="23"/>
  <c r="Q8" i="23" s="1"/>
  <c r="V9" i="23"/>
  <c r="G14" i="23"/>
  <c r="M14" i="23" s="1"/>
  <c r="I14" i="23"/>
  <c r="K14" i="23"/>
  <c r="O14" i="23"/>
  <c r="Q14" i="23"/>
  <c r="V14" i="23"/>
  <c r="G18" i="23"/>
  <c r="I18" i="23"/>
  <c r="K18" i="23"/>
  <c r="K8" i="23" s="1"/>
  <c r="M18" i="23"/>
  <c r="O18" i="23"/>
  <c r="Q18" i="23"/>
  <c r="V18" i="23"/>
  <c r="V8" i="23" s="1"/>
  <c r="G22" i="23"/>
  <c r="I22" i="23"/>
  <c r="K22" i="23"/>
  <c r="M22" i="23"/>
  <c r="O22" i="23"/>
  <c r="Q22" i="23"/>
  <c r="V22" i="23"/>
  <c r="G23" i="23"/>
  <c r="M23" i="23" s="1"/>
  <c r="I23" i="23"/>
  <c r="K23" i="23"/>
  <c r="O23" i="23"/>
  <c r="Q23" i="23"/>
  <c r="V23" i="23"/>
  <c r="G24" i="23"/>
  <c r="M24" i="23" s="1"/>
  <c r="I24" i="23"/>
  <c r="K24" i="23"/>
  <c r="O24" i="23"/>
  <c r="Q24" i="23"/>
  <c r="V24" i="23"/>
  <c r="G28" i="23"/>
  <c r="I28" i="23"/>
  <c r="K28" i="23"/>
  <c r="M28" i="23"/>
  <c r="O28" i="23"/>
  <c r="Q28" i="23"/>
  <c r="V28" i="23"/>
  <c r="G31" i="23"/>
  <c r="I31" i="23"/>
  <c r="K31" i="23"/>
  <c r="M31" i="23"/>
  <c r="O31" i="23"/>
  <c r="Q31" i="23"/>
  <c r="V31" i="23"/>
  <c r="G32" i="23"/>
  <c r="G33" i="23"/>
  <c r="M33" i="23" s="1"/>
  <c r="I33" i="23"/>
  <c r="I32" i="23" s="1"/>
  <c r="K33" i="23"/>
  <c r="K32" i="23" s="1"/>
  <c r="O33" i="23"/>
  <c r="Q33" i="23"/>
  <c r="Q32" i="23" s="1"/>
  <c r="V33" i="23"/>
  <c r="V32" i="23" s="1"/>
  <c r="G36" i="23"/>
  <c r="I36" i="23"/>
  <c r="K36" i="23"/>
  <c r="M36" i="23"/>
  <c r="O36" i="23"/>
  <c r="Q36" i="23"/>
  <c r="V36" i="23"/>
  <c r="G39" i="23"/>
  <c r="I39" i="23"/>
  <c r="K39" i="23"/>
  <c r="M39" i="23"/>
  <c r="O39" i="23"/>
  <c r="Q39" i="23"/>
  <c r="V39" i="23"/>
  <c r="G42" i="23"/>
  <c r="M42" i="23" s="1"/>
  <c r="I42" i="23"/>
  <c r="K42" i="23"/>
  <c r="O42" i="23"/>
  <c r="O32" i="23" s="1"/>
  <c r="Q42" i="23"/>
  <c r="V42" i="23"/>
  <c r="G45" i="23"/>
  <c r="M45" i="23" s="1"/>
  <c r="I45" i="23"/>
  <c r="K45" i="23"/>
  <c r="O45" i="23"/>
  <c r="Q45" i="23"/>
  <c r="V45" i="23"/>
  <c r="G48" i="23"/>
  <c r="I48" i="23"/>
  <c r="K48" i="23"/>
  <c r="M48" i="23"/>
  <c r="O48" i="23"/>
  <c r="Q48" i="23"/>
  <c r="V48" i="23"/>
  <c r="G51" i="23"/>
  <c r="I51" i="23"/>
  <c r="K51" i="23"/>
  <c r="M51" i="23"/>
  <c r="O51" i="23"/>
  <c r="Q51" i="23"/>
  <c r="V51" i="23"/>
  <c r="G54" i="23"/>
  <c r="M54" i="23" s="1"/>
  <c r="I54" i="23"/>
  <c r="K54" i="23"/>
  <c r="O54" i="23"/>
  <c r="Q54" i="23"/>
  <c r="V54" i="23"/>
  <c r="G57" i="23"/>
  <c r="M57" i="23" s="1"/>
  <c r="I57" i="23"/>
  <c r="K57" i="23"/>
  <c r="O57" i="23"/>
  <c r="Q57" i="23"/>
  <c r="V57" i="23"/>
  <c r="I60" i="23"/>
  <c r="K60" i="23"/>
  <c r="Q60" i="23"/>
  <c r="V60" i="23"/>
  <c r="G61" i="23"/>
  <c r="G60" i="23" s="1"/>
  <c r="I61" i="23"/>
  <c r="K61" i="23"/>
  <c r="M61" i="23"/>
  <c r="M60" i="23" s="1"/>
  <c r="O61" i="23"/>
  <c r="O60" i="23" s="1"/>
  <c r="Q61" i="23"/>
  <c r="V61" i="23"/>
  <c r="G62" i="23"/>
  <c r="O62" i="23"/>
  <c r="G63" i="23"/>
  <c r="M63" i="23" s="1"/>
  <c r="M62" i="23" s="1"/>
  <c r="I63" i="23"/>
  <c r="I62" i="23" s="1"/>
  <c r="K63" i="23"/>
  <c r="K62" i="23" s="1"/>
  <c r="O63" i="23"/>
  <c r="Q63" i="23"/>
  <c r="Q62" i="23" s="1"/>
  <c r="V63" i="23"/>
  <c r="V62" i="23" s="1"/>
  <c r="G64" i="23"/>
  <c r="I64" i="23"/>
  <c r="K64" i="23"/>
  <c r="M64" i="23"/>
  <c r="O64" i="23"/>
  <c r="Q64" i="23"/>
  <c r="V64" i="23"/>
  <c r="G65" i="23"/>
  <c r="I65" i="23"/>
  <c r="K65" i="23"/>
  <c r="M65" i="23"/>
  <c r="O65" i="23"/>
  <c r="Q65" i="23"/>
  <c r="V65" i="23"/>
  <c r="AE67" i="23"/>
  <c r="G25" i="22"/>
  <c r="G9" i="22"/>
  <c r="M9" i="22" s="1"/>
  <c r="I9" i="22"/>
  <c r="I8" i="22" s="1"/>
  <c r="K9" i="22"/>
  <c r="K8" i="22" s="1"/>
  <c r="O9" i="22"/>
  <c r="Q9" i="22"/>
  <c r="Q8" i="22" s="1"/>
  <c r="V9" i="22"/>
  <c r="V8" i="22" s="1"/>
  <c r="G12" i="22"/>
  <c r="I12" i="22"/>
  <c r="K12" i="22"/>
  <c r="M12" i="22"/>
  <c r="O12" i="22"/>
  <c r="Q12" i="22"/>
  <c r="V12" i="22"/>
  <c r="G15" i="22"/>
  <c r="I15" i="22"/>
  <c r="K15" i="22"/>
  <c r="M15" i="22"/>
  <c r="O15" i="22"/>
  <c r="Q15" i="22"/>
  <c r="V15" i="22"/>
  <c r="G18" i="22"/>
  <c r="G8" i="22" s="1"/>
  <c r="I18" i="22"/>
  <c r="K18" i="22"/>
  <c r="O18" i="22"/>
  <c r="O8" i="22" s="1"/>
  <c r="Q18" i="22"/>
  <c r="V18" i="22"/>
  <c r="G21" i="22"/>
  <c r="M21" i="22" s="1"/>
  <c r="I21" i="22"/>
  <c r="K21" i="22"/>
  <c r="O21" i="22"/>
  <c r="Q21" i="22"/>
  <c r="V21" i="22"/>
  <c r="AE25" i="22"/>
  <c r="G40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13" i="21"/>
  <c r="I13" i="21"/>
  <c r="K13" i="21"/>
  <c r="M13" i="21"/>
  <c r="O13" i="21"/>
  <c r="Q13" i="21"/>
  <c r="V13" i="21"/>
  <c r="G17" i="21"/>
  <c r="I17" i="21"/>
  <c r="K17" i="21"/>
  <c r="M17" i="21"/>
  <c r="O17" i="21"/>
  <c r="Q17" i="21"/>
  <c r="V17" i="21"/>
  <c r="G20" i="21"/>
  <c r="G8" i="21" s="1"/>
  <c r="I20" i="21"/>
  <c r="K20" i="21"/>
  <c r="O20" i="21"/>
  <c r="O8" i="21" s="1"/>
  <c r="Q20" i="21"/>
  <c r="V20" i="21"/>
  <c r="G23" i="21"/>
  <c r="M23" i="21" s="1"/>
  <c r="I23" i="21"/>
  <c r="K23" i="21"/>
  <c r="O23" i="21"/>
  <c r="Q23" i="21"/>
  <c r="V23" i="21"/>
  <c r="G26" i="21"/>
  <c r="I26" i="21"/>
  <c r="K26" i="21"/>
  <c r="M26" i="21"/>
  <c r="O26" i="21"/>
  <c r="Q26" i="21"/>
  <c r="V26" i="21"/>
  <c r="G27" i="21"/>
  <c r="I27" i="21"/>
  <c r="K27" i="21"/>
  <c r="M27" i="21"/>
  <c r="O27" i="21"/>
  <c r="Q27" i="21"/>
  <c r="V27" i="21"/>
  <c r="G30" i="21"/>
  <c r="O30" i="21"/>
  <c r="G31" i="21"/>
  <c r="I31" i="21"/>
  <c r="I30" i="21" s="1"/>
  <c r="K31" i="21"/>
  <c r="K30" i="21" s="1"/>
  <c r="M31" i="21"/>
  <c r="M30" i="21" s="1"/>
  <c r="O31" i="21"/>
  <c r="Q31" i="21"/>
  <c r="Q30" i="21" s="1"/>
  <c r="V31" i="21"/>
  <c r="V30" i="21" s="1"/>
  <c r="G34" i="21"/>
  <c r="I34" i="21"/>
  <c r="K34" i="21"/>
  <c r="M34" i="21"/>
  <c r="O34" i="21"/>
  <c r="Q34" i="21"/>
  <c r="V34" i="21"/>
  <c r="G38" i="21"/>
  <c r="G37" i="21" s="1"/>
  <c r="I38" i="21"/>
  <c r="I37" i="21" s="1"/>
  <c r="K38" i="21"/>
  <c r="K37" i="21" s="1"/>
  <c r="O38" i="21"/>
  <c r="O37" i="21" s="1"/>
  <c r="Q38" i="21"/>
  <c r="Q37" i="21" s="1"/>
  <c r="V38" i="21"/>
  <c r="V37" i="21" s="1"/>
  <c r="AE40" i="21"/>
  <c r="AF40" i="21"/>
  <c r="G65" i="20"/>
  <c r="G9" i="20"/>
  <c r="M9" i="20" s="1"/>
  <c r="I9" i="20"/>
  <c r="I8" i="20" s="1"/>
  <c r="K9" i="20"/>
  <c r="K8" i="20" s="1"/>
  <c r="O9" i="20"/>
  <c r="Q9" i="20"/>
  <c r="Q8" i="20" s="1"/>
  <c r="V9" i="20"/>
  <c r="V8" i="20" s="1"/>
  <c r="G10" i="20"/>
  <c r="I10" i="20"/>
  <c r="K10" i="20"/>
  <c r="M10" i="20"/>
  <c r="O10" i="20"/>
  <c r="Q10" i="20"/>
  <c r="V10" i="20"/>
  <c r="G11" i="20"/>
  <c r="I11" i="20"/>
  <c r="K11" i="20"/>
  <c r="M11" i="20"/>
  <c r="O11" i="20"/>
  <c r="Q11" i="20"/>
  <c r="V11" i="20"/>
  <c r="G12" i="20"/>
  <c r="G8" i="20" s="1"/>
  <c r="I12" i="20"/>
  <c r="K12" i="20"/>
  <c r="O12" i="20"/>
  <c r="O8" i="20" s="1"/>
  <c r="Q12" i="20"/>
  <c r="V12" i="20"/>
  <c r="G13" i="20"/>
  <c r="M13" i="20" s="1"/>
  <c r="I13" i="20"/>
  <c r="K13" i="20"/>
  <c r="O13" i="20"/>
  <c r="Q13" i="20"/>
  <c r="V13" i="20"/>
  <c r="G14" i="20"/>
  <c r="I14" i="20"/>
  <c r="K14" i="20"/>
  <c r="M14" i="20"/>
  <c r="O14" i="20"/>
  <c r="Q14" i="20"/>
  <c r="V14" i="20"/>
  <c r="G15" i="20"/>
  <c r="I15" i="20"/>
  <c r="K15" i="20"/>
  <c r="M15" i="20"/>
  <c r="O15" i="20"/>
  <c r="Q15" i="20"/>
  <c r="V15" i="20"/>
  <c r="G16" i="20"/>
  <c r="M16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I18" i="20"/>
  <c r="K18" i="20"/>
  <c r="M18" i="20"/>
  <c r="O18" i="20"/>
  <c r="Q18" i="20"/>
  <c r="V18" i="20"/>
  <c r="G19" i="20"/>
  <c r="I19" i="20"/>
  <c r="K19" i="20"/>
  <c r="M19" i="20"/>
  <c r="O19" i="20"/>
  <c r="Q19" i="20"/>
  <c r="V19" i="20"/>
  <c r="G20" i="20"/>
  <c r="M20" i="20" s="1"/>
  <c r="I20" i="20"/>
  <c r="K20" i="20"/>
  <c r="O20" i="20"/>
  <c r="Q20" i="20"/>
  <c r="V20" i="20"/>
  <c r="G21" i="20"/>
  <c r="I21" i="20"/>
  <c r="K21" i="20"/>
  <c r="M21" i="20"/>
  <c r="O21" i="20"/>
  <c r="Q21" i="20"/>
  <c r="V21" i="20"/>
  <c r="G22" i="20"/>
  <c r="M22" i="20" s="1"/>
  <c r="I22" i="20"/>
  <c r="K22" i="20"/>
  <c r="O22" i="20"/>
  <c r="Q22" i="20"/>
  <c r="V22" i="20"/>
  <c r="G23" i="20"/>
  <c r="I23" i="20"/>
  <c r="K23" i="20"/>
  <c r="M23" i="20"/>
  <c r="O23" i="20"/>
  <c r="Q23" i="20"/>
  <c r="V23" i="20"/>
  <c r="G25" i="20"/>
  <c r="I25" i="20"/>
  <c r="I24" i="20" s="1"/>
  <c r="K25" i="20"/>
  <c r="K24" i="20" s="1"/>
  <c r="M25" i="20"/>
  <c r="O25" i="20"/>
  <c r="Q25" i="20"/>
  <c r="Q24" i="20" s="1"/>
  <c r="V25" i="20"/>
  <c r="V24" i="20" s="1"/>
  <c r="G26" i="20"/>
  <c r="M26" i="20" s="1"/>
  <c r="I26" i="20"/>
  <c r="K26" i="20"/>
  <c r="O26" i="20"/>
  <c r="Q26" i="20"/>
  <c r="V26" i="20"/>
  <c r="G27" i="20"/>
  <c r="I27" i="20"/>
  <c r="K27" i="20"/>
  <c r="M27" i="20"/>
  <c r="O27" i="20"/>
  <c r="Q27" i="20"/>
  <c r="V27" i="20"/>
  <c r="G28" i="20"/>
  <c r="G24" i="20" s="1"/>
  <c r="I28" i="20"/>
  <c r="K28" i="20"/>
  <c r="O28" i="20"/>
  <c r="O24" i="20" s="1"/>
  <c r="Q28" i="20"/>
  <c r="V28" i="20"/>
  <c r="G29" i="20"/>
  <c r="I29" i="20"/>
  <c r="K29" i="20"/>
  <c r="M29" i="20"/>
  <c r="O29" i="20"/>
  <c r="Q29" i="20"/>
  <c r="V29" i="20"/>
  <c r="G30" i="20"/>
  <c r="M30" i="20" s="1"/>
  <c r="I30" i="20"/>
  <c r="K30" i="20"/>
  <c r="O30" i="20"/>
  <c r="Q30" i="20"/>
  <c r="V30" i="20"/>
  <c r="G31" i="20"/>
  <c r="I31" i="20"/>
  <c r="K31" i="20"/>
  <c r="M31" i="20"/>
  <c r="O31" i="20"/>
  <c r="Q31" i="20"/>
  <c r="V31" i="20"/>
  <c r="G32" i="20"/>
  <c r="M32" i="20" s="1"/>
  <c r="I32" i="20"/>
  <c r="K32" i="20"/>
  <c r="O32" i="20"/>
  <c r="Q32" i="20"/>
  <c r="V32" i="20"/>
  <c r="G33" i="20"/>
  <c r="I33" i="20"/>
  <c r="K33" i="20"/>
  <c r="M33" i="20"/>
  <c r="O33" i="20"/>
  <c r="Q33" i="20"/>
  <c r="V33" i="20"/>
  <c r="G34" i="20"/>
  <c r="M34" i="20" s="1"/>
  <c r="I34" i="20"/>
  <c r="K34" i="20"/>
  <c r="O34" i="20"/>
  <c r="Q34" i="20"/>
  <c r="V34" i="20"/>
  <c r="G35" i="20"/>
  <c r="I35" i="20"/>
  <c r="K35" i="20"/>
  <c r="M35" i="20"/>
  <c r="O35" i="20"/>
  <c r="Q35" i="20"/>
  <c r="V35" i="20"/>
  <c r="G36" i="20"/>
  <c r="M36" i="20" s="1"/>
  <c r="I36" i="20"/>
  <c r="K36" i="20"/>
  <c r="O36" i="20"/>
  <c r="Q36" i="20"/>
  <c r="V36" i="20"/>
  <c r="G37" i="20"/>
  <c r="I37" i="20"/>
  <c r="K37" i="20"/>
  <c r="M37" i="20"/>
  <c r="O37" i="20"/>
  <c r="Q37" i="20"/>
  <c r="V37" i="20"/>
  <c r="G39" i="20"/>
  <c r="I39" i="20"/>
  <c r="I38" i="20" s="1"/>
  <c r="K39" i="20"/>
  <c r="M39" i="20"/>
  <c r="O39" i="20"/>
  <c r="Q39" i="20"/>
  <c r="Q38" i="20" s="1"/>
  <c r="V39" i="20"/>
  <c r="G40" i="20"/>
  <c r="G38" i="20" s="1"/>
  <c r="I40" i="20"/>
  <c r="K40" i="20"/>
  <c r="O40" i="20"/>
  <c r="O38" i="20" s="1"/>
  <c r="Q40" i="20"/>
  <c r="V40" i="20"/>
  <c r="G41" i="20"/>
  <c r="I41" i="20"/>
  <c r="K41" i="20"/>
  <c r="M41" i="20"/>
  <c r="O41" i="20"/>
  <c r="Q41" i="20"/>
  <c r="V41" i="20"/>
  <c r="G42" i="20"/>
  <c r="M42" i="20" s="1"/>
  <c r="I42" i="20"/>
  <c r="K42" i="20"/>
  <c r="K38" i="20" s="1"/>
  <c r="O42" i="20"/>
  <c r="Q42" i="20"/>
  <c r="V42" i="20"/>
  <c r="V38" i="20" s="1"/>
  <c r="G43" i="20"/>
  <c r="I43" i="20"/>
  <c r="K43" i="20"/>
  <c r="M43" i="20"/>
  <c r="O43" i="20"/>
  <c r="Q43" i="20"/>
  <c r="V43" i="20"/>
  <c r="G44" i="20"/>
  <c r="M44" i="20" s="1"/>
  <c r="I44" i="20"/>
  <c r="K44" i="20"/>
  <c r="O44" i="20"/>
  <c r="Q44" i="20"/>
  <c r="V44" i="20"/>
  <c r="G45" i="20"/>
  <c r="I45" i="20"/>
  <c r="K45" i="20"/>
  <c r="M45" i="20"/>
  <c r="O45" i="20"/>
  <c r="Q45" i="20"/>
  <c r="V45" i="20"/>
  <c r="G46" i="20"/>
  <c r="M46" i="20" s="1"/>
  <c r="I46" i="20"/>
  <c r="K46" i="20"/>
  <c r="O46" i="20"/>
  <c r="Q46" i="20"/>
  <c r="V46" i="20"/>
  <c r="G47" i="20"/>
  <c r="I47" i="20"/>
  <c r="K47" i="20"/>
  <c r="M47" i="20"/>
  <c r="O47" i="20"/>
  <c r="Q47" i="20"/>
  <c r="V47" i="20"/>
  <c r="G48" i="20"/>
  <c r="M48" i="20" s="1"/>
  <c r="I48" i="20"/>
  <c r="K48" i="20"/>
  <c r="O48" i="20"/>
  <c r="Q48" i="20"/>
  <c r="V48" i="20"/>
  <c r="G49" i="20"/>
  <c r="I49" i="20"/>
  <c r="K49" i="20"/>
  <c r="M49" i="20"/>
  <c r="O49" i="20"/>
  <c r="Q49" i="20"/>
  <c r="V49" i="20"/>
  <c r="G50" i="20"/>
  <c r="M50" i="20" s="1"/>
  <c r="I50" i="20"/>
  <c r="K50" i="20"/>
  <c r="O50" i="20"/>
  <c r="Q50" i="20"/>
  <c r="V50" i="20"/>
  <c r="G51" i="20"/>
  <c r="I51" i="20"/>
  <c r="K51" i="20"/>
  <c r="M51" i="20"/>
  <c r="O51" i="20"/>
  <c r="Q51" i="20"/>
  <c r="V51" i="20"/>
  <c r="G52" i="20"/>
  <c r="AF65" i="20" s="1"/>
  <c r="I52" i="20"/>
  <c r="K52" i="20"/>
  <c r="O52" i="20"/>
  <c r="Q52" i="20"/>
  <c r="V52" i="20"/>
  <c r="G53" i="20"/>
  <c r="I53" i="20"/>
  <c r="K53" i="20"/>
  <c r="M53" i="20"/>
  <c r="O53" i="20"/>
  <c r="Q53" i="20"/>
  <c r="V53" i="20"/>
  <c r="G54" i="20"/>
  <c r="M54" i="20" s="1"/>
  <c r="I54" i="20"/>
  <c r="K54" i="20"/>
  <c r="O54" i="20"/>
  <c r="Q54" i="20"/>
  <c r="V54" i="20"/>
  <c r="G55" i="20"/>
  <c r="I55" i="20"/>
  <c r="K55" i="20"/>
  <c r="M55" i="20"/>
  <c r="O55" i="20"/>
  <c r="Q55" i="20"/>
  <c r="V55" i="20"/>
  <c r="G56" i="20"/>
  <c r="M56" i="20" s="1"/>
  <c r="I56" i="20"/>
  <c r="K56" i="20"/>
  <c r="O56" i="20"/>
  <c r="Q56" i="20"/>
  <c r="V56" i="20"/>
  <c r="G57" i="20"/>
  <c r="I57" i="20"/>
  <c r="K57" i="20"/>
  <c r="M57" i="20"/>
  <c r="O57" i="20"/>
  <c r="Q57" i="20"/>
  <c r="V57" i="20"/>
  <c r="G58" i="20"/>
  <c r="M58" i="20" s="1"/>
  <c r="I58" i="20"/>
  <c r="K58" i="20"/>
  <c r="O58" i="20"/>
  <c r="Q58" i="20"/>
  <c r="V58" i="20"/>
  <c r="G59" i="20"/>
  <c r="I59" i="20"/>
  <c r="K59" i="20"/>
  <c r="M59" i="20"/>
  <c r="O59" i="20"/>
  <c r="Q59" i="20"/>
  <c r="V59" i="20"/>
  <c r="G60" i="20"/>
  <c r="M60" i="20" s="1"/>
  <c r="I60" i="20"/>
  <c r="K60" i="20"/>
  <c r="O60" i="20"/>
  <c r="Q60" i="20"/>
  <c r="V60" i="20"/>
  <c r="I61" i="20"/>
  <c r="Q61" i="20"/>
  <c r="G62" i="20"/>
  <c r="M62" i="20" s="1"/>
  <c r="M61" i="20" s="1"/>
  <c r="I62" i="20"/>
  <c r="K62" i="20"/>
  <c r="K61" i="20" s="1"/>
  <c r="O62" i="20"/>
  <c r="O61" i="20" s="1"/>
  <c r="Q62" i="20"/>
  <c r="V62" i="20"/>
  <c r="V61" i="20" s="1"/>
  <c r="G63" i="20"/>
  <c r="I63" i="20"/>
  <c r="K63" i="20"/>
  <c r="M63" i="20"/>
  <c r="O63" i="20"/>
  <c r="Q63" i="20"/>
  <c r="V63" i="20"/>
  <c r="AE65" i="20"/>
  <c r="G82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2" i="19"/>
  <c r="I12" i="19"/>
  <c r="K12" i="19"/>
  <c r="M12" i="19"/>
  <c r="O12" i="19"/>
  <c r="Q12" i="19"/>
  <c r="V12" i="19"/>
  <c r="G16" i="19"/>
  <c r="I16" i="19"/>
  <c r="K16" i="19"/>
  <c r="M16" i="19"/>
  <c r="O16" i="19"/>
  <c r="Q16" i="19"/>
  <c r="V16" i="19"/>
  <c r="G19" i="19"/>
  <c r="G8" i="19" s="1"/>
  <c r="I19" i="19"/>
  <c r="K19" i="19"/>
  <c r="O19" i="19"/>
  <c r="O8" i="19" s="1"/>
  <c r="Q19" i="19"/>
  <c r="V19" i="19"/>
  <c r="G22" i="19"/>
  <c r="M22" i="19" s="1"/>
  <c r="I22" i="19"/>
  <c r="K22" i="19"/>
  <c r="O22" i="19"/>
  <c r="Q22" i="19"/>
  <c r="V22" i="19"/>
  <c r="G25" i="19"/>
  <c r="I25" i="19"/>
  <c r="K25" i="19"/>
  <c r="M25" i="19"/>
  <c r="O25" i="19"/>
  <c r="Q25" i="19"/>
  <c r="V25" i="19"/>
  <c r="G31" i="19"/>
  <c r="I31" i="19"/>
  <c r="K31" i="19"/>
  <c r="M31" i="19"/>
  <c r="O31" i="19"/>
  <c r="Q31" i="19"/>
  <c r="V31" i="19"/>
  <c r="G32" i="19"/>
  <c r="M32" i="19" s="1"/>
  <c r="I32" i="19"/>
  <c r="K32" i="19"/>
  <c r="O32" i="19"/>
  <c r="Q32" i="19"/>
  <c r="V32" i="19"/>
  <c r="G33" i="19"/>
  <c r="I33" i="19"/>
  <c r="K33" i="19"/>
  <c r="M33" i="19"/>
  <c r="O33" i="19"/>
  <c r="Q33" i="19"/>
  <c r="V33" i="19"/>
  <c r="G43" i="19"/>
  <c r="M43" i="19" s="1"/>
  <c r="I43" i="19"/>
  <c r="K43" i="19"/>
  <c r="O43" i="19"/>
  <c r="Q43" i="19"/>
  <c r="V43" i="19"/>
  <c r="G50" i="19"/>
  <c r="I50" i="19"/>
  <c r="K50" i="19"/>
  <c r="M50" i="19"/>
  <c r="O50" i="19"/>
  <c r="Q50" i="19"/>
  <c r="V50" i="19"/>
  <c r="G51" i="19"/>
  <c r="M51" i="19" s="1"/>
  <c r="I51" i="19"/>
  <c r="K51" i="19"/>
  <c r="O51" i="19"/>
  <c r="Q51" i="19"/>
  <c r="V51" i="19"/>
  <c r="G57" i="19"/>
  <c r="I57" i="19"/>
  <c r="K57" i="19"/>
  <c r="M57" i="19"/>
  <c r="O57" i="19"/>
  <c r="Q57" i="19"/>
  <c r="V57" i="19"/>
  <c r="G59" i="19"/>
  <c r="I59" i="19"/>
  <c r="I58" i="19" s="1"/>
  <c r="K59" i="19"/>
  <c r="M59" i="19"/>
  <c r="O59" i="19"/>
  <c r="Q59" i="19"/>
  <c r="Q58" i="19" s="1"/>
  <c r="V59" i="19"/>
  <c r="G65" i="19"/>
  <c r="G58" i="19" s="1"/>
  <c r="I65" i="19"/>
  <c r="K65" i="19"/>
  <c r="O65" i="19"/>
  <c r="O58" i="19" s="1"/>
  <c r="Q65" i="19"/>
  <c r="V65" i="19"/>
  <c r="G68" i="19"/>
  <c r="I68" i="19"/>
  <c r="K68" i="19"/>
  <c r="M68" i="19"/>
  <c r="O68" i="19"/>
  <c r="Q68" i="19"/>
  <c r="V68" i="19"/>
  <c r="G71" i="19"/>
  <c r="M71" i="19" s="1"/>
  <c r="I71" i="19"/>
  <c r="K71" i="19"/>
  <c r="K58" i="19" s="1"/>
  <c r="O71" i="19"/>
  <c r="Q71" i="19"/>
  <c r="V71" i="19"/>
  <c r="V58" i="19" s="1"/>
  <c r="I75" i="19"/>
  <c r="Q75" i="19"/>
  <c r="G76" i="19"/>
  <c r="G75" i="19" s="1"/>
  <c r="I76" i="19"/>
  <c r="K76" i="19"/>
  <c r="K75" i="19" s="1"/>
  <c r="O76" i="19"/>
  <c r="O75" i="19" s="1"/>
  <c r="Q76" i="19"/>
  <c r="V76" i="19"/>
  <c r="V75" i="19" s="1"/>
  <c r="I77" i="19"/>
  <c r="Q77" i="19"/>
  <c r="G78" i="19"/>
  <c r="M78" i="19" s="1"/>
  <c r="M77" i="19" s="1"/>
  <c r="I78" i="19"/>
  <c r="K78" i="19"/>
  <c r="K77" i="19" s="1"/>
  <c r="O78" i="19"/>
  <c r="O77" i="19" s="1"/>
  <c r="Q78" i="19"/>
  <c r="V78" i="19"/>
  <c r="V77" i="19" s="1"/>
  <c r="G79" i="19"/>
  <c r="I79" i="19"/>
  <c r="K79" i="19"/>
  <c r="M79" i="19"/>
  <c r="O79" i="19"/>
  <c r="Q79" i="19"/>
  <c r="V79" i="19"/>
  <c r="G80" i="19"/>
  <c r="M80" i="19" s="1"/>
  <c r="I80" i="19"/>
  <c r="K80" i="19"/>
  <c r="O80" i="19"/>
  <c r="Q80" i="19"/>
  <c r="V80" i="19"/>
  <c r="AE82" i="19"/>
  <c r="AF82" i="19"/>
  <c r="G84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4" i="18"/>
  <c r="I14" i="18"/>
  <c r="K14" i="18"/>
  <c r="M14" i="18"/>
  <c r="O14" i="18"/>
  <c r="Q14" i="18"/>
  <c r="V14" i="18"/>
  <c r="G15" i="18"/>
  <c r="I15" i="18"/>
  <c r="K15" i="18"/>
  <c r="M15" i="18"/>
  <c r="O15" i="18"/>
  <c r="Q15" i="18"/>
  <c r="V15" i="18"/>
  <c r="G19" i="18"/>
  <c r="G8" i="18" s="1"/>
  <c r="I19" i="18"/>
  <c r="K19" i="18"/>
  <c r="O19" i="18"/>
  <c r="O8" i="18" s="1"/>
  <c r="Q19" i="18"/>
  <c r="V19" i="18"/>
  <c r="G20" i="18"/>
  <c r="M20" i="18" s="1"/>
  <c r="I20" i="18"/>
  <c r="K20" i="18"/>
  <c r="O20" i="18"/>
  <c r="Q20" i="18"/>
  <c r="V20" i="18"/>
  <c r="G21" i="18"/>
  <c r="I21" i="18"/>
  <c r="K21" i="18"/>
  <c r="M21" i="18"/>
  <c r="O21" i="18"/>
  <c r="Q21" i="18"/>
  <c r="V21" i="18"/>
  <c r="G25" i="18"/>
  <c r="I25" i="18"/>
  <c r="K25" i="18"/>
  <c r="M25" i="18"/>
  <c r="O25" i="18"/>
  <c r="Q25" i="18"/>
  <c r="V25" i="18"/>
  <c r="G26" i="18"/>
  <c r="M26" i="18" s="1"/>
  <c r="I26" i="18"/>
  <c r="K26" i="18"/>
  <c r="O26" i="18"/>
  <c r="Q26" i="18"/>
  <c r="V26" i="18"/>
  <c r="G27" i="18"/>
  <c r="I27" i="18"/>
  <c r="K27" i="18"/>
  <c r="M27" i="18"/>
  <c r="O27" i="18"/>
  <c r="Q27" i="18"/>
  <c r="V27" i="18"/>
  <c r="G30" i="18"/>
  <c r="M30" i="18" s="1"/>
  <c r="I30" i="18"/>
  <c r="K30" i="18"/>
  <c r="O30" i="18"/>
  <c r="Q30" i="18"/>
  <c r="V30" i="18"/>
  <c r="G32" i="18"/>
  <c r="G31" i="18" s="1"/>
  <c r="I32" i="18"/>
  <c r="I31" i="18" s="1"/>
  <c r="K32" i="18"/>
  <c r="K31" i="18" s="1"/>
  <c r="O32" i="18"/>
  <c r="O31" i="18" s="1"/>
  <c r="Q32" i="18"/>
  <c r="Q31" i="18" s="1"/>
  <c r="V32" i="18"/>
  <c r="V31" i="18" s="1"/>
  <c r="G35" i="18"/>
  <c r="I35" i="18"/>
  <c r="K35" i="18"/>
  <c r="M35" i="18"/>
  <c r="O35" i="18"/>
  <c r="Q35" i="18"/>
  <c r="V35" i="18"/>
  <c r="G38" i="18"/>
  <c r="I38" i="18"/>
  <c r="K38" i="18"/>
  <c r="M38" i="18"/>
  <c r="O38" i="18"/>
  <c r="Q38" i="18"/>
  <c r="V38" i="18"/>
  <c r="G39" i="18"/>
  <c r="I39" i="18"/>
  <c r="K39" i="18"/>
  <c r="M39" i="18"/>
  <c r="O39" i="18"/>
  <c r="Q39" i="18"/>
  <c r="V39" i="18"/>
  <c r="G42" i="18"/>
  <c r="M42" i="18" s="1"/>
  <c r="I42" i="18"/>
  <c r="K42" i="18"/>
  <c r="O42" i="18"/>
  <c r="Q42" i="18"/>
  <c r="V42" i="18"/>
  <c r="G45" i="18"/>
  <c r="I45" i="18"/>
  <c r="K45" i="18"/>
  <c r="M45" i="18"/>
  <c r="O45" i="18"/>
  <c r="Q45" i="18"/>
  <c r="V45" i="18"/>
  <c r="G52" i="18"/>
  <c r="G51" i="18" s="1"/>
  <c r="I52" i="18"/>
  <c r="I51" i="18" s="1"/>
  <c r="K52" i="18"/>
  <c r="M52" i="18"/>
  <c r="O52" i="18"/>
  <c r="O51" i="18" s="1"/>
  <c r="Q52" i="18"/>
  <c r="Q51" i="18" s="1"/>
  <c r="V52" i="18"/>
  <c r="G56" i="18"/>
  <c r="M56" i="18" s="1"/>
  <c r="I56" i="18"/>
  <c r="K56" i="18"/>
  <c r="O56" i="18"/>
  <c r="Q56" i="18"/>
  <c r="V56" i="18"/>
  <c r="G60" i="18"/>
  <c r="I60" i="18"/>
  <c r="K60" i="18"/>
  <c r="M60" i="18"/>
  <c r="O60" i="18"/>
  <c r="Q60" i="18"/>
  <c r="V60" i="18"/>
  <c r="G64" i="18"/>
  <c r="I64" i="18"/>
  <c r="K64" i="18"/>
  <c r="K51" i="18" s="1"/>
  <c r="M64" i="18"/>
  <c r="O64" i="18"/>
  <c r="Q64" i="18"/>
  <c r="V64" i="18"/>
  <c r="V51" i="18" s="1"/>
  <c r="G68" i="18"/>
  <c r="I68" i="18"/>
  <c r="K68" i="18"/>
  <c r="M68" i="18"/>
  <c r="O68" i="18"/>
  <c r="Q68" i="18"/>
  <c r="V68" i="18"/>
  <c r="G72" i="18"/>
  <c r="M72" i="18" s="1"/>
  <c r="I72" i="18"/>
  <c r="K72" i="18"/>
  <c r="O72" i="18"/>
  <c r="Q72" i="18"/>
  <c r="V72" i="18"/>
  <c r="I76" i="18"/>
  <c r="Q76" i="18"/>
  <c r="G77" i="18"/>
  <c r="G76" i="18" s="1"/>
  <c r="I77" i="18"/>
  <c r="K77" i="18"/>
  <c r="K76" i="18" s="1"/>
  <c r="M77" i="18"/>
  <c r="M76" i="18" s="1"/>
  <c r="O77" i="18"/>
  <c r="O76" i="18" s="1"/>
  <c r="Q77" i="18"/>
  <c r="V77" i="18"/>
  <c r="V76" i="18" s="1"/>
  <c r="G82" i="18"/>
  <c r="G81" i="18" s="1"/>
  <c r="I82" i="18"/>
  <c r="I81" i="18" s="1"/>
  <c r="K82" i="18"/>
  <c r="K81" i="18" s="1"/>
  <c r="O82" i="18"/>
  <c r="O81" i="18" s="1"/>
  <c r="Q82" i="18"/>
  <c r="Q81" i="18" s="1"/>
  <c r="V82" i="18"/>
  <c r="V81" i="18" s="1"/>
  <c r="AE84" i="18"/>
  <c r="AF84" i="18"/>
  <c r="G90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2" i="17"/>
  <c r="I12" i="17"/>
  <c r="K12" i="17"/>
  <c r="M12" i="17"/>
  <c r="O12" i="17"/>
  <c r="Q12" i="17"/>
  <c r="V12" i="17"/>
  <c r="G15" i="17"/>
  <c r="I15" i="17"/>
  <c r="K15" i="17"/>
  <c r="M15" i="17"/>
  <c r="O15" i="17"/>
  <c r="Q15" i="17"/>
  <c r="V15" i="17"/>
  <c r="G17" i="17"/>
  <c r="G8" i="17" s="1"/>
  <c r="I17" i="17"/>
  <c r="K17" i="17"/>
  <c r="O17" i="17"/>
  <c r="O8" i="17" s="1"/>
  <c r="Q17" i="17"/>
  <c r="V17" i="17"/>
  <c r="G19" i="17"/>
  <c r="M19" i="17" s="1"/>
  <c r="I19" i="17"/>
  <c r="K19" i="17"/>
  <c r="O19" i="17"/>
  <c r="Q19" i="17"/>
  <c r="V19" i="17"/>
  <c r="G20" i="17"/>
  <c r="I20" i="17"/>
  <c r="K20" i="17"/>
  <c r="M20" i="17"/>
  <c r="O20" i="17"/>
  <c r="Q20" i="17"/>
  <c r="V20" i="17"/>
  <c r="G22" i="17"/>
  <c r="I22" i="17"/>
  <c r="K22" i="17"/>
  <c r="M22" i="17"/>
  <c r="O22" i="17"/>
  <c r="Q22" i="17"/>
  <c r="V22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G26" i="17"/>
  <c r="I26" i="17"/>
  <c r="K26" i="17"/>
  <c r="M26" i="17"/>
  <c r="O26" i="17"/>
  <c r="Q26" i="17"/>
  <c r="V26" i="17"/>
  <c r="G29" i="17"/>
  <c r="I29" i="17"/>
  <c r="K29" i="17"/>
  <c r="M29" i="17"/>
  <c r="O29" i="17"/>
  <c r="Q29" i="17"/>
  <c r="V29" i="17"/>
  <c r="G33" i="17"/>
  <c r="M33" i="17" s="1"/>
  <c r="I33" i="17"/>
  <c r="K33" i="17"/>
  <c r="O33" i="17"/>
  <c r="Q33" i="17"/>
  <c r="V33" i="17"/>
  <c r="G34" i="17"/>
  <c r="I34" i="17"/>
  <c r="K34" i="17"/>
  <c r="M34" i="17"/>
  <c r="O34" i="17"/>
  <c r="Q34" i="17"/>
  <c r="V34" i="17"/>
  <c r="G37" i="17"/>
  <c r="I37" i="17"/>
  <c r="K37" i="17"/>
  <c r="M37" i="17"/>
  <c r="O37" i="17"/>
  <c r="Q37" i="17"/>
  <c r="V37" i="17"/>
  <c r="G40" i="17"/>
  <c r="I40" i="17"/>
  <c r="K40" i="17"/>
  <c r="M40" i="17"/>
  <c r="O40" i="17"/>
  <c r="Q40" i="17"/>
  <c r="V40" i="17"/>
  <c r="G44" i="17"/>
  <c r="M44" i="17" s="1"/>
  <c r="I44" i="17"/>
  <c r="I43" i="17" s="1"/>
  <c r="K44" i="17"/>
  <c r="K43" i="17" s="1"/>
  <c r="O44" i="17"/>
  <c r="Q44" i="17"/>
  <c r="Q43" i="17" s="1"/>
  <c r="V44" i="17"/>
  <c r="V43" i="17" s="1"/>
  <c r="G48" i="17"/>
  <c r="I48" i="17"/>
  <c r="K48" i="17"/>
  <c r="M48" i="17"/>
  <c r="O48" i="17"/>
  <c r="Q48" i="17"/>
  <c r="V48" i="17"/>
  <c r="G51" i="17"/>
  <c r="I51" i="17"/>
  <c r="K51" i="17"/>
  <c r="M51" i="17"/>
  <c r="O51" i="17"/>
  <c r="Q51" i="17"/>
  <c r="V51" i="17"/>
  <c r="G54" i="17"/>
  <c r="G43" i="17" s="1"/>
  <c r="I54" i="17"/>
  <c r="K54" i="17"/>
  <c r="O54" i="17"/>
  <c r="O43" i="17" s="1"/>
  <c r="Q54" i="17"/>
  <c r="V54" i="17"/>
  <c r="G58" i="17"/>
  <c r="M58" i="17" s="1"/>
  <c r="I58" i="17"/>
  <c r="K58" i="17"/>
  <c r="K57" i="17" s="1"/>
  <c r="O58" i="17"/>
  <c r="Q58" i="17"/>
  <c r="V58" i="17"/>
  <c r="V57" i="17" s="1"/>
  <c r="G61" i="17"/>
  <c r="I61" i="17"/>
  <c r="K61" i="17"/>
  <c r="M61" i="17"/>
  <c r="O61" i="17"/>
  <c r="Q61" i="17"/>
  <c r="V61" i="17"/>
  <c r="G67" i="17"/>
  <c r="G57" i="17" s="1"/>
  <c r="I67" i="17"/>
  <c r="K67" i="17"/>
  <c r="O67" i="17"/>
  <c r="O57" i="17" s="1"/>
  <c r="Q67" i="17"/>
  <c r="V67" i="17"/>
  <c r="G70" i="17"/>
  <c r="M70" i="17" s="1"/>
  <c r="I70" i="17"/>
  <c r="I57" i="17" s="1"/>
  <c r="K70" i="17"/>
  <c r="O70" i="17"/>
  <c r="Q70" i="17"/>
  <c r="Q57" i="17" s="1"/>
  <c r="V70" i="17"/>
  <c r="G76" i="17"/>
  <c r="M76" i="17" s="1"/>
  <c r="I76" i="17"/>
  <c r="K76" i="17"/>
  <c r="O76" i="17"/>
  <c r="Q76" i="17"/>
  <c r="V76" i="17"/>
  <c r="G79" i="17"/>
  <c r="I79" i="17"/>
  <c r="K79" i="17"/>
  <c r="M79" i="17"/>
  <c r="O79" i="17"/>
  <c r="Q79" i="17"/>
  <c r="V79" i="17"/>
  <c r="G82" i="17"/>
  <c r="M82" i="17" s="1"/>
  <c r="I82" i="17"/>
  <c r="K82" i="17"/>
  <c r="O82" i="17"/>
  <c r="Q82" i="17"/>
  <c r="V82" i="17"/>
  <c r="G85" i="17"/>
  <c r="M85" i="17" s="1"/>
  <c r="I85" i="17"/>
  <c r="K85" i="17"/>
  <c r="O85" i="17"/>
  <c r="Q85" i="17"/>
  <c r="V85" i="17"/>
  <c r="G87" i="17"/>
  <c r="I87" i="17"/>
  <c r="K87" i="17"/>
  <c r="O87" i="17"/>
  <c r="Q87" i="17"/>
  <c r="V87" i="17"/>
  <c r="G88" i="17"/>
  <c r="I88" i="17"/>
  <c r="K88" i="17"/>
  <c r="M88" i="17"/>
  <c r="M87" i="17" s="1"/>
  <c r="O88" i="17"/>
  <c r="Q88" i="17"/>
  <c r="V88" i="17"/>
  <c r="AE90" i="17"/>
  <c r="G142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20" i="16"/>
  <c r="I20" i="16"/>
  <c r="K20" i="16"/>
  <c r="M20" i="16"/>
  <c r="O20" i="16"/>
  <c r="Q20" i="16"/>
  <c r="V20" i="16"/>
  <c r="G21" i="16"/>
  <c r="I21" i="16"/>
  <c r="K21" i="16"/>
  <c r="M21" i="16"/>
  <c r="O21" i="16"/>
  <c r="Q21" i="16"/>
  <c r="V21" i="16"/>
  <c r="G30" i="16"/>
  <c r="G8" i="16" s="1"/>
  <c r="I30" i="16"/>
  <c r="K30" i="16"/>
  <c r="O30" i="16"/>
  <c r="O8" i="16" s="1"/>
  <c r="Q30" i="16"/>
  <c r="V30" i="16"/>
  <c r="G31" i="16"/>
  <c r="M31" i="16" s="1"/>
  <c r="I31" i="16"/>
  <c r="K31" i="16"/>
  <c r="O31" i="16"/>
  <c r="Q31" i="16"/>
  <c r="V31" i="16"/>
  <c r="G32" i="16"/>
  <c r="I32" i="16"/>
  <c r="K32" i="16"/>
  <c r="M32" i="16"/>
  <c r="O32" i="16"/>
  <c r="Q32" i="16"/>
  <c r="V32" i="16"/>
  <c r="G41" i="16"/>
  <c r="I41" i="16"/>
  <c r="K41" i="16"/>
  <c r="M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50" i="16"/>
  <c r="I50" i="16"/>
  <c r="K50" i="16"/>
  <c r="M50" i="16"/>
  <c r="O50" i="16"/>
  <c r="Q50" i="16"/>
  <c r="V50" i="16"/>
  <c r="G51" i="16"/>
  <c r="I51" i="16"/>
  <c r="K51" i="16"/>
  <c r="M51" i="16"/>
  <c r="O51" i="16"/>
  <c r="Q51" i="16"/>
  <c r="V51" i="16"/>
  <c r="G55" i="16"/>
  <c r="M55" i="16" s="1"/>
  <c r="I55" i="16"/>
  <c r="I54" i="16" s="1"/>
  <c r="K55" i="16"/>
  <c r="K54" i="16" s="1"/>
  <c r="O55" i="16"/>
  <c r="Q55" i="16"/>
  <c r="Q54" i="16" s="1"/>
  <c r="V55" i="16"/>
  <c r="V54" i="16" s="1"/>
  <c r="G58" i="16"/>
  <c r="I58" i="16"/>
  <c r="K58" i="16"/>
  <c r="M58" i="16"/>
  <c r="O58" i="16"/>
  <c r="Q58" i="16"/>
  <c r="V58" i="16"/>
  <c r="G61" i="16"/>
  <c r="I61" i="16"/>
  <c r="K61" i="16"/>
  <c r="M61" i="16"/>
  <c r="O61" i="16"/>
  <c r="Q61" i="16"/>
  <c r="V61" i="16"/>
  <c r="G68" i="16"/>
  <c r="G54" i="16" s="1"/>
  <c r="I68" i="16"/>
  <c r="K68" i="16"/>
  <c r="O68" i="16"/>
  <c r="O54" i="16" s="1"/>
  <c r="Q68" i="16"/>
  <c r="V68" i="16"/>
  <c r="G71" i="16"/>
  <c r="I71" i="16"/>
  <c r="K71" i="16"/>
  <c r="M71" i="16"/>
  <c r="O71" i="16"/>
  <c r="Q71" i="16"/>
  <c r="V71" i="16"/>
  <c r="G83" i="16"/>
  <c r="I83" i="16"/>
  <c r="I82" i="16" s="1"/>
  <c r="K83" i="16"/>
  <c r="M83" i="16"/>
  <c r="O83" i="16"/>
  <c r="Q83" i="16"/>
  <c r="Q82" i="16" s="1"/>
  <c r="V83" i="16"/>
  <c r="G86" i="16"/>
  <c r="G82" i="16" s="1"/>
  <c r="I86" i="16"/>
  <c r="K86" i="16"/>
  <c r="O86" i="16"/>
  <c r="O82" i="16" s="1"/>
  <c r="Q86" i="16"/>
  <c r="V86" i="16"/>
  <c r="G89" i="16"/>
  <c r="I89" i="16"/>
  <c r="K89" i="16"/>
  <c r="M89" i="16"/>
  <c r="O89" i="16"/>
  <c r="Q89" i="16"/>
  <c r="V89" i="16"/>
  <c r="G92" i="16"/>
  <c r="M92" i="16" s="1"/>
  <c r="I92" i="16"/>
  <c r="K92" i="16"/>
  <c r="K82" i="16" s="1"/>
  <c r="O92" i="16"/>
  <c r="Q92" i="16"/>
  <c r="V92" i="16"/>
  <c r="V82" i="16" s="1"/>
  <c r="G95" i="16"/>
  <c r="I95" i="16"/>
  <c r="K95" i="16"/>
  <c r="M95" i="16"/>
  <c r="O95" i="16"/>
  <c r="Q95" i="16"/>
  <c r="V95" i="16"/>
  <c r="G100" i="16"/>
  <c r="M100" i="16" s="1"/>
  <c r="I100" i="16"/>
  <c r="K100" i="16"/>
  <c r="O100" i="16"/>
  <c r="Q100" i="16"/>
  <c r="V100" i="16"/>
  <c r="G103" i="16"/>
  <c r="I103" i="16"/>
  <c r="K103" i="16"/>
  <c r="M103" i="16"/>
  <c r="O103" i="16"/>
  <c r="Q103" i="16"/>
  <c r="V103" i="16"/>
  <c r="G106" i="16"/>
  <c r="M106" i="16" s="1"/>
  <c r="I106" i="16"/>
  <c r="K106" i="16"/>
  <c r="O106" i="16"/>
  <c r="Q106" i="16"/>
  <c r="V106" i="16"/>
  <c r="G112" i="16"/>
  <c r="G111" i="16" s="1"/>
  <c r="I112" i="16"/>
  <c r="I111" i="16" s="1"/>
  <c r="K112" i="16"/>
  <c r="K111" i="16" s="1"/>
  <c r="O112" i="16"/>
  <c r="O111" i="16" s="1"/>
  <c r="Q112" i="16"/>
  <c r="Q111" i="16" s="1"/>
  <c r="V112" i="16"/>
  <c r="V111" i="16" s="1"/>
  <c r="G117" i="16"/>
  <c r="I117" i="16"/>
  <c r="K117" i="16"/>
  <c r="M117" i="16"/>
  <c r="O117" i="16"/>
  <c r="Q117" i="16"/>
  <c r="V117" i="16"/>
  <c r="G120" i="16"/>
  <c r="I120" i="16"/>
  <c r="K120" i="16"/>
  <c r="M120" i="16"/>
  <c r="O120" i="16"/>
  <c r="Q120" i="16"/>
  <c r="V120" i="16"/>
  <c r="G123" i="16"/>
  <c r="I123" i="16"/>
  <c r="K123" i="16"/>
  <c r="M123" i="16"/>
  <c r="O123" i="16"/>
  <c r="Q123" i="16"/>
  <c r="V123" i="16"/>
  <c r="G128" i="16"/>
  <c r="M128" i="16" s="1"/>
  <c r="I128" i="16"/>
  <c r="K128" i="16"/>
  <c r="O128" i="16"/>
  <c r="Q128" i="16"/>
  <c r="V128" i="16"/>
  <c r="G129" i="16"/>
  <c r="I129" i="16"/>
  <c r="K129" i="16"/>
  <c r="M129" i="16"/>
  <c r="O129" i="16"/>
  <c r="Q129" i="16"/>
  <c r="V129" i="16"/>
  <c r="G130" i="16"/>
  <c r="I130" i="16"/>
  <c r="K130" i="16"/>
  <c r="M130" i="16"/>
  <c r="O130" i="16"/>
  <c r="Q130" i="16"/>
  <c r="V130" i="16"/>
  <c r="G132" i="16"/>
  <c r="G131" i="16" s="1"/>
  <c r="I132" i="16"/>
  <c r="I131" i="16" s="1"/>
  <c r="K132" i="16"/>
  <c r="K131" i="16" s="1"/>
  <c r="O132" i="16"/>
  <c r="O131" i="16" s="1"/>
  <c r="Q132" i="16"/>
  <c r="Q131" i="16" s="1"/>
  <c r="V132" i="16"/>
  <c r="V131" i="16" s="1"/>
  <c r="I135" i="16"/>
  <c r="Q135" i="16"/>
  <c r="G136" i="16"/>
  <c r="G135" i="16" s="1"/>
  <c r="I136" i="16"/>
  <c r="K136" i="16"/>
  <c r="K135" i="16" s="1"/>
  <c r="M136" i="16"/>
  <c r="M135" i="16" s="1"/>
  <c r="O136" i="16"/>
  <c r="O135" i="16" s="1"/>
  <c r="Q136" i="16"/>
  <c r="V136" i="16"/>
  <c r="V135" i="16" s="1"/>
  <c r="G138" i="16"/>
  <c r="G137" i="16" s="1"/>
  <c r="I138" i="16"/>
  <c r="I137" i="16" s="1"/>
  <c r="K138" i="16"/>
  <c r="K137" i="16" s="1"/>
  <c r="O138" i="16"/>
  <c r="O137" i="16" s="1"/>
  <c r="Q138" i="16"/>
  <c r="Q137" i="16" s="1"/>
  <c r="V138" i="16"/>
  <c r="V137" i="16" s="1"/>
  <c r="G139" i="16"/>
  <c r="I139" i="16"/>
  <c r="K139" i="16"/>
  <c r="M139" i="16"/>
  <c r="O139" i="16"/>
  <c r="Q139" i="16"/>
  <c r="V139" i="16"/>
  <c r="G140" i="16"/>
  <c r="I140" i="16"/>
  <c r="K140" i="16"/>
  <c r="M140" i="16"/>
  <c r="O140" i="16"/>
  <c r="Q140" i="16"/>
  <c r="V140" i="16"/>
  <c r="AE142" i="16"/>
  <c r="G106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4" i="15"/>
  <c r="I14" i="15"/>
  <c r="K14" i="15"/>
  <c r="M14" i="15"/>
  <c r="O14" i="15"/>
  <c r="Q14" i="15"/>
  <c r="V14" i="15"/>
  <c r="G18" i="15"/>
  <c r="I18" i="15"/>
  <c r="K18" i="15"/>
  <c r="M18" i="15"/>
  <c r="O18" i="15"/>
  <c r="Q18" i="15"/>
  <c r="V18" i="15"/>
  <c r="G21" i="15"/>
  <c r="G8" i="15" s="1"/>
  <c r="I21" i="15"/>
  <c r="K21" i="15"/>
  <c r="O21" i="15"/>
  <c r="O8" i="15" s="1"/>
  <c r="Q21" i="15"/>
  <c r="V21" i="15"/>
  <c r="G24" i="15"/>
  <c r="M24" i="15" s="1"/>
  <c r="I24" i="15"/>
  <c r="K24" i="15"/>
  <c r="O24" i="15"/>
  <c r="Q24" i="15"/>
  <c r="V24" i="15"/>
  <c r="G27" i="15"/>
  <c r="I27" i="15"/>
  <c r="K27" i="15"/>
  <c r="M27" i="15"/>
  <c r="O27" i="15"/>
  <c r="Q27" i="15"/>
  <c r="V27" i="15"/>
  <c r="G30" i="15"/>
  <c r="I30" i="15"/>
  <c r="K30" i="15"/>
  <c r="M30" i="15"/>
  <c r="O30" i="15"/>
  <c r="Q30" i="15"/>
  <c r="V30" i="15"/>
  <c r="G32" i="15"/>
  <c r="M32" i="15" s="1"/>
  <c r="I32" i="15"/>
  <c r="I31" i="15" s="1"/>
  <c r="K32" i="15"/>
  <c r="K31" i="15" s="1"/>
  <c r="O32" i="15"/>
  <c r="Q32" i="15"/>
  <c r="Q31" i="15" s="1"/>
  <c r="V32" i="15"/>
  <c r="V31" i="15" s="1"/>
  <c r="G39" i="15"/>
  <c r="I39" i="15"/>
  <c r="K39" i="15"/>
  <c r="M39" i="15"/>
  <c r="O39" i="15"/>
  <c r="Q39" i="15"/>
  <c r="V39" i="15"/>
  <c r="G45" i="15"/>
  <c r="I45" i="15"/>
  <c r="K45" i="15"/>
  <c r="M45" i="15"/>
  <c r="O45" i="15"/>
  <c r="Q45" i="15"/>
  <c r="V45" i="15"/>
  <c r="G51" i="15"/>
  <c r="G31" i="15" s="1"/>
  <c r="I51" i="15"/>
  <c r="K51" i="15"/>
  <c r="O51" i="15"/>
  <c r="O31" i="15" s="1"/>
  <c r="Q51" i="15"/>
  <c r="V51" i="15"/>
  <c r="G54" i="15"/>
  <c r="I54" i="15"/>
  <c r="K54" i="15"/>
  <c r="M54" i="15"/>
  <c r="O54" i="15"/>
  <c r="Q54" i="15"/>
  <c r="V54" i="15"/>
  <c r="G57" i="15"/>
  <c r="I57" i="15"/>
  <c r="K57" i="15"/>
  <c r="M57" i="15"/>
  <c r="O57" i="15"/>
  <c r="Q57" i="15"/>
  <c r="V57" i="15"/>
  <c r="G60" i="15"/>
  <c r="I60" i="15"/>
  <c r="K60" i="15"/>
  <c r="M60" i="15"/>
  <c r="O60" i="15"/>
  <c r="Q60" i="15"/>
  <c r="V60" i="15"/>
  <c r="G63" i="15"/>
  <c r="M63" i="15" s="1"/>
  <c r="I63" i="15"/>
  <c r="K63" i="15"/>
  <c r="O63" i="15"/>
  <c r="Q63" i="15"/>
  <c r="V63" i="15"/>
  <c r="G68" i="15"/>
  <c r="I68" i="15"/>
  <c r="K68" i="15"/>
  <c r="M68" i="15"/>
  <c r="O68" i="15"/>
  <c r="Q68" i="15"/>
  <c r="V68" i="15"/>
  <c r="G72" i="15"/>
  <c r="I72" i="15"/>
  <c r="K72" i="15"/>
  <c r="M72" i="15"/>
  <c r="O72" i="15"/>
  <c r="Q72" i="15"/>
  <c r="V72" i="15"/>
  <c r="G73" i="15"/>
  <c r="I73" i="15"/>
  <c r="K73" i="15"/>
  <c r="M73" i="15"/>
  <c r="O73" i="15"/>
  <c r="Q73" i="15"/>
  <c r="V73" i="15"/>
  <c r="G74" i="15"/>
  <c r="M74" i="15" s="1"/>
  <c r="I74" i="15"/>
  <c r="K74" i="15"/>
  <c r="O74" i="15"/>
  <c r="Q74" i="15"/>
  <c r="V74" i="15"/>
  <c r="G78" i="15"/>
  <c r="I78" i="15"/>
  <c r="K78" i="15"/>
  <c r="M78" i="15"/>
  <c r="O78" i="15"/>
  <c r="Q78" i="15"/>
  <c r="V78" i="15"/>
  <c r="G81" i="15"/>
  <c r="I81" i="15"/>
  <c r="K81" i="15"/>
  <c r="M81" i="15"/>
  <c r="O81" i="15"/>
  <c r="Q81" i="15"/>
  <c r="V81" i="15"/>
  <c r="G87" i="15"/>
  <c r="I87" i="15"/>
  <c r="K87" i="15"/>
  <c r="M87" i="15"/>
  <c r="O87" i="15"/>
  <c r="Q87" i="15"/>
  <c r="V87" i="15"/>
  <c r="G90" i="15"/>
  <c r="O90" i="15"/>
  <c r="G91" i="15"/>
  <c r="I91" i="15"/>
  <c r="I90" i="15" s="1"/>
  <c r="K91" i="15"/>
  <c r="K90" i="15" s="1"/>
  <c r="M91" i="15"/>
  <c r="M90" i="15" s="1"/>
  <c r="O91" i="15"/>
  <c r="Q91" i="15"/>
  <c r="Q90" i="15" s="1"/>
  <c r="V91" i="15"/>
  <c r="V90" i="15" s="1"/>
  <c r="G93" i="15"/>
  <c r="I93" i="15"/>
  <c r="I92" i="15" s="1"/>
  <c r="K93" i="15"/>
  <c r="M93" i="15"/>
  <c r="O93" i="15"/>
  <c r="Q93" i="15"/>
  <c r="Q92" i="15" s="1"/>
  <c r="V93" i="15"/>
  <c r="G96" i="15"/>
  <c r="G92" i="15" s="1"/>
  <c r="I96" i="15"/>
  <c r="K96" i="15"/>
  <c r="O96" i="15"/>
  <c r="O92" i="15" s="1"/>
  <c r="Q96" i="15"/>
  <c r="V96" i="15"/>
  <c r="G99" i="15"/>
  <c r="I99" i="15"/>
  <c r="K99" i="15"/>
  <c r="M99" i="15"/>
  <c r="O99" i="15"/>
  <c r="Q99" i="15"/>
  <c r="V99" i="15"/>
  <c r="G102" i="15"/>
  <c r="M102" i="15" s="1"/>
  <c r="I102" i="15"/>
  <c r="K102" i="15"/>
  <c r="K92" i="15" s="1"/>
  <c r="O102" i="15"/>
  <c r="Q102" i="15"/>
  <c r="V102" i="15"/>
  <c r="V92" i="15" s="1"/>
  <c r="G103" i="15"/>
  <c r="I103" i="15"/>
  <c r="K103" i="15"/>
  <c r="M103" i="15"/>
  <c r="O103" i="15"/>
  <c r="Q103" i="15"/>
  <c r="V103" i="15"/>
  <c r="G104" i="15"/>
  <c r="M104" i="15" s="1"/>
  <c r="I104" i="15"/>
  <c r="K104" i="15"/>
  <c r="O104" i="15"/>
  <c r="Q104" i="15"/>
  <c r="V104" i="15"/>
  <c r="AE106" i="15"/>
  <c r="AF106" i="15"/>
  <c r="G63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2" i="14"/>
  <c r="I12" i="14"/>
  <c r="K12" i="14"/>
  <c r="M12" i="14"/>
  <c r="O12" i="14"/>
  <c r="Q12" i="14"/>
  <c r="V12" i="14"/>
  <c r="G13" i="14"/>
  <c r="I13" i="14"/>
  <c r="K13" i="14"/>
  <c r="M13" i="14"/>
  <c r="O13" i="14"/>
  <c r="Q13" i="14"/>
  <c r="V13" i="14"/>
  <c r="G16" i="14"/>
  <c r="G8" i="14" s="1"/>
  <c r="I16" i="14"/>
  <c r="K16" i="14"/>
  <c r="O16" i="14"/>
  <c r="O8" i="14" s="1"/>
  <c r="Q16" i="14"/>
  <c r="V16" i="14"/>
  <c r="G17" i="14"/>
  <c r="M17" i="14" s="1"/>
  <c r="I17" i="14"/>
  <c r="K17" i="14"/>
  <c r="O17" i="14"/>
  <c r="Q17" i="14"/>
  <c r="V17" i="14"/>
  <c r="G19" i="14"/>
  <c r="I19" i="14"/>
  <c r="I18" i="14" s="1"/>
  <c r="K19" i="14"/>
  <c r="M19" i="14"/>
  <c r="O19" i="14"/>
  <c r="Q19" i="14"/>
  <c r="Q18" i="14" s="1"/>
  <c r="V19" i="14"/>
  <c r="G23" i="14"/>
  <c r="G18" i="14" s="1"/>
  <c r="I23" i="14"/>
  <c r="K23" i="14"/>
  <c r="O23" i="14"/>
  <c r="O18" i="14" s="1"/>
  <c r="Q23" i="14"/>
  <c r="V23" i="14"/>
  <c r="G27" i="14"/>
  <c r="I27" i="14"/>
  <c r="K27" i="14"/>
  <c r="M27" i="14"/>
  <c r="O27" i="14"/>
  <c r="Q27" i="14"/>
  <c r="V27" i="14"/>
  <c r="G30" i="14"/>
  <c r="M30" i="14" s="1"/>
  <c r="I30" i="14"/>
  <c r="K30" i="14"/>
  <c r="K18" i="14" s="1"/>
  <c r="O30" i="14"/>
  <c r="Q30" i="14"/>
  <c r="V30" i="14"/>
  <c r="V18" i="14" s="1"/>
  <c r="G33" i="14"/>
  <c r="I33" i="14"/>
  <c r="K33" i="14"/>
  <c r="M33" i="14"/>
  <c r="O33" i="14"/>
  <c r="Q33" i="14"/>
  <c r="V33" i="14"/>
  <c r="G37" i="14"/>
  <c r="I37" i="14"/>
  <c r="I36" i="14" s="1"/>
  <c r="K37" i="14"/>
  <c r="M37" i="14"/>
  <c r="O37" i="14"/>
  <c r="Q37" i="14"/>
  <c r="Q36" i="14" s="1"/>
  <c r="V37" i="14"/>
  <c r="G40" i="14"/>
  <c r="M40" i="14" s="1"/>
  <c r="I40" i="14"/>
  <c r="K40" i="14"/>
  <c r="K36" i="14" s="1"/>
  <c r="O40" i="14"/>
  <c r="Q40" i="14"/>
  <c r="V40" i="14"/>
  <c r="V36" i="14" s="1"/>
  <c r="G43" i="14"/>
  <c r="I43" i="14"/>
  <c r="K43" i="14"/>
  <c r="M43" i="14"/>
  <c r="O43" i="14"/>
  <c r="Q43" i="14"/>
  <c r="V43" i="14"/>
  <c r="G48" i="14"/>
  <c r="G36" i="14" s="1"/>
  <c r="I48" i="14"/>
  <c r="K48" i="14"/>
  <c r="O48" i="14"/>
  <c r="O36" i="14" s="1"/>
  <c r="Q48" i="14"/>
  <c r="V48" i="14"/>
  <c r="G51" i="14"/>
  <c r="I51" i="14"/>
  <c r="K51" i="14"/>
  <c r="M51" i="14"/>
  <c r="O51" i="14"/>
  <c r="Q51" i="14"/>
  <c r="V51" i="14"/>
  <c r="G53" i="14"/>
  <c r="K53" i="14"/>
  <c r="O53" i="14"/>
  <c r="V53" i="14"/>
  <c r="G54" i="14"/>
  <c r="I54" i="14"/>
  <c r="I53" i="14" s="1"/>
  <c r="K54" i="14"/>
  <c r="M54" i="14"/>
  <c r="M53" i="14" s="1"/>
  <c r="O54" i="14"/>
  <c r="Q54" i="14"/>
  <c r="Q53" i="14" s="1"/>
  <c r="V54" i="14"/>
  <c r="G60" i="14"/>
  <c r="K60" i="14"/>
  <c r="O60" i="14"/>
  <c r="V60" i="14"/>
  <c r="G61" i="14"/>
  <c r="I61" i="14"/>
  <c r="I60" i="14" s="1"/>
  <c r="K61" i="14"/>
  <c r="M61" i="14"/>
  <c r="M60" i="14" s="1"/>
  <c r="O61" i="14"/>
  <c r="Q61" i="14"/>
  <c r="Q60" i="14" s="1"/>
  <c r="V61" i="14"/>
  <c r="AE63" i="14"/>
  <c r="G181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K12" i="13"/>
  <c r="M12" i="13"/>
  <c r="O12" i="13"/>
  <c r="Q12" i="13"/>
  <c r="V12" i="13"/>
  <c r="G15" i="13"/>
  <c r="I15" i="13"/>
  <c r="K15" i="13"/>
  <c r="M15" i="13"/>
  <c r="O15" i="13"/>
  <c r="Q15" i="13"/>
  <c r="V15" i="13"/>
  <c r="G18" i="13"/>
  <c r="G8" i="13" s="1"/>
  <c r="I18" i="13"/>
  <c r="K18" i="13"/>
  <c r="O18" i="13"/>
  <c r="O8" i="13" s="1"/>
  <c r="Q18" i="13"/>
  <c r="V18" i="13"/>
  <c r="G24" i="13"/>
  <c r="I24" i="13"/>
  <c r="K24" i="13"/>
  <c r="M24" i="13"/>
  <c r="O24" i="13"/>
  <c r="Q24" i="13"/>
  <c r="V24" i="13"/>
  <c r="G30" i="13"/>
  <c r="I30" i="13"/>
  <c r="K30" i="13"/>
  <c r="M30" i="13"/>
  <c r="O30" i="13"/>
  <c r="Q30" i="13"/>
  <c r="V30" i="13"/>
  <c r="G36" i="13"/>
  <c r="I36" i="13"/>
  <c r="K36" i="13"/>
  <c r="M36" i="13"/>
  <c r="O36" i="13"/>
  <c r="Q36" i="13"/>
  <c r="V36" i="13"/>
  <c r="G42" i="13"/>
  <c r="M42" i="13" s="1"/>
  <c r="I42" i="13"/>
  <c r="K42" i="13"/>
  <c r="O42" i="13"/>
  <c r="Q42" i="13"/>
  <c r="V42" i="13"/>
  <c r="G45" i="13"/>
  <c r="I45" i="13"/>
  <c r="K45" i="13"/>
  <c r="M45" i="13"/>
  <c r="O45" i="13"/>
  <c r="Q45" i="13"/>
  <c r="V45" i="13"/>
  <c r="G54" i="13"/>
  <c r="M54" i="13" s="1"/>
  <c r="I54" i="13"/>
  <c r="K54" i="13"/>
  <c r="O54" i="13"/>
  <c r="Q54" i="13"/>
  <c r="V54" i="13"/>
  <c r="G55" i="13"/>
  <c r="I55" i="13"/>
  <c r="K55" i="13"/>
  <c r="M55" i="13"/>
  <c r="O55" i="13"/>
  <c r="Q55" i="13"/>
  <c r="V55" i="13"/>
  <c r="G58" i="13"/>
  <c r="M58" i="13" s="1"/>
  <c r="I58" i="13"/>
  <c r="K58" i="13"/>
  <c r="O58" i="13"/>
  <c r="Q58" i="13"/>
  <c r="V58" i="13"/>
  <c r="G59" i="13"/>
  <c r="I59" i="13"/>
  <c r="K59" i="13"/>
  <c r="M59" i="13"/>
  <c r="O59" i="13"/>
  <c r="Q59" i="13"/>
  <c r="V59" i="13"/>
  <c r="G73" i="13"/>
  <c r="M73" i="13" s="1"/>
  <c r="I73" i="13"/>
  <c r="K73" i="13"/>
  <c r="O73" i="13"/>
  <c r="Q73" i="13"/>
  <c r="V73" i="13"/>
  <c r="G74" i="13"/>
  <c r="I74" i="13"/>
  <c r="K74" i="13"/>
  <c r="M74" i="13"/>
  <c r="O74" i="13"/>
  <c r="Q74" i="13"/>
  <c r="V74" i="13"/>
  <c r="G75" i="13"/>
  <c r="M75" i="13" s="1"/>
  <c r="I75" i="13"/>
  <c r="K75" i="13"/>
  <c r="O75" i="13"/>
  <c r="Q75" i="13"/>
  <c r="V75" i="13"/>
  <c r="G79" i="13"/>
  <c r="I79" i="13"/>
  <c r="K79" i="13"/>
  <c r="M79" i="13"/>
  <c r="O79" i="13"/>
  <c r="Q79" i="13"/>
  <c r="V79" i="13"/>
  <c r="G80" i="13"/>
  <c r="M80" i="13" s="1"/>
  <c r="I80" i="13"/>
  <c r="K80" i="13"/>
  <c r="O80" i="13"/>
  <c r="Q80" i="13"/>
  <c r="V80" i="13"/>
  <c r="G83" i="13"/>
  <c r="I83" i="13"/>
  <c r="K83" i="13"/>
  <c r="M83" i="13"/>
  <c r="O83" i="13"/>
  <c r="Q83" i="13"/>
  <c r="V83" i="13"/>
  <c r="G86" i="13"/>
  <c r="M86" i="13" s="1"/>
  <c r="I86" i="13"/>
  <c r="K86" i="13"/>
  <c r="O86" i="13"/>
  <c r="Q86" i="13"/>
  <c r="V86" i="13"/>
  <c r="G89" i="13"/>
  <c r="I89" i="13"/>
  <c r="O89" i="13"/>
  <c r="Q89" i="13"/>
  <c r="G90" i="13"/>
  <c r="M90" i="13" s="1"/>
  <c r="M89" i="13" s="1"/>
  <c r="I90" i="13"/>
  <c r="K90" i="13"/>
  <c r="K89" i="13" s="1"/>
  <c r="O90" i="13"/>
  <c r="Q90" i="13"/>
  <c r="V90" i="13"/>
  <c r="V89" i="13" s="1"/>
  <c r="G97" i="13"/>
  <c r="G96" i="13" s="1"/>
  <c r="I97" i="13"/>
  <c r="I96" i="13" s="1"/>
  <c r="K97" i="13"/>
  <c r="O97" i="13"/>
  <c r="O96" i="13" s="1"/>
  <c r="Q97" i="13"/>
  <c r="Q96" i="13" s="1"/>
  <c r="V97" i="13"/>
  <c r="G101" i="13"/>
  <c r="M101" i="13" s="1"/>
  <c r="I101" i="13"/>
  <c r="K101" i="13"/>
  <c r="O101" i="13"/>
  <c r="Q101" i="13"/>
  <c r="V101" i="13"/>
  <c r="G105" i="13"/>
  <c r="I105" i="13"/>
  <c r="K105" i="13"/>
  <c r="K96" i="13" s="1"/>
  <c r="M105" i="13"/>
  <c r="O105" i="13"/>
  <c r="Q105" i="13"/>
  <c r="V105" i="13"/>
  <c r="V96" i="13" s="1"/>
  <c r="G109" i="13"/>
  <c r="I109" i="13"/>
  <c r="K109" i="13"/>
  <c r="M109" i="13"/>
  <c r="O109" i="13"/>
  <c r="Q109" i="13"/>
  <c r="V109" i="13"/>
  <c r="G113" i="13"/>
  <c r="M113" i="13" s="1"/>
  <c r="I113" i="13"/>
  <c r="K113" i="13"/>
  <c r="O113" i="13"/>
  <c r="Q113" i="13"/>
  <c r="V113" i="13"/>
  <c r="G117" i="13"/>
  <c r="M117" i="13" s="1"/>
  <c r="I117" i="13"/>
  <c r="K117" i="13"/>
  <c r="O117" i="13"/>
  <c r="Q117" i="13"/>
  <c r="V117" i="13"/>
  <c r="G121" i="13"/>
  <c r="I121" i="13"/>
  <c r="K121" i="13"/>
  <c r="M121" i="13"/>
  <c r="O121" i="13"/>
  <c r="Q121" i="13"/>
  <c r="V121" i="13"/>
  <c r="G125" i="13"/>
  <c r="I125" i="13"/>
  <c r="K125" i="13"/>
  <c r="M125" i="13"/>
  <c r="O125" i="13"/>
  <c r="Q125" i="13"/>
  <c r="V125" i="13"/>
  <c r="G129" i="13"/>
  <c r="M129" i="13" s="1"/>
  <c r="I129" i="13"/>
  <c r="K129" i="13"/>
  <c r="O129" i="13"/>
  <c r="Q129" i="13"/>
  <c r="V129" i="13"/>
  <c r="G133" i="13"/>
  <c r="I133" i="13"/>
  <c r="I132" i="13" s="1"/>
  <c r="K133" i="13"/>
  <c r="K132" i="13" s="1"/>
  <c r="M133" i="13"/>
  <c r="O133" i="13"/>
  <c r="Q133" i="13"/>
  <c r="Q132" i="13" s="1"/>
  <c r="V133" i="13"/>
  <c r="V132" i="13" s="1"/>
  <c r="G138" i="13"/>
  <c r="I138" i="13"/>
  <c r="K138" i="13"/>
  <c r="M138" i="13"/>
  <c r="O138" i="13"/>
  <c r="Q138" i="13"/>
  <c r="V138" i="13"/>
  <c r="G142" i="13"/>
  <c r="I142" i="13"/>
  <c r="K142" i="13"/>
  <c r="M142" i="13"/>
  <c r="O142" i="13"/>
  <c r="Q142" i="13"/>
  <c r="V142" i="13"/>
  <c r="G143" i="13"/>
  <c r="M143" i="13" s="1"/>
  <c r="I143" i="13"/>
  <c r="K143" i="13"/>
  <c r="O143" i="13"/>
  <c r="O132" i="13" s="1"/>
  <c r="Q143" i="13"/>
  <c r="V143" i="13"/>
  <c r="G147" i="13"/>
  <c r="I147" i="13"/>
  <c r="K147" i="13"/>
  <c r="M147" i="13"/>
  <c r="O147" i="13"/>
  <c r="Q147" i="13"/>
  <c r="V147" i="13"/>
  <c r="G148" i="13"/>
  <c r="I148" i="13"/>
  <c r="K148" i="13"/>
  <c r="M148" i="13"/>
  <c r="O148" i="13"/>
  <c r="Q148" i="13"/>
  <c r="V148" i="13"/>
  <c r="G149" i="13"/>
  <c r="I149" i="13"/>
  <c r="K149" i="13"/>
  <c r="M149" i="13"/>
  <c r="O149" i="13"/>
  <c r="Q149" i="13"/>
  <c r="V149" i="13"/>
  <c r="G155" i="13"/>
  <c r="M155" i="13" s="1"/>
  <c r="I155" i="13"/>
  <c r="K155" i="13"/>
  <c r="O155" i="13"/>
  <c r="Q155" i="13"/>
  <c r="V155" i="13"/>
  <c r="G158" i="13"/>
  <c r="I158" i="13"/>
  <c r="K158" i="13"/>
  <c r="M158" i="13"/>
  <c r="O158" i="13"/>
  <c r="Q158" i="13"/>
  <c r="V158" i="13"/>
  <c r="G161" i="13"/>
  <c r="I161" i="13"/>
  <c r="K161" i="13"/>
  <c r="M161" i="13"/>
  <c r="O161" i="13"/>
  <c r="Q161" i="13"/>
  <c r="V161" i="13"/>
  <c r="G164" i="13"/>
  <c r="I164" i="13"/>
  <c r="K164" i="13"/>
  <c r="M164" i="13"/>
  <c r="O164" i="13"/>
  <c r="Q164" i="13"/>
  <c r="V164" i="13"/>
  <c r="G169" i="13"/>
  <c r="M169" i="13" s="1"/>
  <c r="I169" i="13"/>
  <c r="K169" i="13"/>
  <c r="O169" i="13"/>
  <c r="Q169" i="13"/>
  <c r="V169" i="13"/>
  <c r="G172" i="13"/>
  <c r="I172" i="13"/>
  <c r="K172" i="13"/>
  <c r="M172" i="13"/>
  <c r="O172" i="13"/>
  <c r="Q172" i="13"/>
  <c r="V172" i="13"/>
  <c r="K174" i="13"/>
  <c r="V174" i="13"/>
  <c r="G175" i="13"/>
  <c r="G174" i="13" s="1"/>
  <c r="I175" i="13"/>
  <c r="I174" i="13" s="1"/>
  <c r="K175" i="13"/>
  <c r="M175" i="13"/>
  <c r="M174" i="13" s="1"/>
  <c r="O175" i="13"/>
  <c r="O174" i="13" s="1"/>
  <c r="Q175" i="13"/>
  <c r="Q174" i="13" s="1"/>
  <c r="V175" i="13"/>
  <c r="G176" i="13"/>
  <c r="O176" i="13"/>
  <c r="G177" i="13"/>
  <c r="I177" i="13"/>
  <c r="I176" i="13" s="1"/>
  <c r="K177" i="13"/>
  <c r="K176" i="13" s="1"/>
  <c r="M177" i="13"/>
  <c r="M176" i="13" s="1"/>
  <c r="O177" i="13"/>
  <c r="Q177" i="13"/>
  <c r="Q176" i="13" s="1"/>
  <c r="V177" i="13"/>
  <c r="V176" i="13" s="1"/>
  <c r="G178" i="13"/>
  <c r="I178" i="13"/>
  <c r="K178" i="13"/>
  <c r="M178" i="13"/>
  <c r="O178" i="13"/>
  <c r="Q178" i="13"/>
  <c r="V178" i="13"/>
  <c r="G179" i="13"/>
  <c r="I179" i="13"/>
  <c r="K179" i="13"/>
  <c r="M179" i="13"/>
  <c r="O179" i="13"/>
  <c r="Q179" i="13"/>
  <c r="V179" i="13"/>
  <c r="AE181" i="13"/>
  <c r="AF181" i="13"/>
  <c r="G76" i="12"/>
  <c r="G9" i="12"/>
  <c r="I9" i="12"/>
  <c r="I8" i="12" s="1"/>
  <c r="K9" i="12"/>
  <c r="M9" i="12"/>
  <c r="O9" i="12"/>
  <c r="Q9" i="12"/>
  <c r="Q8" i="12" s="1"/>
  <c r="V9" i="12"/>
  <c r="G12" i="12"/>
  <c r="G8" i="12" s="1"/>
  <c r="I12" i="12"/>
  <c r="K12" i="12"/>
  <c r="O12" i="12"/>
  <c r="O8" i="12" s="1"/>
  <c r="Q12" i="12"/>
  <c r="V12" i="12"/>
  <c r="G13" i="12"/>
  <c r="I13" i="12"/>
  <c r="K13" i="12"/>
  <c r="M13" i="12"/>
  <c r="O13" i="12"/>
  <c r="Q13" i="12"/>
  <c r="V13" i="12"/>
  <c r="G16" i="12"/>
  <c r="M16" i="12" s="1"/>
  <c r="I16" i="12"/>
  <c r="K16" i="12"/>
  <c r="O16" i="12"/>
  <c r="Q16" i="12"/>
  <c r="V16" i="12"/>
  <c r="V8" i="12" s="1"/>
  <c r="G17" i="12"/>
  <c r="I17" i="12"/>
  <c r="K17" i="12"/>
  <c r="M17" i="12"/>
  <c r="O17" i="12"/>
  <c r="Q17" i="12"/>
  <c r="V17" i="12"/>
  <c r="G20" i="12"/>
  <c r="M20" i="12" s="1"/>
  <c r="I20" i="12"/>
  <c r="K20" i="12"/>
  <c r="O20" i="12"/>
  <c r="Q20" i="12"/>
  <c r="V20" i="12"/>
  <c r="G23" i="12"/>
  <c r="I23" i="12"/>
  <c r="K23" i="12"/>
  <c r="M23" i="12"/>
  <c r="O23" i="12"/>
  <c r="Q23" i="12"/>
  <c r="V23" i="12"/>
  <c r="G24" i="12"/>
  <c r="M24" i="12" s="1"/>
  <c r="I24" i="12"/>
  <c r="K24" i="12"/>
  <c r="K8" i="12" s="1"/>
  <c r="O24" i="12"/>
  <c r="Q24" i="12"/>
  <c r="V24" i="12"/>
  <c r="G26" i="12"/>
  <c r="M26" i="12" s="1"/>
  <c r="I26" i="12"/>
  <c r="K26" i="12"/>
  <c r="K25" i="12" s="1"/>
  <c r="O26" i="12"/>
  <c r="O25" i="12" s="1"/>
  <c r="Q26" i="12"/>
  <c r="V26" i="12"/>
  <c r="V25" i="12" s="1"/>
  <c r="G29" i="12"/>
  <c r="I29" i="12"/>
  <c r="I25" i="12" s="1"/>
  <c r="K29" i="12"/>
  <c r="M29" i="12"/>
  <c r="O29" i="12"/>
  <c r="Q29" i="12"/>
  <c r="Q25" i="12" s="1"/>
  <c r="V29" i="12"/>
  <c r="G32" i="12"/>
  <c r="M32" i="12" s="1"/>
  <c r="I32" i="12"/>
  <c r="K32" i="12"/>
  <c r="O32" i="12"/>
  <c r="Q32" i="12"/>
  <c r="V32" i="12"/>
  <c r="G33" i="12"/>
  <c r="I33" i="12"/>
  <c r="K33" i="12"/>
  <c r="M33" i="12"/>
  <c r="O33" i="12"/>
  <c r="Q33" i="12"/>
  <c r="V33" i="12"/>
  <c r="G42" i="12"/>
  <c r="M42" i="12" s="1"/>
  <c r="I42" i="12"/>
  <c r="K42" i="12"/>
  <c r="O42" i="12"/>
  <c r="Q42" i="12"/>
  <c r="V42" i="12"/>
  <c r="G55" i="12"/>
  <c r="I55" i="12"/>
  <c r="K55" i="12"/>
  <c r="M55" i="12"/>
  <c r="O55" i="12"/>
  <c r="Q55" i="12"/>
  <c r="V55" i="12"/>
  <c r="G56" i="12"/>
  <c r="G57" i="12"/>
  <c r="I57" i="12"/>
  <c r="I56" i="12" s="1"/>
  <c r="K57" i="12"/>
  <c r="M57" i="12"/>
  <c r="O57" i="12"/>
  <c r="Q57" i="12"/>
  <c r="Q56" i="12" s="1"/>
  <c r="V57" i="12"/>
  <c r="G60" i="12"/>
  <c r="M60" i="12" s="1"/>
  <c r="I60" i="12"/>
  <c r="K60" i="12"/>
  <c r="K56" i="12" s="1"/>
  <c r="O60" i="12"/>
  <c r="Q60" i="12"/>
  <c r="V60" i="12"/>
  <c r="V56" i="12" s="1"/>
  <c r="G63" i="12"/>
  <c r="I63" i="12"/>
  <c r="K63" i="12"/>
  <c r="M63" i="12"/>
  <c r="O63" i="12"/>
  <c r="Q63" i="12"/>
  <c r="V63" i="12"/>
  <c r="G67" i="12"/>
  <c r="M67" i="12" s="1"/>
  <c r="I67" i="12"/>
  <c r="K67" i="12"/>
  <c r="O67" i="12"/>
  <c r="O56" i="12" s="1"/>
  <c r="Q67" i="12"/>
  <c r="V67" i="12"/>
  <c r="I71" i="12"/>
  <c r="Q71" i="12"/>
  <c r="G72" i="12"/>
  <c r="M72" i="12" s="1"/>
  <c r="I72" i="12"/>
  <c r="K72" i="12"/>
  <c r="K71" i="12" s="1"/>
  <c r="O72" i="12"/>
  <c r="O71" i="12" s="1"/>
  <c r="Q72" i="12"/>
  <c r="V72" i="12"/>
  <c r="V71" i="12" s="1"/>
  <c r="G73" i="12"/>
  <c r="I73" i="12"/>
  <c r="K73" i="12"/>
  <c r="M73" i="12"/>
  <c r="O73" i="12"/>
  <c r="Q73" i="12"/>
  <c r="V73" i="12"/>
  <c r="G74" i="12"/>
  <c r="M74" i="12" s="1"/>
  <c r="I74" i="12"/>
  <c r="K74" i="12"/>
  <c r="O74" i="12"/>
  <c r="Q74" i="12"/>
  <c r="V74" i="12"/>
  <c r="AE76" i="12"/>
  <c r="AF76" i="12"/>
  <c r="I20" i="1"/>
  <c r="I19" i="1"/>
  <c r="I18" i="1"/>
  <c r="I17" i="1"/>
  <c r="I16" i="1"/>
  <c r="I136" i="1"/>
  <c r="J135" i="1" s="1"/>
  <c r="AZ112" i="1"/>
  <c r="AZ111" i="1"/>
  <c r="AZ110" i="1"/>
  <c r="AZ108" i="1"/>
  <c r="AZ107" i="1"/>
  <c r="AZ106" i="1"/>
  <c r="AZ104" i="1"/>
  <c r="AZ103" i="1"/>
  <c r="AZ102" i="1"/>
  <c r="AZ100" i="1"/>
  <c r="AZ99" i="1"/>
  <c r="AZ98" i="1"/>
  <c r="AZ96" i="1"/>
  <c r="AZ95" i="1"/>
  <c r="AZ94" i="1"/>
  <c r="AZ91" i="1"/>
  <c r="AZ90" i="1"/>
  <c r="AZ89" i="1"/>
  <c r="AZ87" i="1"/>
  <c r="AZ86" i="1"/>
  <c r="AZ85" i="1"/>
  <c r="AZ83" i="1"/>
  <c r="AZ82" i="1"/>
  <c r="AZ81" i="1"/>
  <c r="AZ79" i="1"/>
  <c r="AZ78" i="1"/>
  <c r="AZ77" i="1"/>
  <c r="AZ75" i="1"/>
  <c r="AZ74" i="1"/>
  <c r="AZ73" i="1"/>
  <c r="AZ71" i="1"/>
  <c r="AZ70" i="1"/>
  <c r="AZ69" i="1"/>
  <c r="AZ67" i="1"/>
  <c r="AZ66" i="1"/>
  <c r="AZ65" i="1"/>
  <c r="AZ63" i="1"/>
  <c r="AZ62" i="1"/>
  <c r="AZ61" i="1"/>
  <c r="F56" i="1"/>
  <c r="G56" i="1"/>
  <c r="G25" i="1" s="1"/>
  <c r="A25" i="1" s="1"/>
  <c r="G2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56" i="1" s="1"/>
  <c r="J120" i="1" l="1"/>
  <c r="J122" i="1"/>
  <c r="J124" i="1"/>
  <c r="J126" i="1"/>
  <c r="J128" i="1"/>
  <c r="J130" i="1"/>
  <c r="J132" i="1"/>
  <c r="J134" i="1"/>
  <c r="J119" i="1"/>
  <c r="J121" i="1"/>
  <c r="J123" i="1"/>
  <c r="J125" i="1"/>
  <c r="J127" i="1"/>
  <c r="J129" i="1"/>
  <c r="J131" i="1"/>
  <c r="J133" i="1"/>
  <c r="A26" i="1"/>
  <c r="G28" i="1"/>
  <c r="G23" i="1"/>
  <c r="M18" i="26"/>
  <c r="M17" i="26" s="1"/>
  <c r="M9" i="26"/>
  <c r="M8" i="26" s="1"/>
  <c r="AF25" i="26"/>
  <c r="M26" i="25"/>
  <c r="M18" i="25"/>
  <c r="M8" i="25" s="1"/>
  <c r="M18" i="24"/>
  <c r="M8" i="24"/>
  <c r="M21" i="24"/>
  <c r="M16" i="24"/>
  <c r="AF26" i="24"/>
  <c r="M32" i="23"/>
  <c r="M9" i="23"/>
  <c r="M8" i="23" s="1"/>
  <c r="AF67" i="23"/>
  <c r="AF25" i="22"/>
  <c r="M18" i="22"/>
  <c r="M8" i="22" s="1"/>
  <c r="M38" i="21"/>
  <c r="M37" i="21" s="1"/>
  <c r="M20" i="21"/>
  <c r="M8" i="21" s="1"/>
  <c r="G61" i="20"/>
  <c r="M52" i="20"/>
  <c r="M40" i="20"/>
  <c r="M38" i="20" s="1"/>
  <c r="M28" i="20"/>
  <c r="M24" i="20" s="1"/>
  <c r="M12" i="20"/>
  <c r="M8" i="20" s="1"/>
  <c r="G77" i="19"/>
  <c r="M76" i="19"/>
  <c r="M75" i="19" s="1"/>
  <c r="M65" i="19"/>
  <c r="M58" i="19" s="1"/>
  <c r="M19" i="19"/>
  <c r="M8" i="19" s="1"/>
  <c r="M51" i="18"/>
  <c r="M8" i="18"/>
  <c r="M82" i="18"/>
  <c r="M81" i="18" s="1"/>
  <c r="M32" i="18"/>
  <c r="M31" i="18" s="1"/>
  <c r="M19" i="18"/>
  <c r="M43" i="17"/>
  <c r="M67" i="17"/>
  <c r="M57" i="17" s="1"/>
  <c r="M54" i="17"/>
  <c r="M17" i="17"/>
  <c r="M8" i="17" s="1"/>
  <c r="AF90" i="17"/>
  <c r="M138" i="16"/>
  <c r="M137" i="16" s="1"/>
  <c r="M132" i="16"/>
  <c r="M131" i="16" s="1"/>
  <c r="M112" i="16"/>
  <c r="M111" i="16" s="1"/>
  <c r="M86" i="16"/>
  <c r="M82" i="16" s="1"/>
  <c r="M68" i="16"/>
  <c r="M54" i="16" s="1"/>
  <c r="M30" i="16"/>
  <c r="M8" i="16" s="1"/>
  <c r="AF142" i="16"/>
  <c r="M31" i="15"/>
  <c r="M96" i="15"/>
  <c r="M92" i="15" s="1"/>
  <c r="M51" i="15"/>
  <c r="M21" i="15"/>
  <c r="M8" i="15" s="1"/>
  <c r="AF63" i="14"/>
  <c r="M48" i="14"/>
  <c r="M36" i="14" s="1"/>
  <c r="M23" i="14"/>
  <c r="M18" i="14" s="1"/>
  <c r="M16" i="14"/>
  <c r="M8" i="14" s="1"/>
  <c r="M132" i="13"/>
  <c r="M8" i="13"/>
  <c r="G132" i="13"/>
  <c r="M97" i="13"/>
  <c r="M96" i="13" s="1"/>
  <c r="M18" i="13"/>
  <c r="M56" i="12"/>
  <c r="M71" i="12"/>
  <c r="M25" i="12"/>
  <c r="G71" i="12"/>
  <c r="G25" i="12"/>
  <c r="M12" i="12"/>
  <c r="M8" i="12" s="1"/>
  <c r="J55" i="1"/>
  <c r="J51" i="1"/>
  <c r="J47" i="1"/>
  <c r="J43" i="1"/>
  <c r="J39" i="1"/>
  <c r="J56" i="1" s="1"/>
  <c r="J52" i="1"/>
  <c r="J48" i="1"/>
  <c r="J44" i="1"/>
  <c r="J40" i="1"/>
  <c r="J54" i="1"/>
  <c r="J50" i="1"/>
  <c r="J46" i="1"/>
  <c r="J53" i="1"/>
  <c r="J49" i="1"/>
  <c r="J45" i="1"/>
  <c r="J41" i="1"/>
  <c r="J42" i="1"/>
  <c r="H56" i="1"/>
  <c r="I21" i="1"/>
  <c r="J28" i="1"/>
  <c r="J26" i="1"/>
  <c r="G38" i="1"/>
  <c r="F38" i="1"/>
  <c r="J23" i="1"/>
  <c r="J24" i="1"/>
  <c r="J25" i="1"/>
  <c r="J27" i="1"/>
  <c r="E24" i="1"/>
  <c r="E26" i="1"/>
  <c r="J136" i="1" l="1"/>
  <c r="A23" i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>
  <authors>
    <author>Aigel Petr (9768)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<sst xmlns="http://schemas.openxmlformats.org/spreadsheetml/2006/main" count="4761" uniqueCount="1034">
  <si>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</si>
  <si>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</si>
  <si>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</si>
  <si>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</si>
  <si>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</si>
  <si>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</si>
  <si>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</si>
  <si>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</si>
  <si>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</si>
  <si>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</si>
  <si>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</si>
  <si>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</si>
  <si>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</si>
  <si>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</si>
  <si>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</si>
  <si>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</si>
  <si>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</si>
  <si>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</si>
  <si>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</si>
  <si>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</si>
  <si>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</si>
  <si>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</si>
  <si>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</si>
  <si>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</si>
  <si>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</si>
  <si>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</si>
  <si>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</si>
  <si>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</si>
  <si>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</si>
  <si>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</si>
  <si>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</si>
  <si>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</si>
  <si>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</si>
  <si>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</si>
  <si>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</si>
  <si>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</si>
  <si>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</si>
  <si>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</si>
  <si>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</si>
  <si>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</si>
  <si>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</si>
  <si>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</si>
  <si>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</si>
  <si>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86</t>
  </si>
  <si>
    <t>STOP SHOP Třebíč</t>
  </si>
  <si>
    <t>Stavba</t>
  </si>
  <si>
    <t>SO 010</t>
  </si>
  <si>
    <t>Příprava staveniště</t>
  </si>
  <si>
    <t>SO 101.1</t>
  </si>
  <si>
    <t>Rozšíření silnice II/360</t>
  </si>
  <si>
    <t>SO 101.2</t>
  </si>
  <si>
    <t>SO 102</t>
  </si>
  <si>
    <t>Autobusové zastávky</t>
  </si>
  <si>
    <t>SO 103</t>
  </si>
  <si>
    <t>Podélné propůstky</t>
  </si>
  <si>
    <t>SO 104</t>
  </si>
  <si>
    <t>Chodníky</t>
  </si>
  <si>
    <t>SO 105</t>
  </si>
  <si>
    <t>Sjezdy</t>
  </si>
  <si>
    <t>SO 106</t>
  </si>
  <si>
    <t>Dopravní značení</t>
  </si>
  <si>
    <t>SO 401</t>
  </si>
  <si>
    <t>Veřejné osvětlení</t>
  </si>
  <si>
    <t>SO 402</t>
  </si>
  <si>
    <t>Přeložka sdělovacích kabelů</t>
  </si>
  <si>
    <t>SO 403</t>
  </si>
  <si>
    <t>Ochrana kabelů VN</t>
  </si>
  <si>
    <t>SO 404</t>
  </si>
  <si>
    <t>Přeložka sloupu SSZ</t>
  </si>
  <si>
    <t>SO 405</t>
  </si>
  <si>
    <t>Převěs kabelů</t>
  </si>
  <si>
    <t>SO 801</t>
  </si>
  <si>
    <t>Sadové úpravy</t>
  </si>
  <si>
    <t>VON</t>
  </si>
  <si>
    <t>Vedlejší a ostatní náklady</t>
  </si>
  <si>
    <t>Celkem za stavbu</t>
  </si>
  <si>
    <t>CZK</t>
  </si>
  <si>
    <t>#POPS</t>
  </si>
  <si>
    <t>Popis stavby: 86 - STOP SHOP Třebíč</t>
  </si>
  <si>
    <t>#POPO</t>
  </si>
  <si>
    <t>Popis objektu: 86 - STOP SHOP Třebíč</t>
  </si>
  <si>
    <t>#POPR</t>
  </si>
  <si>
    <t>Popis rozpočtu: SO 010 - Příprava staveniště</t>
  </si>
  <si>
    <t>Položky označené D+M (dodávka + montáž) se oceňují včetně přesunu hmot. Ostatní vlastní položky jsou založeny na cenové soustavě RTS.</t>
  </si>
  <si>
    <t>Veškeré prvky a konstrukce se oceňují jako kompletní, včetně detailů, pomocných prací (vysekání drážek, doklinkování, vysekání kapes, lože apod.).</t>
  </si>
  <si>
    <t>Jakýkoliv rozpor mezi PD a Soupisem prací je nutné na základě důsledné kontroly zhotovitelem neprodleně oznámit.</t>
  </si>
  <si>
    <t>Popis rozpočtu: SO 101.1 - Rozšíření silnice II/360</t>
  </si>
  <si>
    <t>Popis rozpočtu: SO 101.2 - Rozšíření silnice II/360</t>
  </si>
  <si>
    <t>Popis rozpočtu: SO 102 - Autobusové zastávky</t>
  </si>
  <si>
    <t>Popis rozpočtu: SO 103 - Podélné propůstky</t>
  </si>
  <si>
    <t>Popis rozpočtu: SO 104 - Chodníky</t>
  </si>
  <si>
    <t>Popis rozpočtu: SO 105 - Sjezdy</t>
  </si>
  <si>
    <t>Popis rozpočtu: SO 106 - Dopravní značení</t>
  </si>
  <si>
    <t>Popis rozpočtu: SO 401 - Veřejné osvětlení</t>
  </si>
  <si>
    <t>Popis rozpočtu: SO 402 - Přeložka sdělovacích kabelů</t>
  </si>
  <si>
    <t>Popis rozpočtu: SO 403 - Ochrana kabelů VN</t>
  </si>
  <si>
    <t>Popis rozpočtu: SO 404 - Přeložka sloupu SSZ</t>
  </si>
  <si>
    <t>Popis rozpočtu: SO 405 - Převěs kabelů</t>
  </si>
  <si>
    <t>Popis rozpočtu: SO 801 - Sadové úpravy</t>
  </si>
  <si>
    <t>Popis rozpočtu: VON - Vedlejší a ostatní náklady</t>
  </si>
  <si>
    <t>Rekapitulace dílů</t>
  </si>
  <si>
    <t>Typ dílu</t>
  </si>
  <si>
    <t>1</t>
  </si>
  <si>
    <t>Zemní práce</t>
  </si>
  <si>
    <t>4</t>
  </si>
  <si>
    <t>Vodorovné konstrukce</t>
  </si>
  <si>
    <t>5</t>
  </si>
  <si>
    <t>Komunikace</t>
  </si>
  <si>
    <t>8</t>
  </si>
  <si>
    <t>Trubní vedení</t>
  </si>
  <si>
    <t>89</t>
  </si>
  <si>
    <t>Ostatní konstrukce na trubním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</si>
  <si>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</si>
  <si>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</si>
  <si>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</si>
  <si>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</si>
  <si>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</si>
  <si>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</si>
  <si>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799</t>
  </si>
  <si>
    <t>Ostatní</t>
  </si>
  <si>
    <t>M21</t>
  </si>
  <si>
    <t>Elektromontáže</t>
  </si>
  <si>
    <t>M210</t>
  </si>
  <si>
    <t>Materiál</t>
  </si>
  <si>
    <t>M22</t>
  </si>
  <si>
    <t>Montáž sdělovací a zabezp. techniky</t>
  </si>
  <si>
    <t>M46</t>
  </si>
  <si>
    <t>Zemní práce při montážích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</si>
  <si>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</si>
  <si>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</si>
  <si>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</si>
  <si>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</si>
  <si>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</si>
  <si>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</si>
  <si>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</si>
  <si>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</si>
  <si>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</si>
  <si>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</si>
  <si>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</si>
  <si>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</si>
  <si>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</si>
  <si>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</si>
  <si>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</si>
  <si>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</si>
  <si>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</si>
  <si>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</si>
  <si>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</si>
  <si>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</si>
  <si>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</si>
  <si>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</si>
  <si>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</si>
  <si>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</si>
  <si>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</si>
  <si>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</si>
  <si>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</si>
  <si>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</si>
  <si>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</si>
  <si>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</si>
  <si>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</si>
  <si>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</si>
  <si>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</si>
  <si>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</si>
  <si>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121101103R00</t>
  </si>
  <si>
    <t>Sejmutí ornice s přemístěním přes 100 do 250 m</t>
  </si>
  <si>
    <t>m3</t>
  </si>
  <si>
    <t>RTS 22/ I</t>
  </si>
  <si>
    <t>Práce</t>
  </si>
  <si>
    <t>POL1_</t>
  </si>
  <si>
    <t xml:space="preserve">skrývka zemin : </t>
  </si>
  <si>
    <t>VV</t>
  </si>
  <si>
    <t>skrývka zeminy s drnem tl. 10 cm (v ploše i v příkopech) : 2387*0,1</t>
  </si>
  <si>
    <t>167103101R00</t>
  </si>
  <si>
    <t>Nakládání výkopku zeminy schopné zúrodnění</t>
  </si>
  <si>
    <t>162306112R00</t>
  </si>
  <si>
    <t>Vodorovné přemístění zemin pro zúrodnění do 1000 m</t>
  </si>
  <si>
    <t>POL1_1</t>
  </si>
  <si>
    <t>171201201R00</t>
  </si>
  <si>
    <t>Uložení sypaniny na skl.-sypanina na výšku přes 2m</t>
  </si>
  <si>
    <t>122202202R00</t>
  </si>
  <si>
    <t>Odkopávky pro silnice v hor. 3 do 1000 m3</t>
  </si>
  <si>
    <t>skrývka humózní vrstvy v ploše tl. 10 cm : 2150*0,1</t>
  </si>
  <si>
    <t>162701105R00</t>
  </si>
  <si>
    <t>Vodorovné přemístění výkopku z hor.1-4 do 10000 m</t>
  </si>
  <si>
    <t>162701109R00</t>
  </si>
  <si>
    <t>Příplatek k vod. přemístění hor.1-4 za další 1 km</t>
  </si>
  <si>
    <t>199000002R00</t>
  </si>
  <si>
    <t>Poplatek za skládku horniny 1- 4</t>
  </si>
  <si>
    <t>914991003R00</t>
  </si>
  <si>
    <t>Montáž dočasné zábrany vč. sloupků a podstavců</t>
  </si>
  <si>
    <t>kus</t>
  </si>
  <si>
    <t xml:space="preserve">DIO - dopravně inženýrská opatření (dočasné dopravní značení) - délka stavby 3 měsíce : </t>
  </si>
  <si>
    <t>zábrana, 2m, (Z2) : 3</t>
  </si>
  <si>
    <t>914992003R00</t>
  </si>
  <si>
    <t>Nájem zábrany včetně podstavců - den</t>
  </si>
  <si>
    <t>zábrana, 2m, (Z2) : 3*30*3</t>
  </si>
  <si>
    <t>914993003R00</t>
  </si>
  <si>
    <t>Demontáž dočasné zábrany vč.sloupků a podstavců</t>
  </si>
  <si>
    <t>914991001R00</t>
  </si>
  <si>
    <t>Montáž dočasné značky včetně stojanu</t>
  </si>
  <si>
    <t>zákazová značka + dodatková tabulka (B1 + E13) : 3</t>
  </si>
  <si>
    <t>slepá ulice + dodatková tabulka (IP10a + E13) : 1</t>
  </si>
  <si>
    <t>objížďka, velkoformátová značka (IS11a) : 3</t>
  </si>
  <si>
    <t>směrovací cedule objížďky s textem (IS11b) : 8</t>
  </si>
  <si>
    <t>směrovací cedule objížďky bez textu (IS11c) : 12</t>
  </si>
  <si>
    <t>přikázaný směr objíždění : 2</t>
  </si>
  <si>
    <t>směrovací desky (Z4d/e) : 15</t>
  </si>
  <si>
    <t>914992001R00</t>
  </si>
  <si>
    <t>Nájem dopravní značky včetně stojanu - den</t>
  </si>
  <si>
    <t>Začátek provozního součtu</t>
  </si>
  <si>
    <t xml:space="preserve">  DIO - dopravně inženýrská opatření (dočasné dopravní značení) - délka stavby 3 měsíce : </t>
  </si>
  <si>
    <t xml:space="preserve">  zákazová značka + dodatková tabulka (B1 + E13) : 3</t>
  </si>
  <si>
    <t xml:space="preserve">  slepá ulice + dodatková tabulka (IP10a + E13) : 1</t>
  </si>
  <si>
    <t xml:space="preserve">  objížďka, velkoformátová značka (IS11a) : 3</t>
  </si>
  <si>
    <t xml:space="preserve">  směrovací cedule objížďky s textem (IS11b) : 8</t>
  </si>
  <si>
    <t xml:space="preserve">  směrovací cedule objížďky bez textu (IS11c) : 12</t>
  </si>
  <si>
    <t xml:space="preserve">  přikázaný směr objíždění : 2</t>
  </si>
  <si>
    <t xml:space="preserve">  směrovací desky (Z4d/e) : 15</t>
  </si>
  <si>
    <t xml:space="preserve">  Mezisoučet</t>
  </si>
  <si>
    <t>Konec provozního součtu</t>
  </si>
  <si>
    <t>44*30*3</t>
  </si>
  <si>
    <t>914993001R00</t>
  </si>
  <si>
    <t>Demontáž dočasné značky včetně stojanu</t>
  </si>
  <si>
    <t>966005311R00</t>
  </si>
  <si>
    <t>Rozebrání silničního svodidla</t>
  </si>
  <si>
    <t>m</t>
  </si>
  <si>
    <t xml:space="preserve">svodidla : </t>
  </si>
  <si>
    <t>demotáž svodidel : 83,5</t>
  </si>
  <si>
    <t>979087007RX1</t>
  </si>
  <si>
    <t>Odvoz a uložení svodidel na skládku správce komunikace do 5 km</t>
  </si>
  <si>
    <t>Vlastní</t>
  </si>
  <si>
    <t>Indiv</t>
  </si>
  <si>
    <t>naložení a odvoz svodidel do skladu správce komunikace - vzdálenost : 83,5</t>
  </si>
  <si>
    <t>130901121RT1</t>
  </si>
  <si>
    <t>Bourání konstrukcí z betonu prostého ve vykopávk. pneumatickým kladivem</t>
  </si>
  <si>
    <t xml:space="preserve">odstranění billboardů a sloupu : </t>
  </si>
  <si>
    <t>odstranění betonové patky billboardu, 0,6 × 0,6 × 1,0 m : 0,6*0,6*1</t>
  </si>
  <si>
    <t>odstranění betonové patky sloupu, 0,5 × 0,5 × 1,0 m : 0,5*0,5*1</t>
  </si>
  <si>
    <t>767999803R00</t>
  </si>
  <si>
    <t>Demontáž doplňků staveb o hmotnosti do 250 kg</t>
  </si>
  <si>
    <t>kg</t>
  </si>
  <si>
    <t>odstranění sloupu billboardu, profil U160 dl. 6 m : 6*6*18,80</t>
  </si>
  <si>
    <t>odstranění stožáru vlajky, dl. 9 m, průměr 15 cm : 1*9*43</t>
  </si>
  <si>
    <t>979081111R00</t>
  </si>
  <si>
    <t>Odvoz suti a vybour. hmot na skládku do 1 km</t>
  </si>
  <si>
    <t>t</t>
  </si>
  <si>
    <t>Přesun suti</t>
  </si>
  <si>
    <t>POL8_</t>
  </si>
  <si>
    <t>979081121R00</t>
  </si>
  <si>
    <t>Příplatek k odvozu za každý další 1 km</t>
  </si>
  <si>
    <t>979999999R00</t>
  </si>
  <si>
    <t xml:space="preserve">Poplatek za skládku 10 % příměsí </t>
  </si>
  <si>
    <t>SUM</t>
  </si>
  <si>
    <t>Poznámky uchazeče k zadání</t>
  </si>
  <si>
    <t>POPUZIV</t>
  </si>
  <si>
    <t>END</t>
  </si>
  <si>
    <t>113106121R00</t>
  </si>
  <si>
    <t>Rozebrání dlažeb z betonových dlaždic na sucho</t>
  </si>
  <si>
    <t>m2</t>
  </si>
  <si>
    <t xml:space="preserve">demolice : </t>
  </si>
  <si>
    <t>vybourání betonové přídlažby v OK, š. 0,25 m : 24,50*0,25</t>
  </si>
  <si>
    <t>113202111R00</t>
  </si>
  <si>
    <t>Vytrhání obrub obrubníků silničních</t>
  </si>
  <si>
    <t>vybourání silničních obrub vč. lože, vjezd do OK : 12,4</t>
  </si>
  <si>
    <t>113151113R00</t>
  </si>
  <si>
    <t>Fréz.živič.krytu pl.do 500 m2,pruh do 75 cm,tl.4cm</t>
  </si>
  <si>
    <t>frézování vozovky pro zazubení, tl. 4 cm,  šířka pásu 0,5 m : 139,39</t>
  </si>
  <si>
    <t>113153155R00</t>
  </si>
  <si>
    <t>Fréz.beton.krytu pl.do 500 m2,pruh do 75cm,tl.20cm</t>
  </si>
  <si>
    <t xml:space="preserve">frézování vozovky pro odstranění asf. vrstev, tl. 16 cm : </t>
  </si>
  <si>
    <t>silnice II/360 vpravo (na straně u NC) : 117,40</t>
  </si>
  <si>
    <t>vjezd k bazaru Jahoda : 34,70</t>
  </si>
  <si>
    <t>silnice II/360 rozšíření vlevo : 17,30</t>
  </si>
  <si>
    <t>919735114R00</t>
  </si>
  <si>
    <t>Řezání stávajícího živičného krytu tl. 15 - 20 cm</t>
  </si>
  <si>
    <t xml:space="preserve">řezání asfaltu : </t>
  </si>
  <si>
    <t>pro napojení západní zastávky : 36,40</t>
  </si>
  <si>
    <t>pro směrovací ostrůvek u OK : 29,27</t>
  </si>
  <si>
    <t>pro vpust u směrovacího ostrůvku OK : 8,76</t>
  </si>
  <si>
    <t>113108416R00</t>
  </si>
  <si>
    <t>Odstranění asfaltové vrstvy pl.nad 50 m2, tl.16 cm</t>
  </si>
  <si>
    <t xml:space="preserve">vybourání asf. vrstev, tl. 16 cm : </t>
  </si>
  <si>
    <t>u budoucí západní zastávky : 33,45</t>
  </si>
  <si>
    <t>směrovací ostrůvek : 26,50</t>
  </si>
  <si>
    <t>pro vpust u směrovacího ostrůvku OK : 3,50</t>
  </si>
  <si>
    <t>113107635R00</t>
  </si>
  <si>
    <t>Odstranění podkladu nad 50 m2,kam.drcené tl.35 cm</t>
  </si>
  <si>
    <t xml:space="preserve">dostranění podkladních vrstev, tl. 35 cm : </t>
  </si>
  <si>
    <t>po frézování asf. : 169,40</t>
  </si>
  <si>
    <t>po odbourání : 63,45</t>
  </si>
  <si>
    <t>podklad žul. ostrůvku : 5,03</t>
  </si>
  <si>
    <t>113109325R00</t>
  </si>
  <si>
    <t>Odstranění podkladu pl.50 m2, bet.prostý tl.25 cm</t>
  </si>
  <si>
    <t>vybourání žulové kostky do betonu, stávající směrovací ostrůvek v OK : 5,03</t>
  </si>
  <si>
    <t>132201112R00</t>
  </si>
  <si>
    <t>Hloubení rýh š.do 60 cm v hor.3 nad 100 m3,STROJNĚ</t>
  </si>
  <si>
    <t xml:space="preserve">odvodnění - vpusti : </t>
  </si>
  <si>
    <t xml:space="preserve">výkopy : </t>
  </si>
  <si>
    <t>rýha pro přípojky, 0,4 x 0,6 m : 8*0,4*0,6</t>
  </si>
  <si>
    <t>pro kanalizační vpust, 0,5 x 0,5 x 1,2 m : 0,5*0,5*1,2*2</t>
  </si>
  <si>
    <t>Mezisoučet</t>
  </si>
  <si>
    <t xml:space="preserve">odvodnění příkopy, trativody : </t>
  </si>
  <si>
    <t>výkop pro trativod, průřez 0,14 m2 : 41,31*0,14</t>
  </si>
  <si>
    <t>132201119R00</t>
  </si>
  <si>
    <t>Přípl.za lepivost,hloubení rýh 60 cm,hor.3,STROJNĚ</t>
  </si>
  <si>
    <t>132201212R00</t>
  </si>
  <si>
    <t>Hloubení rýh š.do 200 cm hor.3 do 1000m3,STROJNĚ</t>
  </si>
  <si>
    <t>nový příkop vpravo, svahování 1:2, průřez příkopu 2,1 m2 : 160,35*2,1</t>
  </si>
  <si>
    <t>132201219R00</t>
  </si>
  <si>
    <t>Přípl.za lepivost,hloubení rýh 200cm,hor.3,STROJNĚ</t>
  </si>
  <si>
    <t/>
  </si>
  <si>
    <t>zásyp : -8*0,4*0,25</t>
  </si>
  <si>
    <t>doplnění zeminy v SO104 : -23,49*0,35</t>
  </si>
  <si>
    <t>162301101R00</t>
  </si>
  <si>
    <t>Vodorovné přemístění výkopku z hor.1-4 do 500 m</t>
  </si>
  <si>
    <t>výkop : 21,252</t>
  </si>
  <si>
    <t>zásyp : 8*0,4*0,25</t>
  </si>
  <si>
    <t>167101101R00</t>
  </si>
  <si>
    <t>Nakládání výkopku z hor.1-4 v množství do 100 m3</t>
  </si>
  <si>
    <t>174101101R00</t>
  </si>
  <si>
    <t>Zásyp jam, rýh, šachet se zhutněním</t>
  </si>
  <si>
    <t>zpětný zásyp rýhy výkopkem se zhutněním, výška 0,25 m, šířka 0,4 m : 8*0,4*0,25</t>
  </si>
  <si>
    <t>175101101RT2</t>
  </si>
  <si>
    <t>Obsyp potrubí bez prohození sypaniny s dodáním štěrkopísku frakce 0 - 22 mm</t>
  </si>
  <si>
    <t>obsyp pískem : 0,28</t>
  </si>
  <si>
    <t>465513127R00</t>
  </si>
  <si>
    <t>Dlažba z kamene na MC, s vyspárov. MC, tl. 20 cm</t>
  </si>
  <si>
    <t xml:space="preserve">příkop : </t>
  </si>
  <si>
    <t xml:space="preserve">obetonování příkopu, dl. 7,5 m, š. 4,0 m : </t>
  </si>
  <si>
    <t xml:space="preserve">betonové lože kamenné rovnaniny, tl. 0,15 m, C20/25 n XF3 : </t>
  </si>
  <si>
    <t xml:space="preserve">balvany do betonu, tl. 0,2 m : </t>
  </si>
  <si>
    <t>30</t>
  </si>
  <si>
    <t>577112113R00</t>
  </si>
  <si>
    <t>Beton asfalt. ACO 11 S modifik. š. do 3 m, tl.4 cm</t>
  </si>
  <si>
    <t xml:space="preserve">vozovky + krajnice : </t>
  </si>
  <si>
    <t xml:space="preserve">asfaltové vrstvy, vč. rozšíření pro zazubení : </t>
  </si>
  <si>
    <t>ACO 11+, tl. 40 mm : 764,32</t>
  </si>
  <si>
    <t>573231110R00</t>
  </si>
  <si>
    <t>Postřik živičný spojovací z emulze 0,3-0,5 kg/m2</t>
  </si>
  <si>
    <t>spojovací postřik, 0,5 kg/m2 : 764,32</t>
  </si>
  <si>
    <t>577161124R00</t>
  </si>
  <si>
    <t>Beton asfalt. ACL 16+ ložný, š. do 3 m, tl. 7 cm</t>
  </si>
  <si>
    <t>ACL 16+ CRmB, tl. 70 mm : 750,67</t>
  </si>
  <si>
    <t>573231111R00</t>
  </si>
  <si>
    <t>Postřik živičný spojovací z emulze 0,5-0,7 kg/m2</t>
  </si>
  <si>
    <t>spojovací postřik, 0,7 kg/m2 : 750,67</t>
  </si>
  <si>
    <t>565141111R00</t>
  </si>
  <si>
    <t>Podklad z obal kam.ACP 16+,ACP 22+,do 3 m,tl. do 6 cm</t>
  </si>
  <si>
    <t>ACP 22+, tl. 50 mm : 737,02</t>
  </si>
  <si>
    <t>573111113R00</t>
  </si>
  <si>
    <t>Postřik živičný infiltr.+ posyp, asfalt 1,5 kg/m2</t>
  </si>
  <si>
    <t>infiltrační postřik, 1,5 kg/m2 : 737,02</t>
  </si>
  <si>
    <t>567122112R00</t>
  </si>
  <si>
    <t>Podklad z kameniva zpev.cementem SC C8/10 tl.13 cm</t>
  </si>
  <si>
    <t xml:space="preserve">podkladní vrstvy vč. rozšíření pod krajnici : </t>
  </si>
  <si>
    <t>SC 0/32, C8/10, tl. 130 mm : 737,02</t>
  </si>
  <si>
    <t>564871111RT2</t>
  </si>
  <si>
    <t>Podklad ze štěrkodrti po zhutnění tloušťky 25 cm štěrkodrť frakce 0-32 mm</t>
  </si>
  <si>
    <t>stěrkodrť ŠDb 0/32, tl. průměrně 245 mm : 764,32</t>
  </si>
  <si>
    <t>569621120R00</t>
  </si>
  <si>
    <t>Zpevnění krajnic asfaltovým recyklátem tl. 14 cm (R-mat)</t>
  </si>
  <si>
    <t>krajnice, R-mat., tl. 140 mm : 127,19</t>
  </si>
  <si>
    <t>894411010RAF</t>
  </si>
  <si>
    <t>Vpusť uliční z dílců DN 450,s odkalištěm,napojení DN 150, mříž litina 500x500 40 t, hl. do 1,67 m</t>
  </si>
  <si>
    <t>Agregovaná položka</t>
  </si>
  <si>
    <t>POL2_</t>
  </si>
  <si>
    <t xml:space="preserve">kanalizační vpust 50x50 cm, prefabrikovaný sifon a kalový prostor : </t>
  </si>
  <si>
    <t xml:space="preserve">litinová mříž, únosnost D400 : </t>
  </si>
  <si>
    <t>2</t>
  </si>
  <si>
    <t>871313121R00</t>
  </si>
  <si>
    <t>Montáž trub z plastu, gumový kroužek, DN 150</t>
  </si>
  <si>
    <t xml:space="preserve">kanalizační přípojka DN150, plast : </t>
  </si>
  <si>
    <t>plastové potrubí : 8</t>
  </si>
  <si>
    <t>28611260.AR</t>
  </si>
  <si>
    <t>Trubka kanalizační KGEM SN 8 PVC 160x4,7x1000</t>
  </si>
  <si>
    <t>SPCM</t>
  </si>
  <si>
    <t>Specifikace</t>
  </si>
  <si>
    <t>POL3_</t>
  </si>
  <si>
    <t>877313123R00</t>
  </si>
  <si>
    <t>Montáž tvarovek jednoos. plast. gum.kroužek DN 150</t>
  </si>
  <si>
    <t>plastové potrubí : 4</t>
  </si>
  <si>
    <t>28651660.AR</t>
  </si>
  <si>
    <t>Koleno kanalizační KGB 160/ 15° PVC</t>
  </si>
  <si>
    <t>28651662.AR</t>
  </si>
  <si>
    <t>Koleno kanalizační KGB 160/ 45° PVC</t>
  </si>
  <si>
    <t>837355121RX2</t>
  </si>
  <si>
    <t>Výsek a montáž odbočky na potrubí DN 150 včetně dodávky tvarovek a těsnění</t>
  </si>
  <si>
    <t xml:space="preserve">navrtávka do betonu, DN150 - 3ks : </t>
  </si>
  <si>
    <t xml:space="preserve">těsnění a napojovací tvarovka DN150 - 3ks : </t>
  </si>
  <si>
    <t>3</t>
  </si>
  <si>
    <t>899623151R00</t>
  </si>
  <si>
    <t>Obetonování potrubí nebo zdiva stok betonem C16/20 n XF1</t>
  </si>
  <si>
    <t>obetonování, beton C16/20 n XF1 : 2,24</t>
  </si>
  <si>
    <t>212971110R00</t>
  </si>
  <si>
    <t>Opláštění trativodů z geotext., do sklonu 1:2,5</t>
  </si>
  <si>
    <t>flexibilní trubka trativodu DN120 : 41,31*1,5</t>
  </si>
  <si>
    <t>69366055R</t>
  </si>
  <si>
    <t>geotextilie 300 g/m2 šíře do 8,8 m</t>
  </si>
  <si>
    <t>flexibilní trubka trativodu DN120 : 41,31*1,5*1,15</t>
  </si>
  <si>
    <t>212792112R00</t>
  </si>
  <si>
    <t>Montáž trativodů z flexibilních trubek, lože</t>
  </si>
  <si>
    <t xml:space="preserve">flexibilní trubka trativodu DN120 : </t>
  </si>
  <si>
    <t xml:space="preserve">obsyp trativodní trubky, průřez 0,13 m2/m : </t>
  </si>
  <si>
    <t>41,31</t>
  </si>
  <si>
    <t>28611224.AR</t>
  </si>
  <si>
    <t>Trubka PVC drenážní flexibilní d 125 mm</t>
  </si>
  <si>
    <t>flexibilní trubka trativodu DN120 : 41,31*1,1</t>
  </si>
  <si>
    <t>212561111R00</t>
  </si>
  <si>
    <t>Výplň odvodňov. trativodů kam. hrubě drcen. 16 mm</t>
  </si>
  <si>
    <t>obsyp trativodní trubky, průřez 0,13 m2 : 41,31*0,13</t>
  </si>
  <si>
    <t>998225111R00</t>
  </si>
  <si>
    <t>Přesun hmot, pozemní komunikace, kryt živičný</t>
  </si>
  <si>
    <t>Přesun hmot</t>
  </si>
  <si>
    <t>POL7_</t>
  </si>
  <si>
    <t xml:space="preserve">Poplatek za skládku 10 % příměsí  </t>
  </si>
  <si>
    <t>výkop pro trativod, průřez 0,14 m2 : 92,49*0,14</t>
  </si>
  <si>
    <t>591211111R00</t>
  </si>
  <si>
    <t>Kladení dlažby drobné kostky,lože z kamen.tl. 5 cm</t>
  </si>
  <si>
    <t xml:space="preserve">konstrukce vozovky : </t>
  </si>
  <si>
    <t>plocha žulové dlažby BUS-zálivu, kostka drobná 120mm : 146,96</t>
  </si>
  <si>
    <t xml:space="preserve">lože z drti, tl. 40 mm : </t>
  </si>
  <si>
    <t>58380129R</t>
  </si>
  <si>
    <t>Kostka dlažební drobná 10/12 štípaná Itř. 1t=4,0m2</t>
  </si>
  <si>
    <t>plocha žulové dlažby BUS-zálivu, kostka drobná 120mm : 146,96/4*1,1</t>
  </si>
  <si>
    <t>567142111R00</t>
  </si>
  <si>
    <t>Podklad z kameniva zpev.cementem SC C8/10 tl.21 cm</t>
  </si>
  <si>
    <t>vrstva SC 0/32, C8/10, tl. 210 mm, vč. rozšíření vrstvy pod obruby : 157,25</t>
  </si>
  <si>
    <t>564861112RT2</t>
  </si>
  <si>
    <t>Podklad ze štěrkodrti po zhutnění tloušťky 21 cm štěrkodrť frakce 0-32 mm</t>
  </si>
  <si>
    <t>vrstva ŠD 0/32, průměrně tl. 210 mm, vč. rozšíření vrstvy pod obruby : 157,25</t>
  </si>
  <si>
    <t>181101102R00</t>
  </si>
  <si>
    <t>Úprava pláně v zářezech v hor. 1-4, se zhutněním</t>
  </si>
  <si>
    <t>příprava a hutnění zemní pláně : 157,25</t>
  </si>
  <si>
    <t>flexibilní trubka trativodu DN120 : 92,49*1,5</t>
  </si>
  <si>
    <t>flexibilní trubka trativodu DN120 : 92,49*1,5*1,15</t>
  </si>
  <si>
    <t>92,49</t>
  </si>
  <si>
    <t>flexibilní trubka trativodu DN120 : 92,49*1,1</t>
  </si>
  <si>
    <t>obsyp trativodní trubky, průřez 0,13 m2 : 92,49*0,13</t>
  </si>
  <si>
    <t>917931132RT2</t>
  </si>
  <si>
    <t xml:space="preserve">Osazení přídlažby,kostka velká,2 řady, lože C20/25 n XF3 včetně dodávky kamenných dlažebních kostek </t>
  </si>
  <si>
    <t xml:space="preserve">osazení obrub : </t>
  </si>
  <si>
    <t xml:space="preserve">žulový dvojřádek na rozhraní vozovka a BUS-záliv, šířka 0,25 m : </t>
  </si>
  <si>
    <t xml:space="preserve">žulová kostka drobná 12x12x12cm : </t>
  </si>
  <si>
    <t xml:space="preserve">bet. lože C20/25 n XF3 : </t>
  </si>
  <si>
    <t>69,4</t>
  </si>
  <si>
    <t>596215020R00</t>
  </si>
  <si>
    <t>Kladení zámkové dlažby tl. 6 cm do drtě tl. 3 cm</t>
  </si>
  <si>
    <t xml:space="preserve">konstrukce chodníků : </t>
  </si>
  <si>
    <t>signální pás, š. 0,8 m, reliéfní barevně odlišná dlažba : 3,00</t>
  </si>
  <si>
    <t>kontrastní pás, š. 0,4 m, barevně odlišná dlažba hladká : 4,76</t>
  </si>
  <si>
    <t>dlažba nástupiště, bet. dl. s fazetou, barva přírodní, kostka 20x20, tl. 60 mm : 75,39</t>
  </si>
  <si>
    <t>596215028R00</t>
  </si>
  <si>
    <t>Příplatek za více barev dlažby tl. 6 cm, do drtě</t>
  </si>
  <si>
    <t>59245111R</t>
  </si>
  <si>
    <t>Dlažba sklad. 20x10x6 cm červená</t>
  </si>
  <si>
    <t>kontrastní pás, š. 0,4 m, barevně odlišná dlažba hladká : 4,76*1,1</t>
  </si>
  <si>
    <t>592451151R</t>
  </si>
  <si>
    <t>Dlažba skladba 20x10x6 cm červená dlažba pro nevidomé</t>
  </si>
  <si>
    <t>signální pás, š. 0,8 m, reliéfní barevně odlišná dlažba : 3,00*1,1</t>
  </si>
  <si>
    <t>5924511900R</t>
  </si>
  <si>
    <t>Dlažba 20x20x6 cm přírodní s fazetou</t>
  </si>
  <si>
    <t>dlažba nástupiště, bet. dl. s fazetou, barva přírodní, kostka 20x20, tl. 60 mm : 75,39*1,1</t>
  </si>
  <si>
    <t>564861111RT2</t>
  </si>
  <si>
    <t>Podklad ze štěrkodrti po zhutnění tloušťky 20 cm štěrkodrť frakce 0-32 mm</t>
  </si>
  <si>
    <t>podkladní vrstva, ŠD 0/32, tl. 0,2 : 83,15</t>
  </si>
  <si>
    <t>596291111R00</t>
  </si>
  <si>
    <t>Řezání zámkové dlažby tl. 60 mm</t>
  </si>
  <si>
    <t>917862111RX1</t>
  </si>
  <si>
    <t>Osazení stojat. obrub.bet. s opěrou,lože z C 20/25 n XF3, vč. dodávky betonu</t>
  </si>
  <si>
    <t>silniční obrubu (120-150/250/1000) : 71,26</t>
  </si>
  <si>
    <t>nájezdová obruba (150/150/1000) : 14,09</t>
  </si>
  <si>
    <t>přechodová obruba (nájezdová-&gt;silniční) : 5,00</t>
  </si>
  <si>
    <t>silniční obruba oblouk R2 : 0,84</t>
  </si>
  <si>
    <t>silniční obruba oblouk R0,5 : 0,80</t>
  </si>
  <si>
    <t>59217488R</t>
  </si>
  <si>
    <t>Obrubník silniční ABO 2-15 1000/150/250 přírodní</t>
  </si>
  <si>
    <t xml:space="preserve">  osazení obrub : </t>
  </si>
  <si>
    <t xml:space="preserve">  silniční obrubu (120-150/250/1000) : 71,26*1,05</t>
  </si>
  <si>
    <t>75</t>
  </si>
  <si>
    <t>59217490R</t>
  </si>
  <si>
    <t>Obrubník silniční nájezdový ABO 2-15 N</t>
  </si>
  <si>
    <t xml:space="preserve">  nájezdová obruba (150/150/1000) : 14,09*1,05</t>
  </si>
  <si>
    <t>15</t>
  </si>
  <si>
    <t>59217492R</t>
  </si>
  <si>
    <t>Obrubník silniční přechodový levý ABO 2-15 PL</t>
  </si>
  <si>
    <t>přechodová obruba (nájezdová-&gt;silniční) : 3</t>
  </si>
  <si>
    <t>59217491R</t>
  </si>
  <si>
    <t>Obrubník silniční přechodový pravý ABO 2-15 PP</t>
  </si>
  <si>
    <t>59217497R</t>
  </si>
  <si>
    <t>Obrubník silniční oblouk. vnější ABO 2-15 VO R 2</t>
  </si>
  <si>
    <t>silniční obruba oblouk R2 : 1</t>
  </si>
  <si>
    <t>59217493R</t>
  </si>
  <si>
    <t>Obrubník silniční oblouk vnější ABO 2-15 VO R 0,5</t>
  </si>
  <si>
    <t>silniční obruba oblouk R0,5 : 1</t>
  </si>
  <si>
    <t>917882111RX1</t>
  </si>
  <si>
    <t xml:space="preserve">Osazení obrubníku bet. zastávkového, lože C 20/25 n XF3, vč. dodávky betonu </t>
  </si>
  <si>
    <t xml:space="preserve">nástupní hrana složená z kasselských obrubníků, výška hrany 160 mm : </t>
  </si>
  <si>
    <t>obrubník přímý, délka 1 m : 26</t>
  </si>
  <si>
    <t>obrubník přechodový silniční-kasselský : 4</t>
  </si>
  <si>
    <t>592174984R</t>
  </si>
  <si>
    <t>Obrubník zastávkový přímý kasselský přírodní</t>
  </si>
  <si>
    <t>592174987R</t>
  </si>
  <si>
    <t>Obrubník zastávkový přechodový pravý kasselský přírodní</t>
  </si>
  <si>
    <t>592174988R</t>
  </si>
  <si>
    <t>Obrubník zastávkový přechodový levý kasselský přírodní</t>
  </si>
  <si>
    <t>918101111RX1</t>
  </si>
  <si>
    <t>Lože pod obrubníky nebo obruby dlažeb z C20/25 n XF3, vč. dodávky</t>
  </si>
  <si>
    <t>nástupní hrana složená z kasselských obrubníků, výška hrany 160 mm : 2,4</t>
  </si>
  <si>
    <t>obruby : 6,44</t>
  </si>
  <si>
    <t>917862111RX2</t>
  </si>
  <si>
    <t>Osazení stojat. obrub.bet. s opěrou,lože z C 16/20 n XF3, vč. dodávky betonu</t>
  </si>
  <si>
    <t xml:space="preserve">obruby nástupiště : </t>
  </si>
  <si>
    <t>obrubník chodníkový, tl. 80 mm : 36,14</t>
  </si>
  <si>
    <t>592174230R</t>
  </si>
  <si>
    <t>Obrubník chodníkový ABO 16-10 1000/80/250 přírodní</t>
  </si>
  <si>
    <t xml:space="preserve">  obruby nástupiště : </t>
  </si>
  <si>
    <t xml:space="preserve">  obrubník chodníkový, tl. 80 mm : 36,14*1,05</t>
  </si>
  <si>
    <t>38</t>
  </si>
  <si>
    <t>918101111RX2</t>
  </si>
  <si>
    <t>Lože pod obrubníky nebo obruby dlažeb z C16/20 n XF3, vč. dodávky</t>
  </si>
  <si>
    <t>obruby nástupiště : 1,81</t>
  </si>
  <si>
    <t>998223011R00</t>
  </si>
  <si>
    <t>Přesun hmot, pozemní komunikace, kryt dlážděný</t>
  </si>
  <si>
    <t>799_X001</t>
  </si>
  <si>
    <t>D+M autobusový přístřešek s lavičkou, vč. pomocných prací, doplňků, kotvení, PÚ, dle PD kompletní dodávka</t>
  </si>
  <si>
    <t>kpl</t>
  </si>
  <si>
    <t xml:space="preserve">městský mobiliář : </t>
  </si>
  <si>
    <t>autobusový přístřešek s lavičkou : 2,00</t>
  </si>
  <si>
    <t>275313611R00</t>
  </si>
  <si>
    <t>Beton základových patek prostý C 16/20</t>
  </si>
  <si>
    <t>bet. parka pro uchycení, 5 ks/přístřešek, 0,3x0,3x0,5, C16/20 : (0,3*0,3*0,5*5)*2</t>
  </si>
  <si>
    <t>139601102R00</t>
  </si>
  <si>
    <t>Ruční výkop jam, rýh a šachet v hornině tř. 3</t>
  </si>
  <si>
    <t>výkop pro betonové patky : (0,3*0,3*0,5*5)*2</t>
  </si>
  <si>
    <t xml:space="preserve">Propustek A : </t>
  </si>
  <si>
    <t>výkop rýhy (rozšíření příkopu), dl. 51 m  : 35,70</t>
  </si>
  <si>
    <t>výkop pro šachtu, dn1000, hl. 0,5 m : 0,77</t>
  </si>
  <si>
    <t xml:space="preserve">Propustek B : </t>
  </si>
  <si>
    <t xml:space="preserve">výkop : </t>
  </si>
  <si>
    <t>pro horskou vpust, 1,6x1,0x1,45 m : 2,32</t>
  </si>
  <si>
    <t>pro kanalizaci, dl. 45,2 m : 66,13</t>
  </si>
  <si>
    <t>pro šachtu, DN1000, hl. 1,02 : 1,57</t>
  </si>
  <si>
    <t>výkop : 36,47</t>
  </si>
  <si>
    <t>obsyp potrubí zeminou, hutněno na 80 % PS : -30,9</t>
  </si>
  <si>
    <t>výkop : 70,02</t>
  </si>
  <si>
    <t>obsyp potrubí zeminou, hutněno na 80 % PS : -40,68</t>
  </si>
  <si>
    <t>obsyp potrubí zeminou, hutněno na 80 % PS : 30,9</t>
  </si>
  <si>
    <t>obsyp potrubí zeminou, hutněno na 80 % PS : 40,68</t>
  </si>
  <si>
    <t>175101101R00</t>
  </si>
  <si>
    <t>Obsyp potrubí bez prohození sypaniny</t>
  </si>
  <si>
    <t>175101109R00</t>
  </si>
  <si>
    <t>Příplatek za prohození sypaniny pro obsyp potrubí</t>
  </si>
  <si>
    <t>114211105R00</t>
  </si>
  <si>
    <t>Odstranění betonových trub do DN 500 mm, ve výkopu</t>
  </si>
  <si>
    <t>odstranění bet. roury, DN500 : 2,00</t>
  </si>
  <si>
    <t>452111141R00</t>
  </si>
  <si>
    <t>Osazení betonových pražců plochy nad 750 cm2</t>
  </si>
  <si>
    <t>podkladní betonový pražec pro roury DN500 : 26</t>
  </si>
  <si>
    <t>59223791R</t>
  </si>
  <si>
    <t>Práh podkladní pro trouby DN 500</t>
  </si>
  <si>
    <t>452312131R00</t>
  </si>
  <si>
    <t>Sedlové lože pod potrubí z betonu C 12/15</t>
  </si>
  <si>
    <t>podkladní beton C12/15, roura + šachta : 17,10</t>
  </si>
  <si>
    <t>podkladní beton C12/15, šachta + horská vpust, tl. 0,15 m : 0,47</t>
  </si>
  <si>
    <t>451572111R00</t>
  </si>
  <si>
    <t>Lože pod potrubí z kameniva těženého 0 - 4 mm</t>
  </si>
  <si>
    <t>pískové lože kanalizace, se zhutněním : 13,11</t>
  </si>
  <si>
    <t>4,8</t>
  </si>
  <si>
    <t>24,06</t>
  </si>
  <si>
    <t>812422121R00</t>
  </si>
  <si>
    <t>Montáž trub vibrolis. hrdlových pryž. kr. DN 500</t>
  </si>
  <si>
    <t>roura betonová DN500, dl. 2,5 m : 2,00*2,5</t>
  </si>
  <si>
    <t>59223714R</t>
  </si>
  <si>
    <t>Trouba beton TBH-Q 500/2500/Z   500x2500x85 mm</t>
  </si>
  <si>
    <t>roura betonová DN500, dl. 2,5 m : 2,00</t>
  </si>
  <si>
    <t>822422111R00</t>
  </si>
  <si>
    <t>Montáž trub ŽB těs. pryžovými kroužky DN 500</t>
  </si>
  <si>
    <t>železobetonová roura DN500, dl. 2,5 m : 19,00*2,5</t>
  </si>
  <si>
    <t>59222534R</t>
  </si>
  <si>
    <t>Trouba železobet hrdlová TZH-Q 50/250</t>
  </si>
  <si>
    <t>železobetonová roura DN500, dl. 2,5 m : 19,00</t>
  </si>
  <si>
    <t>894412811RX0</t>
  </si>
  <si>
    <t>D+M Vpusť horská 1500x900mm, vč. mříže, výška 1,2m, dle PD</t>
  </si>
  <si>
    <t xml:space="preserve">horská vpust, 1,5x0,9 m, výška 1,2 m : </t>
  </si>
  <si>
    <t xml:space="preserve">mříž horské vpusti : </t>
  </si>
  <si>
    <t>812392121R00</t>
  </si>
  <si>
    <t>Montáž trub vibrolis. hrdlových pryž. kr. DN 400</t>
  </si>
  <si>
    <t>roura betonová DN400, dl. 2,5 m : 19,00*2,5</t>
  </si>
  <si>
    <t>59223712R</t>
  </si>
  <si>
    <t>Trouba beton TBH-Q 400/2500/Z   400x2500x80 mm</t>
  </si>
  <si>
    <t>roura betonová DN400, dl. 2,5 m : 19,00</t>
  </si>
  <si>
    <t>970241300RX1</t>
  </si>
  <si>
    <t>Řezání roury do DN 500, vč . pomocných prací</t>
  </si>
  <si>
    <t>úprava roury pro šikmé čelo - řezání roury DN 500 : 2,10</t>
  </si>
  <si>
    <t>úprava roury pro šikmé čelo - řezání roury DN 400 : 1,76</t>
  </si>
  <si>
    <t>894423111R00</t>
  </si>
  <si>
    <t>Osazení betonových dílců šachet do 2,0 t</t>
  </si>
  <si>
    <t>šachtové dno, výška 1,2 m, s čedičovou výstelkou stěny do výšky 650 mm : 1,00</t>
  </si>
  <si>
    <t>šachtové dno, výška 1,2 m, bez výstelky stěn : 1,00</t>
  </si>
  <si>
    <t>592240534M1</t>
  </si>
  <si>
    <t>Dno šachty výška 1,2 m, s čedičovou výstelkou stěny do výšky 650 mm, dle PD</t>
  </si>
  <si>
    <t>592240534M2</t>
  </si>
  <si>
    <t>Dno šachty výška 1,2 m, bez výstelky, dle PD</t>
  </si>
  <si>
    <t>894422111RT1</t>
  </si>
  <si>
    <t>Osazení betonových dílců šachet skruže přechodové, na kroužek</t>
  </si>
  <si>
    <t>zákrytová deska : 1,00</t>
  </si>
  <si>
    <t>59224354R</t>
  </si>
  <si>
    <t>Deska zákrytová TZK-Q.1 100-63/17</t>
  </si>
  <si>
    <t>899104111R00</t>
  </si>
  <si>
    <t>Osazení poklopu s rámem nad 150 kg</t>
  </si>
  <si>
    <t>55243342.AR</t>
  </si>
  <si>
    <t xml:space="preserve">Poklop A15 poklop litinový  </t>
  </si>
  <si>
    <t>960321271R00</t>
  </si>
  <si>
    <t>Bourání konstrukcí ze železobetonu</t>
  </si>
  <si>
    <t>vybourání stávajícího čela propustku. rozměr 0,35x1,0x1,2 m - bet. roura : 0,30</t>
  </si>
  <si>
    <t>998274101R00</t>
  </si>
  <si>
    <t>Přesun hmot, trubní vedení betonové, otevř. výkop</t>
  </si>
  <si>
    <t>182001111R00</t>
  </si>
  <si>
    <t>Plošná úprava terénu, nerovnosti do 10 cm v rovině</t>
  </si>
  <si>
    <t xml:space="preserve">konstrukce chodníku : </t>
  </si>
  <si>
    <t>vyrovnání a zhutnění zemní pláně (i pod obrubami) : 120,95</t>
  </si>
  <si>
    <t>Doplnění zeminy z SO101 : 23,49*0,35</t>
  </si>
  <si>
    <t>doplnění zeminy z SO101 : 23,49*0,35</t>
  </si>
  <si>
    <t>171101103R00</t>
  </si>
  <si>
    <t>Uložení sypaniny do násypů zhutněných na 100% PS</t>
  </si>
  <si>
    <t>181301102R00</t>
  </si>
  <si>
    <t>Rozprostření ornice, rovina, tl. 10-15 cm,do 500m2</t>
  </si>
  <si>
    <t>ohumusování, tl. 0,15 m : 23,49</t>
  </si>
  <si>
    <t>10371500R</t>
  </si>
  <si>
    <t>Substrát zahradnický B  VL</t>
  </si>
  <si>
    <t>ohumusování, tl. 0,15 m : 23,49*0,15</t>
  </si>
  <si>
    <t>184802111R00</t>
  </si>
  <si>
    <t>Chem. odplevelení před založ. postřikem, v rovině</t>
  </si>
  <si>
    <t>25234000.AR</t>
  </si>
  <si>
    <t>herbicid totální bal. po 1 litru</t>
  </si>
  <si>
    <t>l</t>
  </si>
  <si>
    <t>185802113R00</t>
  </si>
  <si>
    <t>Hnojení umělým hnojivem v rovině</t>
  </si>
  <si>
    <t xml:space="preserve">výsadba zeleně : </t>
  </si>
  <si>
    <t>aplikace hnojiva před výsadbou : 23,49*30/1000000</t>
  </si>
  <si>
    <t>25191158R</t>
  </si>
  <si>
    <t>Trávníkové hnojivo po 10 kg</t>
  </si>
  <si>
    <t>Kg</t>
  </si>
  <si>
    <t>aplikace hnojiva před výsadbou : 23,49*30/1000</t>
  </si>
  <si>
    <t>Koeficient Ztratné 10%: 0,1</t>
  </si>
  <si>
    <t>185803211R00</t>
  </si>
  <si>
    <t>Uválcování trávníku v rovině</t>
  </si>
  <si>
    <t>180401211R00</t>
  </si>
  <si>
    <t>Založení trávníku lučního výsevem v rovině</t>
  </si>
  <si>
    <t>parková : 23,49</t>
  </si>
  <si>
    <t>00572400R</t>
  </si>
  <si>
    <t>Směs travní parková I. běžná zátěž  á 25 kg</t>
  </si>
  <si>
    <t>parková : 23,49*5/1000</t>
  </si>
  <si>
    <t>185804215R00</t>
  </si>
  <si>
    <t>Vypletí trávníku po výsevu v rovině</t>
  </si>
  <si>
    <t>dlažba červená reliéfní, vzor kost s fazetou (varovný a signální pás) : 10,65</t>
  </si>
  <si>
    <t>dlažba přírodní hladká, vzor kost s fazetou : 90,14</t>
  </si>
  <si>
    <t>59245021R</t>
  </si>
  <si>
    <t>Dlažba zámková vzor kost 20x16,5x6 cm červená</t>
  </si>
  <si>
    <t>dlažba červená reliéfní, vzor kost s fazetou (varovný a signální pás) : 10,65*1,1</t>
  </si>
  <si>
    <t>59245020R</t>
  </si>
  <si>
    <t>Dlažba zámková vzor kost 20x16,5x6 cm přírodní</t>
  </si>
  <si>
    <t>dlažba přírodní hladká, vzor kost s fazetou : 90,14*1,1</t>
  </si>
  <si>
    <t>podkladní vrstva, ŠD 0/32, tl. 0,2 : 100,79</t>
  </si>
  <si>
    <t xml:space="preserve">obruby : </t>
  </si>
  <si>
    <t>obrubník chodníkový, tl. 80 mm : 99,48</t>
  </si>
  <si>
    <t xml:space="preserve">  obruby : </t>
  </si>
  <si>
    <t xml:space="preserve">  obrubník chodníkový, tl. 80 mm : 99,48*1,1</t>
  </si>
  <si>
    <t>110</t>
  </si>
  <si>
    <t>bet. lože C16/20 n XF1 : 4,97</t>
  </si>
  <si>
    <t>917461111RX1</t>
  </si>
  <si>
    <t>Osaz. stoj. obrub. kam. s opěrou, lože z C 20/25 n XF3, vč. dodávky betonu</t>
  </si>
  <si>
    <t>žulová obruba rovná, OP6 : 25,10</t>
  </si>
  <si>
    <t>žulová obruba poloměr méně než R1 m, OP6 : 4,17</t>
  </si>
  <si>
    <t xml:space="preserve">obruba na středovém ostrůvku : </t>
  </si>
  <si>
    <t>žulová obruba rovná, OP7 : 5,43</t>
  </si>
  <si>
    <t>58380373R</t>
  </si>
  <si>
    <t>Obrubník kamenný přímý OP6 15x25 cm</t>
  </si>
  <si>
    <t>žulová obruba rovná, OP6 : 25,10*1,05</t>
  </si>
  <si>
    <t>5838037R1</t>
  </si>
  <si>
    <t>Obrubník kamenný žulový poloměr méně než R1 m, OP6</t>
  </si>
  <si>
    <t>žulová obruba poloměr méně než R1 m, OP6 : 4,17*1,05</t>
  </si>
  <si>
    <t>5838037M1</t>
  </si>
  <si>
    <t>Obrubník kamenný přímý OP7 12x25 cm</t>
  </si>
  <si>
    <t>žulová obruba rovná, OP7 : 5,43*1,05</t>
  </si>
  <si>
    <t>0,38+2,05</t>
  </si>
  <si>
    <t xml:space="preserve">hospodářské sjezdy : </t>
  </si>
  <si>
    <t xml:space="preserve">výkop - rozšíření příkopu pro osazení propustku : </t>
  </si>
  <si>
    <t>rýha pro propustek DN500, dl. 9 m : 6,75</t>
  </si>
  <si>
    <t>betonové prahy pro osazení : 1,32</t>
  </si>
  <si>
    <t>výkop : 8,07</t>
  </si>
  <si>
    <t>obsyp potrubí zeminou, hutněno na 80 % PS : -3,92</t>
  </si>
  <si>
    <t>obsyp potrubí zeminou, hutněno na 80 % PS : 3,92</t>
  </si>
  <si>
    <t>podsyp štěrkopísku, tl. 0,1 m : 1,395</t>
  </si>
  <si>
    <t>betonové podkladní pražce : 3</t>
  </si>
  <si>
    <t>452385111RX1</t>
  </si>
  <si>
    <t>Podkladní pražce beton C  25/30 nXF3,vč. bedění, dodávky betonu, pomocných prací, doplňků</t>
  </si>
  <si>
    <t>betonový úložný práh, 0,5 x 0,6 x 1,1 m (4x), beton C25/30 n XF3 : 0,5*0,6*1,1*2</t>
  </si>
  <si>
    <t>899623171RX1</t>
  </si>
  <si>
    <t>Obetonování potrubí nebo zdiva stok betonem C20/25 n XF3, vč. dodávky betonu</t>
  </si>
  <si>
    <t>obetonování roury DN 500, beton C20/25 n XF3 : 4,5</t>
  </si>
  <si>
    <t xml:space="preserve">šikmé čelo vyústění propustku (půdorysná plocha zvětšena o 20 %) : </t>
  </si>
  <si>
    <t>9,7</t>
  </si>
  <si>
    <t>577131111R00</t>
  </si>
  <si>
    <t>Beton asfalt. ACO 11+ obrusný, š. do 3 m, tl. 4 cm</t>
  </si>
  <si>
    <t xml:space="preserve">pás živice, v šířce nezpevněné krajnice 0,75 m, délka 8 m (pro každý ze sjezdů) : </t>
  </si>
  <si>
    <t>ACO 11+, tl. 40 mm : 6</t>
  </si>
  <si>
    <t>spojovací postřik, 0,5 kg/m2 : 6</t>
  </si>
  <si>
    <t>ACL 16+ CRmB, tl. 70 mm : 6</t>
  </si>
  <si>
    <t>564113515R00</t>
  </si>
  <si>
    <t>Podklad z asf.recyklátu fr. 0-32 po zhutn.tl.15 cm</t>
  </si>
  <si>
    <t xml:space="preserve">konstrukce sjezdů : </t>
  </si>
  <si>
    <t>kryt sjezdu z asfaltového recyklátu, tl. 0,15 m : 29,6</t>
  </si>
  <si>
    <t>infiltrační postřik, 1,5 kg/m2 : 35,6</t>
  </si>
  <si>
    <t>podklad ze štěrkodrti 0/32, tl. 0,2 m : 35,6</t>
  </si>
  <si>
    <t>úprava roury pro šikmé čelo - řezání roury DN 500 (obě čela propust.) : 4,21</t>
  </si>
  <si>
    <t>914001111R00</t>
  </si>
  <si>
    <t>Osazení svislé doprav.značky a sloupku, bet.základ</t>
  </si>
  <si>
    <t xml:space="preserve">svislé dopravní značení : </t>
  </si>
  <si>
    <t>montáž značky vč. spojovacího materiálu, běžná DZ, jeden sloupek : 4,00</t>
  </si>
  <si>
    <t>914001112R00</t>
  </si>
  <si>
    <t>Osazení svis.dopr.značky a dvou sloupků, bet.zákl.</t>
  </si>
  <si>
    <t>montáž značky vč. spojovacího materiálu, směrová DZ, dva sloupky : 3,00</t>
  </si>
  <si>
    <t>montáž značky vč. spojovacího materiálu, velkoformátová DZ, dva sloupky : 2,00</t>
  </si>
  <si>
    <t>40445135.AR</t>
  </si>
  <si>
    <t>Značka dopr inf IJ 4a, 500/500 fólie 1, EG 7 letá</t>
  </si>
  <si>
    <t>IJ4a - označník zastávky : 2,00</t>
  </si>
  <si>
    <t>40445089.AR</t>
  </si>
  <si>
    <t>Značka dopr inf IS 9c-11a, 1000/1500 fól1, EG7letá</t>
  </si>
  <si>
    <t>IS9c, velkoformátová : 1,00</t>
  </si>
  <si>
    <t>40445245R</t>
  </si>
  <si>
    <t>Značka dopr.infor.IP14a-IP21a 1000x1500mm poz.tř.1</t>
  </si>
  <si>
    <t>IP19 - řadící pruhy, velkoformátová : 1,00</t>
  </si>
  <si>
    <t>915791112R00</t>
  </si>
  <si>
    <t>Předznačení pro značení stopčáry, zebry, nápisů</t>
  </si>
  <si>
    <t xml:space="preserve">vodorovné dopravní značení : </t>
  </si>
  <si>
    <t xml:space="preserve">dopravní značení provedené barvou : </t>
  </si>
  <si>
    <t>směrové šipky : 26,25</t>
  </si>
  <si>
    <t>zastávka BUS, V11a : 13,09</t>
  </si>
  <si>
    <t>V13 : 13,10</t>
  </si>
  <si>
    <t>915721122R00</t>
  </si>
  <si>
    <t>Vodorovné značení stopčar,zeber atd. plastem, zvuč</t>
  </si>
  <si>
    <t>915721111R00</t>
  </si>
  <si>
    <t>Vodorovné značení střík.barvou stopčar,zeber atd.</t>
  </si>
  <si>
    <t>915791111R00</t>
  </si>
  <si>
    <t>Předznačení pro značení dělicí čáry,vodicí proužky</t>
  </si>
  <si>
    <t>V1a, plná čára : 259,60</t>
  </si>
  <si>
    <t>V2b, (1.5/1.5/0.125) : 54,70</t>
  </si>
  <si>
    <t>V2b, (3.0/1.5/0.125) : 72,4</t>
  </si>
  <si>
    <t>V4, (0.25) : 314,58</t>
  </si>
  <si>
    <t>V4, (0.5/0.5/0.25) : 74,11</t>
  </si>
  <si>
    <t>V5, (0.5) : 9,70</t>
  </si>
  <si>
    <t>V7b, (0.5/0.5/0.125) : 16,00</t>
  </si>
  <si>
    <t>915711122R00</t>
  </si>
  <si>
    <t>Vodor.značení dělicích čar 12 cm plastem,zvučící</t>
  </si>
  <si>
    <t>915711111R00</t>
  </si>
  <si>
    <t>Vodorovné značení dělicích čar 12 cm střík.barvou</t>
  </si>
  <si>
    <t>915712122R00</t>
  </si>
  <si>
    <t>Vodor.značení dělicích čar 25 cm plastem,zvučící</t>
  </si>
  <si>
    <t>915712111R00</t>
  </si>
  <si>
    <t>Vodorovné značení proužků š.25 cm střík.barvou</t>
  </si>
  <si>
    <t>966006211R00</t>
  </si>
  <si>
    <t>Odstranění doprav. značky ze sloupů nebo konzolí</t>
  </si>
  <si>
    <t xml:space="preserve">demontáž dopravních značek : </t>
  </si>
  <si>
    <t>směrové IS3 uchyceny na dva sloupky : 3,00</t>
  </si>
  <si>
    <t>velkoplošná značka, uchyceno na dva sloupky : 2,00</t>
  </si>
  <si>
    <t>značka základní, uchycena na jeden sloupek : 2,00</t>
  </si>
  <si>
    <t>966006215RX1</t>
  </si>
  <si>
    <t>Odstranění  sloupků dopravních značek vč. vybourání bet. patek</t>
  </si>
  <si>
    <t>odstranění sloupku s betonovou patkou : 7,00</t>
  </si>
  <si>
    <t>966006132R00</t>
  </si>
  <si>
    <t>Odstranění doprav.značek se sloupky, s bet.patkami</t>
  </si>
  <si>
    <t>odstranění svislé značky, velkofotmátové : 2,00</t>
  </si>
  <si>
    <t>915721111RX3</t>
  </si>
  <si>
    <t xml:space="preserve">Fyzické odstranění vodorovných dopravních značek, vč. zapravení, pomocných prací </t>
  </si>
  <si>
    <t xml:space="preserve">fyzické odstranění VDZ  : </t>
  </si>
  <si>
    <t xml:space="preserve">(nestačí jen přetřít barvou, musí být odfrézováno/odstraněno) : </t>
  </si>
  <si>
    <t>směrové šipky : 10,5</t>
  </si>
  <si>
    <t>210100001R00</t>
  </si>
  <si>
    <t>Ukončení vodičů v rozvaděči + zapojení do 2,5 mm2</t>
  </si>
  <si>
    <t>POL1_9</t>
  </si>
  <si>
    <t>210202111R00</t>
  </si>
  <si>
    <t>Svítidlo veřejného osvětlení na výložník</t>
  </si>
  <si>
    <t>210204011R00</t>
  </si>
  <si>
    <t>Stožár osvětlovací ocelový délky do 12 m</t>
  </si>
  <si>
    <t>210204103R00</t>
  </si>
  <si>
    <t>Výložník ocelový 1ramenný do 35 kg</t>
  </si>
  <si>
    <t>210204202R00</t>
  </si>
  <si>
    <t>Elektrovýzbroj stožáru pro 2 okruhy</t>
  </si>
  <si>
    <t>210220022RT1</t>
  </si>
  <si>
    <t>Vedení uzemňovací v zemi FeZn, D 8 - 10 mm včetně drátu FeZn 10 mm</t>
  </si>
  <si>
    <t>210220301RT2</t>
  </si>
  <si>
    <t>Svorka hromosvodová do 2 šroubů /SS, SZ, SO/ včetně dodávky svorky SS</t>
  </si>
  <si>
    <t>210220302RT6</t>
  </si>
  <si>
    <t>Svorka hromosvodová nad 2 šrouby /ST, SJ, SR, atd/ včetně dodávky svorky SP kovových částí d 3-12 mm</t>
  </si>
  <si>
    <t>210800509R00</t>
  </si>
  <si>
    <t>Vodič H07V-U (CY) 16 mm2 uložený v trubkách</t>
  </si>
  <si>
    <t>210810005R00</t>
  </si>
  <si>
    <t>Kabel CYKY-m 750 V 3 x 1,5 mm2 volně uložený</t>
  </si>
  <si>
    <t>210810014R00</t>
  </si>
  <si>
    <t>Kabel CYKY-m 750 V 4 žíly,16-25 mm2, volně uložený</t>
  </si>
  <si>
    <t>210950201R00</t>
  </si>
  <si>
    <t>Příplatek na zatahování kabelů váhy do 0,75 kg</t>
  </si>
  <si>
    <t>210100151U00</t>
  </si>
  <si>
    <t>Ukončení kabelů páska žíly 4x16mm2</t>
  </si>
  <si>
    <t>905      R01</t>
  </si>
  <si>
    <t>Hzs-revize provoz.souboru a st.obj. Revize</t>
  </si>
  <si>
    <t>h</t>
  </si>
  <si>
    <t>Prav.M</t>
  </si>
  <si>
    <t>HZS</t>
  </si>
  <si>
    <t>POL10_0</t>
  </si>
  <si>
    <t>180456170400R</t>
  </si>
  <si>
    <t>Montážní plošina na autopod. 13,5 m MP 13</t>
  </si>
  <si>
    <t>Sh</t>
  </si>
  <si>
    <t>STROJ</t>
  </si>
  <si>
    <t>Stroj</t>
  </si>
  <si>
    <t>POL6_</t>
  </si>
  <si>
    <t>23170120R</t>
  </si>
  <si>
    <t>PU pěna 750 ml</t>
  </si>
  <si>
    <t>27345003T</t>
  </si>
  <si>
    <t>Manžeta plastová na stožár VO, délka 700 mm, pr. 159 mm</t>
  </si>
  <si>
    <t>ks</t>
  </si>
  <si>
    <t>316702902T</t>
  </si>
  <si>
    <t>Stožár veřejního osvětlení silniční JB10</t>
  </si>
  <si>
    <t>316765T</t>
  </si>
  <si>
    <t>Výložník V1/89-1500</t>
  </si>
  <si>
    <t>34111030R</t>
  </si>
  <si>
    <t>Kabel silový s Cu jádrem 750 V CYKY 3 x 1,5 mm2</t>
  </si>
  <si>
    <t>POL3_1</t>
  </si>
  <si>
    <t>34111080.1T</t>
  </si>
  <si>
    <t>Kabel silový s Cu jádrem 750 V CYKY 4 x16 mm2</t>
  </si>
  <si>
    <t>34140962T</t>
  </si>
  <si>
    <t>Vodič CYY 16 mm2 - zelenořlutý</t>
  </si>
  <si>
    <t>345-000504</t>
  </si>
  <si>
    <t>Pojistka 6A E27 komplet</t>
  </si>
  <si>
    <t>345-000600</t>
  </si>
  <si>
    <t>Trubička smršťovací z/žl RPZ 32/12</t>
  </si>
  <si>
    <t>348tr01T</t>
  </si>
  <si>
    <t>Svítidlo silniční LED GUIDA M -2770A1, 2700°K, 70 W</t>
  </si>
  <si>
    <t>348tr02T</t>
  </si>
  <si>
    <t>Svítidlo silniční LED GIUDA M-2770A1, 2700°K, 55 W</t>
  </si>
  <si>
    <t>357 78702T</t>
  </si>
  <si>
    <t>Svorkovnice stožárová dvoupojistková, krytí min. IP 43</t>
  </si>
  <si>
    <t xml:space="preserve">ks    </t>
  </si>
  <si>
    <t>pr</t>
  </si>
  <si>
    <t>Podružný materiál</t>
  </si>
  <si>
    <t>VRN</t>
  </si>
  <si>
    <t>POL99_8</t>
  </si>
  <si>
    <t>460010011RT3</t>
  </si>
  <si>
    <t>Vytýčení trasy nn vedení v přehled.terénu, v obci délka trasy do 1000 m</t>
  </si>
  <si>
    <t>km</t>
  </si>
  <si>
    <t>460050703RT1</t>
  </si>
  <si>
    <t>Jáma do 2 m3 pro stožár veř.osvětlení, hor.3,ručně ruční výkop jámy</t>
  </si>
  <si>
    <t>460080001RT1</t>
  </si>
  <si>
    <t>Betonový základ do zeminy bez bednění uložení betonu do výkopu</t>
  </si>
  <si>
    <t>460080101RT1</t>
  </si>
  <si>
    <t>Rozbourání betonového základu vybourání betonu</t>
  </si>
  <si>
    <t>460100065R00</t>
  </si>
  <si>
    <t>Pouzdrový základ "Šedý utopenec" 1000x1000, v.675</t>
  </si>
  <si>
    <t>460110001R00</t>
  </si>
  <si>
    <t>Sonda pro vyhledání kabelů - výkop</t>
  </si>
  <si>
    <t>460110101R00</t>
  </si>
  <si>
    <t>Sonda pro vyhledání kabelů - zához</t>
  </si>
  <si>
    <t>460120002RT1</t>
  </si>
  <si>
    <t>Zához jámy, hornina třídy 3 - 4 upěchování a úprava povrchu</t>
  </si>
  <si>
    <t>460200163RT2</t>
  </si>
  <si>
    <t>Výkop kabelové rýhy 35/80 cm  hor.3 ruční výkop rýhy</t>
  </si>
  <si>
    <t>460420018RT1</t>
  </si>
  <si>
    <t>Zřízení kabelového lože v rýze š.do 35 cm z písku tloušťka vrstvy 15 cm</t>
  </si>
  <si>
    <t>460490012RT1</t>
  </si>
  <si>
    <t>Fólie výstražná z PVC, šířka 33 cm fólie PVC šířka 33 cm</t>
  </si>
  <si>
    <t>460510021RT1</t>
  </si>
  <si>
    <t>Kabelový prostup z plast.trub, DN do 10,5 cm včetně dodávky trub DN 63</t>
  </si>
  <si>
    <t>460570153R00</t>
  </si>
  <si>
    <t>Zához rýhy 35/70 cm, hornina třídy 3, se zhutněním</t>
  </si>
  <si>
    <t>460600001R00</t>
  </si>
  <si>
    <t>Naložení a odvoz zeminy</t>
  </si>
  <si>
    <t>460600002RT1</t>
  </si>
  <si>
    <t>Příplatek za odvoz za každých dalších 1000 m nákladním automobilem</t>
  </si>
  <si>
    <t>460620013RT1</t>
  </si>
  <si>
    <t>Provizorní úprava terénu v přírodní hornině 3 ruční vyrovnání a zhutnění</t>
  </si>
  <si>
    <t>460961603T00</t>
  </si>
  <si>
    <t>Geodetické zaměření</t>
  </si>
  <si>
    <t xml:space="preserve">km    </t>
  </si>
  <si>
    <t>460010025U00</t>
  </si>
  <si>
    <t>Vytyčení inženýrská síť zástavba</t>
  </si>
  <si>
    <t>979089210U00</t>
  </si>
  <si>
    <t>Přípl za další 1 km odvozu suti</t>
  </si>
  <si>
    <t>00586T</t>
  </si>
  <si>
    <t>Poplatek za skládku zeminy</t>
  </si>
  <si>
    <t xml:space="preserve">t     </t>
  </si>
  <si>
    <t>005125015T</t>
  </si>
  <si>
    <t>Poplatek za recyklaci asfaltů</t>
  </si>
  <si>
    <t>0001T</t>
  </si>
  <si>
    <t>Poplatek za recyklaci svítidel a zdrojů</t>
  </si>
  <si>
    <t>00560T</t>
  </si>
  <si>
    <t>Číslování stožárů</t>
  </si>
  <si>
    <t>460200533R00</t>
  </si>
  <si>
    <t>Výkop kabelové rýhy 60/130 cm hor.3</t>
  </si>
  <si>
    <t>výkop kabelu ve stávající trase, hl. 1 m, š. 0.6 m : 193,30</t>
  </si>
  <si>
    <t>výkop rýhy pro uložení kabelu v nové poloze, hl. 1.1 m, š. 0.6 m  (+ 2x 10 m přesah) : 211,8</t>
  </si>
  <si>
    <t>460570533R00</t>
  </si>
  <si>
    <t>Zához rýhy 60/130 cm, hornina tř. 3, se zhutněním</t>
  </si>
  <si>
    <t>zásyp rýhy výkopu stávajícího vedení se zhutněním : 193,30</t>
  </si>
  <si>
    <t>zásyp rýhy v nové poloze se zhutněním (vč. přesahu  2x 10 m) + pískový obsyp tl. 0.2 m (vč. přesahu 2x 10m) : 211,80</t>
  </si>
  <si>
    <t>583312004R</t>
  </si>
  <si>
    <t>Kamenivo těžené frakce  0/4  B Jihomor. kraj</t>
  </si>
  <si>
    <t xml:space="preserve"> pískový obsyp tl. 0.2 m (vč. přesahu 2x 10m) : 211,80*0,2*0,6</t>
  </si>
  <si>
    <t>460420022R00</t>
  </si>
  <si>
    <t>Zřízení kabelového lože v rýze š. do 65 cm z písku</t>
  </si>
  <si>
    <t>pískový podsyp tl. 0.1 m : 211,80</t>
  </si>
  <si>
    <t>460600001RT8</t>
  </si>
  <si>
    <t>Naložení a odvoz zeminy odvoz na vzdálenost 10000 m</t>
  </si>
  <si>
    <t>odvoz a uložení zeminy na skládku : 38,12</t>
  </si>
  <si>
    <t>460510243RT1</t>
  </si>
  <si>
    <t>Žlab kabelový prefabrikovaný TK 2, zalitý asfaltem včetně dodávky žlabu a poklopu</t>
  </si>
  <si>
    <t xml:space="preserve">přeložka opt. kabelu : </t>
  </si>
  <si>
    <t>položení betonového žlabu – chráničky (vč. dodávky) : 3,00</t>
  </si>
  <si>
    <t>M22X001</t>
  </si>
  <si>
    <t>Provedení stranového přeložení kabelu bez rozpojení, vč pomocných prací, doplňků</t>
  </si>
  <si>
    <t>provedení stranového přeložení kabelu bez rozpojení : 193,30</t>
  </si>
  <si>
    <t>899731113R00</t>
  </si>
  <si>
    <t>Vodič signalizační CYY 4 mm2</t>
  </si>
  <si>
    <t>položení signální folie : 211,8</t>
  </si>
  <si>
    <t>131      R00</t>
  </si>
  <si>
    <t>Přesun do zóny vodorovně</t>
  </si>
  <si>
    <t>soubor</t>
  </si>
  <si>
    <t>460201083R00</t>
  </si>
  <si>
    <t>Výkop kabelové rýhy 100/120cm hor.3</t>
  </si>
  <si>
    <t xml:space="preserve">ochrana kabelů : </t>
  </si>
  <si>
    <t>výkop kabelů ve stávající trase, hl. 1.2 m, š. 1.0 m : 13,00</t>
  </si>
  <si>
    <t>460571083R00</t>
  </si>
  <si>
    <t>Zához rýhy 100/120 cm, hornina tř. 3, se zhutněním</t>
  </si>
  <si>
    <t>zásyp rýhy výkopu se zhutněním : 13,00</t>
  </si>
  <si>
    <t>položení signální folie : 13</t>
  </si>
  <si>
    <t>222260549RX1</t>
  </si>
  <si>
    <t>Montáž chráničky kabelové, DN 160 mm</t>
  </si>
  <si>
    <t>uložení kabelů do dělené chráničky DN160 : 36,00</t>
  </si>
  <si>
    <t>3457114708R</t>
  </si>
  <si>
    <t>trubka kabelová chránička DN160</t>
  </si>
  <si>
    <t>uložení kabelů do dělené chráničky DN160 : 36,00*1,1</t>
  </si>
  <si>
    <t>odkrytí kabelů k místu přeložky, hl. 1m, š. 0.6 m : 3,00*1*0,6</t>
  </si>
  <si>
    <t>jáma pro novou patku SSZ, 1.0 x 1.0 m, hl. 2.0 m : 2,00*1*1</t>
  </si>
  <si>
    <t>vybourání stávající betonové patky sloupu, 1.0 x 1.0 m, hl. 2.0 m - obkopání : 1,5*1,5*2-1*1*2</t>
  </si>
  <si>
    <t>130901123RT3</t>
  </si>
  <si>
    <t>Bourání konstrukcí ze železobetonu ve vykopávkách bagrem s kladivem</t>
  </si>
  <si>
    <t xml:space="preserve">VČETNĚ NALOŽENÍ! : </t>
  </si>
  <si>
    <t>vybourání stávající betonové patky sloupu, 1.0 x 1.0 m, hl. 2.0 m : 1*1*2</t>
  </si>
  <si>
    <t>Výkop : 3,8</t>
  </si>
  <si>
    <t>Zásyp : 5</t>
  </si>
  <si>
    <t>zásyp jámy po stávající patce + rýhy se zhutněním : 5</t>
  </si>
  <si>
    <t>151201101R00</t>
  </si>
  <si>
    <t>Pažení a rozepření stěn rýh - zátažné - hl. do 2 m</t>
  </si>
  <si>
    <t>jáma pro novou patku SSZ, 1.0 x 1.0 m, hl. 2.0 m : 2,00*1*4</t>
  </si>
  <si>
    <t>151201111R00</t>
  </si>
  <si>
    <t>Odstranění pažení stěn rýh - zátažné - hl. do 2 m</t>
  </si>
  <si>
    <t xml:space="preserve">instalace SSZ : </t>
  </si>
  <si>
    <t>montáž svislého dopravního značení vč. spojovacího materiálu : 2,00</t>
  </si>
  <si>
    <t xml:space="preserve">příprava přesunu SSZ : </t>
  </si>
  <si>
    <t>demontáž svislého dopravního značení : 2,00</t>
  </si>
  <si>
    <t>220990004RX1</t>
  </si>
  <si>
    <t xml:space="preserve">Demontáž návěstidla </t>
  </si>
  <si>
    <t>RTS 21/ II</t>
  </si>
  <si>
    <t>demontáž návěstidel : 2,00</t>
  </si>
  <si>
    <t>271531113R00</t>
  </si>
  <si>
    <t>Polštář základu z kameniva hr. drceného 16-32 mm</t>
  </si>
  <si>
    <t>štěrkopískový podsyp, 1.2 x 1.2 m, tl. 0.15 m : 1,2*1,2*0,15</t>
  </si>
  <si>
    <t>919535555RX1</t>
  </si>
  <si>
    <t>Obetonování sloupu, 1.0 x 1.0 m, hl. 1.5 m, C20/25, vč. dodávky betonu</t>
  </si>
  <si>
    <t>obetonování sloupu, 1.0 x 1.0 m, hl. 1.5 m, C20/25 : 1*1*1,5</t>
  </si>
  <si>
    <t>220830013RX1</t>
  </si>
  <si>
    <t>Montáž návěstidel vč. spoj. materiálu</t>
  </si>
  <si>
    <t>montáž návěstidel vč. spoj. materiálu : 2</t>
  </si>
  <si>
    <t>210204109RX2</t>
  </si>
  <si>
    <t>Demontáž výložníku včetně nákladů na montážní plošinu</t>
  </si>
  <si>
    <t>demontáž výložníku délky 5 m : 1,00</t>
  </si>
  <si>
    <t>210204111RX2</t>
  </si>
  <si>
    <t>D+M výložníku na sloup, dl. min 6,8m, vč. pomocných prací, doplňků, kotvení, PÚ včetně nákladů na montážní plošinu</t>
  </si>
  <si>
    <t>výložník na sloup, délka min. 6.8 m, dodávka a montáž : 1,00</t>
  </si>
  <si>
    <t>210802117RX1</t>
  </si>
  <si>
    <t>Šňůra CMSM-G 5 x 0,75 mm2   včetně dodávky šňůry</t>
  </si>
  <si>
    <t>kabel k návěstidlu, CMSM – G 5 x 0.75mm2 : 13</t>
  </si>
  <si>
    <t>998152121R00</t>
  </si>
  <si>
    <t>Přesun hmot, oplocení, zvláštní obj. do 3 m</t>
  </si>
  <si>
    <t>odstranění betonové patky sloupu, prům. 0,6 m, hl. 0.8 m : 0,45239</t>
  </si>
  <si>
    <t>odstranění betonových kotvících bodů, 0.3 x 0.3 x 0.6 m : 0,108</t>
  </si>
  <si>
    <t>zásyp jam po základových patkách : 0,56</t>
  </si>
  <si>
    <t>D96_X01</t>
  </si>
  <si>
    <t>Likvidace sloupu, dl. 6 m, vč. naložení, odovzu, poplatku/výkupu na skládce</t>
  </si>
  <si>
    <t>D96_X02</t>
  </si>
  <si>
    <t>Likvidace ocelového lana převěsu, vč.  naložení, odovzu, poplatku/výkupu na skládce</t>
  </si>
  <si>
    <t>D96_X03</t>
  </si>
  <si>
    <t>Likvidace chrániček a ostatního odpadu, vč. naložení, odovzu, poplatku/výkupu na skládce</t>
  </si>
  <si>
    <t>urovnání povrchů pro výsadbu trávníků : 412,64</t>
  </si>
  <si>
    <t>urovnání povrchů bez výsadby zeleně : 1160</t>
  </si>
  <si>
    <t>183403114R00</t>
  </si>
  <si>
    <t>Obdělání půdy kultivátorováním v rovině</t>
  </si>
  <si>
    <t>rozprostření ornice, tl. 0,1 m : 412,64*0,1</t>
  </si>
  <si>
    <t>181301101R00</t>
  </si>
  <si>
    <t>Rozprostření ornice, rovina, tl. do 10 cm do 500m2</t>
  </si>
  <si>
    <t>rozprostření ornice, tl. 0,1 m : 412,64</t>
  </si>
  <si>
    <t>aplikace hnojiva před výsadbou : 412,64*30/1000000</t>
  </si>
  <si>
    <t>aplikace hnojiva před výsadbou : 412,64*30/1000</t>
  </si>
  <si>
    <t>parková : 329,21</t>
  </si>
  <si>
    <t>luční : 83,43</t>
  </si>
  <si>
    <t>parková : 329,21*5/1000</t>
  </si>
  <si>
    <t>00572472R</t>
  </si>
  <si>
    <t>Směs travní luční III. - dlouhodobá   á 25 kg</t>
  </si>
  <si>
    <t>luční : 83,43*5/1000</t>
  </si>
  <si>
    <t>005111021R</t>
  </si>
  <si>
    <t>Vytyčení inženýrských sítí</t>
  </si>
  <si>
    <t>Soubor</t>
  </si>
  <si>
    <t>005121010R</t>
  </si>
  <si>
    <t>Vybudování zařízení staveniště</t>
  </si>
  <si>
    <t>005111020R</t>
  </si>
  <si>
    <t>Vytyčení stavby</t>
  </si>
  <si>
    <t>005121020R</t>
  </si>
  <si>
    <t xml:space="preserve">Provoz zařízení staveniště </t>
  </si>
  <si>
    <t>005121030R</t>
  </si>
  <si>
    <t>Odstranění zařízení staveniště</t>
  </si>
  <si>
    <t>005122 R</t>
  </si>
  <si>
    <t>Provozní vlivy</t>
  </si>
  <si>
    <t>91X001</t>
  </si>
  <si>
    <t>Montáž, pronájem po dobu výstavby, demontáž mobilního oplocení</t>
  </si>
  <si>
    <t>oplocenky (k zamezení vstupu chodců) : 72</t>
  </si>
  <si>
    <t>005211080R</t>
  </si>
  <si>
    <t xml:space="preserve">Bezpečnostní a hygienická opatření na staveništi </t>
  </si>
  <si>
    <t>005241020R</t>
  </si>
  <si>
    <t xml:space="preserve">Geodetické zaměření skutečného provedení  </t>
  </si>
  <si>
    <t>005241010R</t>
  </si>
  <si>
    <t xml:space="preserve">Dokumentace skutečného provedení </t>
  </si>
  <si>
    <t>00521103R1</t>
  </si>
  <si>
    <t>Dočasná dopravní opatření - dřevěný sloupek s cedulí zákaz vstupu</t>
  </si>
  <si>
    <t xml:space="preserve">zabezpečení staveniště : </t>
  </si>
  <si>
    <t>dřevěný sloupek s cedulí zákaz vstupu 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</si>
</sst>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1" fillId="0" borderId="0" xfId="0" quotePrefix="1" applyNumberFormat="1" applyFont="1" applyBorder="1" applyAlignment="1">
      <alignment horizontal="left" vertical="top" wrapText="1"/>
    </xf>
    <xf numFmtId="164" fontId="22" fillId="0" borderId="0" xfId="0" applyNumberFormat="1" applyFont="1" applyBorder="1" applyAlignment="1">
      <alignment horizontal="center" vertical="top" wrapText="1" shrinkToFit="1"/>
    </xf>
    <xf numFmtId="164" fontId="22" fillId="0" borderId="0" xfId="0" applyNumberFormat="1" applyFont="1" applyBorder="1" applyAlignment="1">
      <alignment vertical="top" wrapText="1" shrinkToFit="1"/>
    </xf>
    <xf numFmtId="164" fontId="22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139"/>
  <sheetViews>
    <sheetView showGridLines="0" tabSelected="1" topLeftCell="B1" zoomScaleNormal="100" zoomScaleSheetLayoutView="75" workbookViewId="0">
      <selection activeCell="I11" sqref="I11:I1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  <col min="52" max="52" width="94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SUMIF(F119:F135,A16,I119:I135)+SUMIF(F119:F135,"PSU",I119:I135)</f>
        <v>0</v>
      </c>
      <c r="J16" s="85"/>
    </row>
    <row r="17" spans="1:10" ht="23.25" customHeight="1" x14ac:dyDescent="0.25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SUMIF(F119:F135,A17,I119:I135)</f>
        <v>0</v>
      </c>
      <c r="J17" s="85"/>
    </row>
    <row r="18" spans="1:10" ht="23.25" customHeight="1" x14ac:dyDescent="0.25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SUMIF(F119:F135,A18,I119:I135)</f>
        <v>0</v>
      </c>
      <c r="J18" s="85"/>
    </row>
    <row r="19" spans="1:10" ht="23.25" customHeight="1" x14ac:dyDescent="0.25">
      <c r="A19" s="196" t="s">
        <v>133</v>
      </c>
      <c r="B19" s="38" t="s">
        <v>29</v>
      </c>
      <c r="C19" s="62"/>
      <c r="D19" s="63"/>
      <c r="E19" s="83"/>
      <c r="F19" s="84"/>
      <c r="G19" s="83"/>
      <c r="H19" s="84"/>
      <c r="I19" s="83">
        <f>SUMIF(F119:F135,A19,I119:I135)</f>
        <v>0</v>
      </c>
      <c r="J19" s="85"/>
    </row>
    <row r="20" spans="1:10" ht="23.25" customHeight="1" x14ac:dyDescent="0.25">
      <c r="A20" s="196" t="s">
        <v>134</v>
      </c>
      <c r="B20" s="38" t="s">
        <v>30</v>
      </c>
      <c r="C20" s="62"/>
      <c r="D20" s="63"/>
      <c r="E20" s="83"/>
      <c r="F20" s="84"/>
      <c r="G20" s="83"/>
      <c r="H20" s="84"/>
      <c r="I20" s="83">
        <f>SUMIF(F119:F135,A20,I119:I135)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76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45</v>
      </c>
      <c r="C39" s="146"/>
      <c r="D39" s="146"/>
      <c r="E39" s="146"/>
      <c r="F39" s="147">
        <f>'86 SO 010 Pol'!AE76+'86 SO 101.1 Pol'!AE181+'86 SO 101.2 Pol'!AE63+'86 SO 102 Pol'!AE106+'86 SO 103 Pol'!AE142+'86 SO 104 Pol'!AE90+'86 SO 105 Pol'!AE84+'86 SO 106 Pol'!AE82+'86 SO 401 Pol'!AE65+'86 SO 402 Pol'!AE40+'86 SO 403 Pol'!AE25+'86 SO 404 Pol'!AE67+'86 SO 405 Pol'!AE26+'86 SO 801 Pol'!AE49+'86 VON Pol'!AE25</f>
        <v>0</v>
      </c>
      <c r="G39" s="148">
        <f>'86 SO 010 Pol'!AF76+'86 SO 101.1 Pol'!AF181+'86 SO 101.2 Pol'!AF63+'86 SO 102 Pol'!AF106+'86 SO 103 Pol'!AF142+'86 SO 104 Pol'!AF90+'86 SO 105 Pol'!AF84+'86 SO 106 Pol'!AF82+'86 SO 401 Pol'!AF65+'86 SO 402 Pol'!AF40+'86 SO 403 Pol'!AF25+'86 SO 404 Pol'!AF67+'86 SO 405 Pol'!AF26+'86 SO 801 Pol'!AF49+'86 VON Pol'!AF25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5">
      <c r="A40" s="135">
        <v>2</v>
      </c>
      <c r="B40" s="151" t="s">
        <v>43</v>
      </c>
      <c r="C40" s="152" t="s">
        <v>44</v>
      </c>
      <c r="D40" s="152"/>
      <c r="E40" s="152"/>
      <c r="F40" s="153">
        <f>'86 SO 010 Pol'!AE76+'86 SO 101.1 Pol'!AE181+'86 SO 101.2 Pol'!AE63+'86 SO 102 Pol'!AE106+'86 SO 103 Pol'!AE142+'86 SO 104 Pol'!AE90+'86 SO 105 Pol'!AE84+'86 SO 106 Pol'!AE82+'86 SO 401 Pol'!AE65+'86 SO 402 Pol'!AE40+'86 SO 403 Pol'!AE25+'86 SO 404 Pol'!AE67+'86 SO 405 Pol'!AE26+'86 SO 801 Pol'!AE49+'86 VON Pol'!AE25</f>
        <v>0</v>
      </c>
      <c r="G40" s="154">
        <f>'86 SO 010 Pol'!AF76+'86 SO 101.1 Pol'!AF181+'86 SO 101.2 Pol'!AF63+'86 SO 102 Pol'!AF106+'86 SO 103 Pol'!AF142+'86 SO 104 Pol'!AF90+'86 SO 105 Pol'!AF84+'86 SO 106 Pol'!AF82+'86 SO 401 Pol'!AF65+'86 SO 402 Pol'!AF40+'86 SO 403 Pol'!AF25+'86 SO 404 Pol'!AF67+'86 SO 405 Pol'!AF26+'86 SO 801 Pol'!AF49+'86 VON Pol'!AF25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5">
      <c r="A41" s="135">
        <v>3</v>
      </c>
      <c r="B41" s="156" t="s">
        <v>46</v>
      </c>
      <c r="C41" s="146" t="s">
        <v>47</v>
      </c>
      <c r="D41" s="146"/>
      <c r="E41" s="146"/>
      <c r="F41" s="157">
        <f>'86 SO 010 Pol'!AE76</f>
        <v>0</v>
      </c>
      <c r="G41" s="149">
        <f>'86 SO 010 Pol'!AF76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5">
      <c r="A42" s="135">
        <v>3</v>
      </c>
      <c r="B42" s="156" t="s">
        <v>48</v>
      </c>
      <c r="C42" s="146" t="s">
        <v>49</v>
      </c>
      <c r="D42" s="146"/>
      <c r="E42" s="146"/>
      <c r="F42" s="157">
        <f>'86 SO 101.1 Pol'!AE181</f>
        <v>0</v>
      </c>
      <c r="G42" s="149">
        <f>'86 SO 101.1 Pol'!AF181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5">
      <c r="A43" s="135">
        <v>3</v>
      </c>
      <c r="B43" s="156" t="s">
        <v>50</v>
      </c>
      <c r="C43" s="146" t="s">
        <v>49</v>
      </c>
      <c r="D43" s="146"/>
      <c r="E43" s="146"/>
      <c r="F43" s="157">
        <f>'86 SO 101.2 Pol'!AE63</f>
        <v>0</v>
      </c>
      <c r="G43" s="149">
        <f>'86 SO 101.2 Pol'!AF63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5">
      <c r="A44" s="135">
        <v>3</v>
      </c>
      <c r="B44" s="156" t="s">
        <v>51</v>
      </c>
      <c r="C44" s="146" t="s">
        <v>52</v>
      </c>
      <c r="D44" s="146"/>
      <c r="E44" s="146"/>
      <c r="F44" s="157">
        <f>'86 SO 102 Pol'!AE106</f>
        <v>0</v>
      </c>
      <c r="G44" s="149">
        <f>'86 SO 102 Pol'!AF106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5">
      <c r="A45" s="135">
        <v>3</v>
      </c>
      <c r="B45" s="156" t="s">
        <v>53</v>
      </c>
      <c r="C45" s="146" t="s">
        <v>54</v>
      </c>
      <c r="D45" s="146"/>
      <c r="E45" s="146"/>
      <c r="F45" s="157">
        <f>'86 SO 103 Pol'!AE142</f>
        <v>0</v>
      </c>
      <c r="G45" s="149">
        <f>'86 SO 103 Pol'!AF142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5">
      <c r="A46" s="135">
        <v>3</v>
      </c>
      <c r="B46" s="156" t="s">
        <v>55</v>
      </c>
      <c r="C46" s="146" t="s">
        <v>56</v>
      </c>
      <c r="D46" s="146"/>
      <c r="E46" s="146"/>
      <c r="F46" s="157">
        <f>'86 SO 104 Pol'!AE90</f>
        <v>0</v>
      </c>
      <c r="G46" s="149">
        <f>'86 SO 104 Pol'!AF90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5">
      <c r="A47" s="135">
        <v>3</v>
      </c>
      <c r="B47" s="156" t="s">
        <v>57</v>
      </c>
      <c r="C47" s="146" t="s">
        <v>58</v>
      </c>
      <c r="D47" s="146"/>
      <c r="E47" s="146"/>
      <c r="F47" s="157">
        <f>'86 SO 105 Pol'!AE84</f>
        <v>0</v>
      </c>
      <c r="G47" s="149">
        <f>'86 SO 105 Pol'!AF84</f>
        <v>0</v>
      </c>
      <c r="H47" s="149">
        <f>(F47*SazbaDPH1/100)+(G47*SazbaDPH2/100)</f>
        <v>0</v>
      </c>
      <c r="I47" s="149">
        <f>F47+G47+H47</f>
        <v>0</v>
      </c>
      <c r="J47" s="150" t="str">
        <f>IF(CenaCelkemVypocet=0,"",I47/CenaCelkemVypocet*100)</f>
        <v/>
      </c>
    </row>
    <row r="48" spans="1:10" ht="25.5" customHeight="1" x14ac:dyDescent="0.25">
      <c r="A48" s="135">
        <v>3</v>
      </c>
      <c r="B48" s="156" t="s">
        <v>59</v>
      </c>
      <c r="C48" s="146" t="s">
        <v>60</v>
      </c>
      <c r="D48" s="146"/>
      <c r="E48" s="146"/>
      <c r="F48" s="157">
        <f>'86 SO 106 Pol'!AE82</f>
        <v>0</v>
      </c>
      <c r="G48" s="149">
        <f>'86 SO 106 Pol'!AF82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52" ht="25.5" customHeight="1" x14ac:dyDescent="0.25">
      <c r="A49" s="135">
        <v>3</v>
      </c>
      <c r="B49" s="156" t="s">
        <v>61</v>
      </c>
      <c r="C49" s="146" t="s">
        <v>62</v>
      </c>
      <c r="D49" s="146"/>
      <c r="E49" s="146"/>
      <c r="F49" s="157">
        <f>'86 SO 401 Pol'!AE65</f>
        <v>0</v>
      </c>
      <c r="G49" s="149">
        <f>'86 SO 401 Pol'!AF65</f>
        <v>0</v>
      </c>
      <c r="H49" s="149">
        <f>(F49*SazbaDPH1/100)+(G49*SazbaDPH2/100)</f>
        <v>0</v>
      </c>
      <c r="I49" s="149">
        <f>F49+G49+H49</f>
        <v>0</v>
      </c>
      <c r="J49" s="150" t="str">
        <f>IF(CenaCelkemVypocet=0,"",I49/CenaCelkemVypocet*100)</f>
        <v/>
      </c>
    </row>
    <row r="50" spans="1:52" ht="25.5" customHeight="1" x14ac:dyDescent="0.25">
      <c r="A50" s="135">
        <v>3</v>
      </c>
      <c r="B50" s="156" t="s">
        <v>63</v>
      </c>
      <c r="C50" s="146" t="s">
        <v>64</v>
      </c>
      <c r="D50" s="146"/>
      <c r="E50" s="146"/>
      <c r="F50" s="157">
        <f>'86 SO 402 Pol'!AE40</f>
        <v>0</v>
      </c>
      <c r="G50" s="149">
        <f>'86 SO 402 Pol'!AF40</f>
        <v>0</v>
      </c>
      <c r="H50" s="149">
        <f>(F50*SazbaDPH1/100)+(G50*SazbaDPH2/100)</f>
        <v>0</v>
      </c>
      <c r="I50" s="149">
        <f>F50+G50+H50</f>
        <v>0</v>
      </c>
      <c r="J50" s="150" t="str">
        <f>IF(CenaCelkemVypocet=0,"",I50/CenaCelkemVypocet*100)</f>
        <v/>
      </c>
    </row>
    <row r="51" spans="1:52" ht="25.5" customHeight="1" x14ac:dyDescent="0.25">
      <c r="A51" s="135">
        <v>3</v>
      </c>
      <c r="B51" s="156" t="s">
        <v>65</v>
      </c>
      <c r="C51" s="146" t="s">
        <v>66</v>
      </c>
      <c r="D51" s="146"/>
      <c r="E51" s="146"/>
      <c r="F51" s="157">
        <f>'86 SO 403 Pol'!AE25</f>
        <v>0</v>
      </c>
      <c r="G51" s="149">
        <f>'86 SO 403 Pol'!AF25</f>
        <v>0</v>
      </c>
      <c r="H51" s="149">
        <f>(F51*SazbaDPH1/100)+(G51*SazbaDPH2/100)</f>
        <v>0</v>
      </c>
      <c r="I51" s="149">
        <f>F51+G51+H51</f>
        <v>0</v>
      </c>
      <c r="J51" s="150" t="str">
        <f>IF(CenaCelkemVypocet=0,"",I51/CenaCelkemVypocet*100)</f>
        <v/>
      </c>
    </row>
    <row r="52" spans="1:52" ht="25.5" customHeight="1" x14ac:dyDescent="0.25">
      <c r="A52" s="135">
        <v>3</v>
      </c>
      <c r="B52" s="156" t="s">
        <v>67</v>
      </c>
      <c r="C52" s="146" t="s">
        <v>68</v>
      </c>
      <c r="D52" s="146"/>
      <c r="E52" s="146"/>
      <c r="F52" s="157">
        <f>'86 SO 404 Pol'!AE67</f>
        <v>0</v>
      </c>
      <c r="G52" s="149">
        <f>'86 SO 404 Pol'!AF67</f>
        <v>0</v>
      </c>
      <c r="H52" s="149">
        <f>(F52*SazbaDPH1/100)+(G52*SazbaDPH2/100)</f>
        <v>0</v>
      </c>
      <c r="I52" s="149">
        <f>F52+G52+H52</f>
        <v>0</v>
      </c>
      <c r="J52" s="150" t="str">
        <f>IF(CenaCelkemVypocet=0,"",I52/CenaCelkemVypocet*100)</f>
        <v/>
      </c>
    </row>
    <row r="53" spans="1:52" ht="25.5" customHeight="1" x14ac:dyDescent="0.25">
      <c r="A53" s="135">
        <v>3</v>
      </c>
      <c r="B53" s="156" t="s">
        <v>69</v>
      </c>
      <c r="C53" s="146" t="s">
        <v>70</v>
      </c>
      <c r="D53" s="146"/>
      <c r="E53" s="146"/>
      <c r="F53" s="157">
        <f>'86 SO 405 Pol'!AE26</f>
        <v>0</v>
      </c>
      <c r="G53" s="149">
        <f>'86 SO 405 Pol'!AF26</f>
        <v>0</v>
      </c>
      <c r="H53" s="149">
        <f>(F53*SazbaDPH1/100)+(G53*SazbaDPH2/100)</f>
        <v>0</v>
      </c>
      <c r="I53" s="149">
        <f>F53+G53+H53</f>
        <v>0</v>
      </c>
      <c r="J53" s="150" t="str">
        <f>IF(CenaCelkemVypocet=0,"",I53/CenaCelkemVypocet*100)</f>
        <v/>
      </c>
    </row>
    <row r="54" spans="1:52" ht="25.5" customHeight="1" x14ac:dyDescent="0.25">
      <c r="A54" s="135">
        <v>3</v>
      </c>
      <c r="B54" s="156" t="s">
        <v>71</v>
      </c>
      <c r="C54" s="146" t="s">
        <v>72</v>
      </c>
      <c r="D54" s="146"/>
      <c r="E54" s="146"/>
      <c r="F54" s="157">
        <f>'86 SO 801 Pol'!AE49</f>
        <v>0</v>
      </c>
      <c r="G54" s="149">
        <f>'86 SO 801 Pol'!AF49</f>
        <v>0</v>
      </c>
      <c r="H54" s="149">
        <f>(F54*SazbaDPH1/100)+(G54*SazbaDPH2/100)</f>
        <v>0</v>
      </c>
      <c r="I54" s="149">
        <f>F54+G54+H54</f>
        <v>0</v>
      </c>
      <c r="J54" s="150" t="str">
        <f>IF(CenaCelkemVypocet=0,"",I54/CenaCelkemVypocet*100)</f>
        <v/>
      </c>
    </row>
    <row r="55" spans="1:52" ht="25.5" customHeight="1" x14ac:dyDescent="0.25">
      <c r="A55" s="135">
        <v>3</v>
      </c>
      <c r="B55" s="156" t="s">
        <v>73</v>
      </c>
      <c r="C55" s="146" t="s">
        <v>74</v>
      </c>
      <c r="D55" s="146"/>
      <c r="E55" s="146"/>
      <c r="F55" s="157">
        <f>'86 VON Pol'!AE25</f>
        <v>0</v>
      </c>
      <c r="G55" s="149">
        <f>'86 VON Pol'!AF25</f>
        <v>0</v>
      </c>
      <c r="H55" s="149">
        <f>(F55*SazbaDPH1/100)+(G55*SazbaDPH2/100)</f>
        <v>0</v>
      </c>
      <c r="I55" s="149">
        <f>F55+G55+H55</f>
        <v>0</v>
      </c>
      <c r="J55" s="150" t="str">
        <f>IF(CenaCelkemVypocet=0,"",I55/CenaCelkemVypocet*100)</f>
        <v/>
      </c>
    </row>
    <row r="56" spans="1:52" ht="25.5" customHeight="1" x14ac:dyDescent="0.25">
      <c r="A56" s="135"/>
      <c r="B56" s="158" t="s">
        <v>75</v>
      </c>
      <c r="C56" s="159"/>
      <c r="D56" s="159"/>
      <c r="E56" s="160"/>
      <c r="F56" s="161">
        <f>SUMIF(A39:A55,"=1",F39:F55)</f>
        <v>0</v>
      </c>
      <c r="G56" s="162">
        <f>SUMIF(A39:A55,"=1",G39:G55)</f>
        <v>0</v>
      </c>
      <c r="H56" s="162">
        <f>SUMIF(A39:A55,"=1",H39:H55)</f>
        <v>0</v>
      </c>
      <c r="I56" s="162">
        <f>SUMIF(A39:A55,"=1",I39:I55)</f>
        <v>0</v>
      </c>
      <c r="J56" s="163">
        <f>SUMIF(A39:A55,"=1",J39:J55)</f>
        <v>0</v>
      </c>
    </row>
    <row r="58" spans="1:52" x14ac:dyDescent="0.25">
      <c r="A58" t="s">
        <v>77</v>
      </c>
      <c r="B58" t="s">
        <v>78</v>
      </c>
    </row>
    <row r="59" spans="1:52" x14ac:dyDescent="0.25">
      <c r="A59" t="s">
        <v>79</v>
      </c>
      <c r="B59" t="s">
        <v>80</v>
      </c>
    </row>
    <row r="60" spans="1:52" x14ac:dyDescent="0.25">
      <c r="A60" t="s">
        <v>81</v>
      </c>
      <c r="B60" t="s">
        <v>82</v>
      </c>
    </row>
    <row r="61" spans="1:52" ht="26.4" x14ac:dyDescent="0.25">
      <c r="B61" s="175" t="s">
        <v>83</v>
      </c>
      <c r="C61" s="175"/>
      <c r="D61" s="175"/>
      <c r="E61" s="175"/>
      <c r="F61" s="175"/>
      <c r="G61" s="175"/>
      <c r="H61" s="175"/>
      <c r="I61" s="175"/>
      <c r="J61" s="175"/>
      <c r="AZ61" s="174" t="str">
        <f>B61</f>
        <v>Položky označené D+M (dodávka + montáž) se oceňují včetně přesunu hmot. Ostatní vlastní položky jsou založeny na cenové soustavě RTS.</v>
      </c>
    </row>
    <row r="62" spans="1:52" ht="26.4" x14ac:dyDescent="0.25">
      <c r="B62" s="175" t="s">
        <v>84</v>
      </c>
      <c r="C62" s="175"/>
      <c r="D62" s="175"/>
      <c r="E62" s="175"/>
      <c r="F62" s="175"/>
      <c r="G62" s="175"/>
      <c r="H62" s="175"/>
      <c r="I62" s="175"/>
      <c r="J62" s="175"/>
      <c r="AZ62" s="174" t="str">
        <f>B62</f>
        <v>Veškeré prvky a konstrukce se oceňují jako kompletní, včetně detailů, pomocných prací (vysekání drážek, doklinkování, vysekání kapes, lože apod.).</v>
      </c>
    </row>
    <row r="63" spans="1:52" ht="26.4" x14ac:dyDescent="0.25">
      <c r="B63" s="175" t="s">
        <v>85</v>
      </c>
      <c r="C63" s="175"/>
      <c r="D63" s="175"/>
      <c r="E63" s="175"/>
      <c r="F63" s="175"/>
      <c r="G63" s="175"/>
      <c r="H63" s="175"/>
      <c r="I63" s="175"/>
      <c r="J63" s="175"/>
      <c r="AZ63" s="174" t="str">
        <f>B63</f>
        <v>Jakýkoliv rozpor mezi PD a Soupisem prací je nutné na základě důsledné kontroly zhotovitelem neprodleně oznámit.</v>
      </c>
    </row>
    <row r="64" spans="1:52" x14ac:dyDescent="0.25">
      <c r="A64" t="s">
        <v>81</v>
      </c>
      <c r="B64" t="s">
        <v>86</v>
      </c>
    </row>
    <row r="65" spans="1:52" ht="26.4" x14ac:dyDescent="0.25">
      <c r="B65" s="175" t="s">
        <v>83</v>
      </c>
      <c r="C65" s="175"/>
      <c r="D65" s="175"/>
      <c r="E65" s="175"/>
      <c r="F65" s="175"/>
      <c r="G65" s="175"/>
      <c r="H65" s="175"/>
      <c r="I65" s="175"/>
      <c r="J65" s="175"/>
      <c r="AZ65" s="174" t="str">
        <f>B65</f>
        <v>Položky označené D+M (dodávka + montáž) se oceňují včetně přesunu hmot. Ostatní vlastní položky jsou založeny na cenové soustavě RTS.</v>
      </c>
    </row>
    <row r="66" spans="1:52" ht="26.4" x14ac:dyDescent="0.25">
      <c r="B66" s="175" t="s">
        <v>84</v>
      </c>
      <c r="C66" s="175"/>
      <c r="D66" s="175"/>
      <c r="E66" s="175"/>
      <c r="F66" s="175"/>
      <c r="G66" s="175"/>
      <c r="H66" s="175"/>
      <c r="I66" s="175"/>
      <c r="J66" s="175"/>
      <c r="AZ66" s="174" t="str">
        <f>B66</f>
        <v>Veškeré prvky a konstrukce se oceňují jako kompletní, včetně detailů, pomocných prací (vysekání drážek, doklinkování, vysekání kapes, lože apod.).</v>
      </c>
    </row>
    <row r="67" spans="1:52" ht="26.4" x14ac:dyDescent="0.25">
      <c r="B67" s="175" t="s">
        <v>85</v>
      </c>
      <c r="C67" s="175"/>
      <c r="D67" s="175"/>
      <c r="E67" s="175"/>
      <c r="F67" s="175"/>
      <c r="G67" s="175"/>
      <c r="H67" s="175"/>
      <c r="I67" s="175"/>
      <c r="J67" s="175"/>
      <c r="AZ67" s="174" t="str">
        <f>B67</f>
        <v>Jakýkoliv rozpor mezi PD a Soupisem prací je nutné na základě důsledné kontroly zhotovitelem neprodleně oznámit.</v>
      </c>
    </row>
    <row r="68" spans="1:52" x14ac:dyDescent="0.25">
      <c r="A68" t="s">
        <v>81</v>
      </c>
      <c r="B68" t="s">
        <v>87</v>
      </c>
    </row>
    <row r="69" spans="1:52" ht="26.4" x14ac:dyDescent="0.25">
      <c r="B69" s="175" t="s">
        <v>83</v>
      </c>
      <c r="C69" s="175"/>
      <c r="D69" s="175"/>
      <c r="E69" s="175"/>
      <c r="F69" s="175"/>
      <c r="G69" s="175"/>
      <c r="H69" s="175"/>
      <c r="I69" s="175"/>
      <c r="J69" s="175"/>
      <c r="AZ69" s="174" t="str">
        <f>B69</f>
        <v>Položky označené D+M (dodávka + montáž) se oceňují včetně přesunu hmot. Ostatní vlastní položky jsou založeny na cenové soustavě RTS.</v>
      </c>
    </row>
    <row r="70" spans="1:52" ht="26.4" x14ac:dyDescent="0.25">
      <c r="B70" s="175" t="s">
        <v>84</v>
      </c>
      <c r="C70" s="175"/>
      <c r="D70" s="175"/>
      <c r="E70" s="175"/>
      <c r="F70" s="175"/>
      <c r="G70" s="175"/>
      <c r="H70" s="175"/>
      <c r="I70" s="175"/>
      <c r="J70" s="175"/>
      <c r="AZ70" s="174" t="str">
        <f>B70</f>
        <v>Veškeré prvky a konstrukce se oceňují jako kompletní, včetně detailů, pomocných prací (vysekání drážek, doklinkování, vysekání kapes, lože apod.).</v>
      </c>
    </row>
    <row r="71" spans="1:52" ht="26.4" x14ac:dyDescent="0.25">
      <c r="B71" s="175" t="s">
        <v>85</v>
      </c>
      <c r="C71" s="175"/>
      <c r="D71" s="175"/>
      <c r="E71" s="175"/>
      <c r="F71" s="175"/>
      <c r="G71" s="175"/>
      <c r="H71" s="175"/>
      <c r="I71" s="175"/>
      <c r="J71" s="175"/>
      <c r="AZ71" s="174" t="str">
        <f>B71</f>
        <v>Jakýkoliv rozpor mezi PD a Soupisem prací je nutné na základě důsledné kontroly zhotovitelem neprodleně oznámit.</v>
      </c>
    </row>
    <row r="72" spans="1:52" x14ac:dyDescent="0.25">
      <c r="A72" t="s">
        <v>81</v>
      </c>
      <c r="B72" t="s">
        <v>88</v>
      </c>
    </row>
    <row r="73" spans="1:52" ht="26.4" x14ac:dyDescent="0.25">
      <c r="B73" s="175" t="s">
        <v>83</v>
      </c>
      <c r="C73" s="175"/>
      <c r="D73" s="175"/>
      <c r="E73" s="175"/>
      <c r="F73" s="175"/>
      <c r="G73" s="175"/>
      <c r="H73" s="175"/>
      <c r="I73" s="175"/>
      <c r="J73" s="175"/>
      <c r="AZ73" s="174" t="str">
        <f>B73</f>
        <v>Položky označené D+M (dodávka + montáž) se oceňují včetně přesunu hmot. Ostatní vlastní položky jsou založeny na cenové soustavě RTS.</v>
      </c>
    </row>
    <row r="74" spans="1:52" ht="26.4" x14ac:dyDescent="0.25">
      <c r="B74" s="175" t="s">
        <v>84</v>
      </c>
      <c r="C74" s="175"/>
      <c r="D74" s="175"/>
      <c r="E74" s="175"/>
      <c r="F74" s="175"/>
      <c r="G74" s="175"/>
      <c r="H74" s="175"/>
      <c r="I74" s="175"/>
      <c r="J74" s="175"/>
      <c r="AZ74" s="174" t="str">
        <f>B74</f>
        <v>Veškeré prvky a konstrukce se oceňují jako kompletní, včetně detailů, pomocných prací (vysekání drážek, doklinkování, vysekání kapes, lože apod.).</v>
      </c>
    </row>
    <row r="75" spans="1:52" ht="26.4" x14ac:dyDescent="0.25">
      <c r="B75" s="175" t="s">
        <v>85</v>
      </c>
      <c r="C75" s="175"/>
      <c r="D75" s="175"/>
      <c r="E75" s="175"/>
      <c r="F75" s="175"/>
      <c r="G75" s="175"/>
      <c r="H75" s="175"/>
      <c r="I75" s="175"/>
      <c r="J75" s="175"/>
      <c r="AZ75" s="174" t="str">
        <f>B75</f>
        <v>Jakýkoliv rozpor mezi PD a Soupisem prací je nutné na základě důsledné kontroly zhotovitelem neprodleně oznámit.</v>
      </c>
    </row>
    <row r="76" spans="1:52" x14ac:dyDescent="0.25">
      <c r="A76" t="s">
        <v>81</v>
      </c>
      <c r="B76" t="s">
        <v>89</v>
      </c>
    </row>
    <row r="77" spans="1:52" ht="26.4" x14ac:dyDescent="0.25">
      <c r="B77" s="175" t="s">
        <v>83</v>
      </c>
      <c r="C77" s="175"/>
      <c r="D77" s="175"/>
      <c r="E77" s="175"/>
      <c r="F77" s="175"/>
      <c r="G77" s="175"/>
      <c r="H77" s="175"/>
      <c r="I77" s="175"/>
      <c r="J77" s="175"/>
      <c r="AZ77" s="174" t="str">
        <f>B77</f>
        <v>Položky označené D+M (dodávka + montáž) se oceňují včetně přesunu hmot. Ostatní vlastní položky jsou založeny na cenové soustavě RTS.</v>
      </c>
    </row>
    <row r="78" spans="1:52" ht="26.4" x14ac:dyDescent="0.25">
      <c r="B78" s="175" t="s">
        <v>84</v>
      </c>
      <c r="C78" s="175"/>
      <c r="D78" s="175"/>
      <c r="E78" s="175"/>
      <c r="F78" s="175"/>
      <c r="G78" s="175"/>
      <c r="H78" s="175"/>
      <c r="I78" s="175"/>
      <c r="J78" s="175"/>
      <c r="AZ78" s="174" t="str">
        <f>B78</f>
        <v>Veškeré prvky a konstrukce se oceňují jako kompletní, včetně detailů, pomocných prací (vysekání drážek, doklinkování, vysekání kapes, lože apod.).</v>
      </c>
    </row>
    <row r="79" spans="1:52" ht="26.4" x14ac:dyDescent="0.25">
      <c r="B79" s="175" t="s">
        <v>85</v>
      </c>
      <c r="C79" s="175"/>
      <c r="D79" s="175"/>
      <c r="E79" s="175"/>
      <c r="F79" s="175"/>
      <c r="G79" s="175"/>
      <c r="H79" s="175"/>
      <c r="I79" s="175"/>
      <c r="J79" s="175"/>
      <c r="AZ79" s="174" t="str">
        <f>B79</f>
        <v>Jakýkoliv rozpor mezi PD a Soupisem prací je nutné na základě důsledné kontroly zhotovitelem neprodleně oznámit.</v>
      </c>
    </row>
    <row r="80" spans="1:52" x14ac:dyDescent="0.25">
      <c r="A80" t="s">
        <v>81</v>
      </c>
      <c r="B80" t="s">
        <v>90</v>
      </c>
    </row>
    <row r="81" spans="1:52" ht="26.4" x14ac:dyDescent="0.25">
      <c r="B81" s="175" t="s">
        <v>83</v>
      </c>
      <c r="C81" s="175"/>
      <c r="D81" s="175"/>
      <c r="E81" s="175"/>
      <c r="F81" s="175"/>
      <c r="G81" s="175"/>
      <c r="H81" s="175"/>
      <c r="I81" s="175"/>
      <c r="J81" s="175"/>
      <c r="AZ81" s="174" t="str">
        <f>B81</f>
        <v>Položky označené D+M (dodávka + montáž) se oceňují včetně přesunu hmot. Ostatní vlastní položky jsou založeny na cenové soustavě RTS.</v>
      </c>
    </row>
    <row r="82" spans="1:52" ht="26.4" x14ac:dyDescent="0.25">
      <c r="B82" s="175" t="s">
        <v>84</v>
      </c>
      <c r="C82" s="175"/>
      <c r="D82" s="175"/>
      <c r="E82" s="175"/>
      <c r="F82" s="175"/>
      <c r="G82" s="175"/>
      <c r="H82" s="175"/>
      <c r="I82" s="175"/>
      <c r="J82" s="175"/>
      <c r="AZ82" s="174" t="str">
        <f>B82</f>
        <v>Veškeré prvky a konstrukce se oceňují jako kompletní, včetně detailů, pomocných prací (vysekání drážek, doklinkování, vysekání kapes, lože apod.).</v>
      </c>
    </row>
    <row r="83" spans="1:52" ht="26.4" x14ac:dyDescent="0.25">
      <c r="B83" s="175" t="s">
        <v>85</v>
      </c>
      <c r="C83" s="175"/>
      <c r="D83" s="175"/>
      <c r="E83" s="175"/>
      <c r="F83" s="175"/>
      <c r="G83" s="175"/>
      <c r="H83" s="175"/>
      <c r="I83" s="175"/>
      <c r="J83" s="175"/>
      <c r="AZ83" s="174" t="str">
        <f>B83</f>
        <v>Jakýkoliv rozpor mezi PD a Soupisem prací je nutné na základě důsledné kontroly zhotovitelem neprodleně oznámit.</v>
      </c>
    </row>
    <row r="84" spans="1:52" x14ac:dyDescent="0.25">
      <c r="A84" t="s">
        <v>81</v>
      </c>
      <c r="B84" t="s">
        <v>91</v>
      </c>
    </row>
    <row r="85" spans="1:52" ht="26.4" x14ac:dyDescent="0.25">
      <c r="B85" s="175" t="s">
        <v>83</v>
      </c>
      <c r="C85" s="175"/>
      <c r="D85" s="175"/>
      <c r="E85" s="175"/>
      <c r="F85" s="175"/>
      <c r="G85" s="175"/>
      <c r="H85" s="175"/>
      <c r="I85" s="175"/>
      <c r="J85" s="175"/>
      <c r="AZ85" s="174" t="str">
        <f>B85</f>
        <v>Položky označené D+M (dodávka + montáž) se oceňují včetně přesunu hmot. Ostatní vlastní položky jsou založeny na cenové soustavě RTS.</v>
      </c>
    </row>
    <row r="86" spans="1:52" ht="26.4" x14ac:dyDescent="0.25">
      <c r="B86" s="175" t="s">
        <v>84</v>
      </c>
      <c r="C86" s="175"/>
      <c r="D86" s="175"/>
      <c r="E86" s="175"/>
      <c r="F86" s="175"/>
      <c r="G86" s="175"/>
      <c r="H86" s="175"/>
      <c r="I86" s="175"/>
      <c r="J86" s="175"/>
      <c r="AZ86" s="174" t="str">
        <f>B86</f>
        <v>Veškeré prvky a konstrukce se oceňují jako kompletní, včetně detailů, pomocných prací (vysekání drážek, doklinkování, vysekání kapes, lože apod.).</v>
      </c>
    </row>
    <row r="87" spans="1:52" ht="26.4" x14ac:dyDescent="0.25">
      <c r="B87" s="175" t="s">
        <v>85</v>
      </c>
      <c r="C87" s="175"/>
      <c r="D87" s="175"/>
      <c r="E87" s="175"/>
      <c r="F87" s="175"/>
      <c r="G87" s="175"/>
      <c r="H87" s="175"/>
      <c r="I87" s="175"/>
      <c r="J87" s="175"/>
      <c r="AZ87" s="174" t="str">
        <f>B87</f>
        <v>Jakýkoliv rozpor mezi PD a Soupisem prací je nutné na základě důsledné kontroly zhotovitelem neprodleně oznámit.</v>
      </c>
    </row>
    <row r="88" spans="1:52" x14ac:dyDescent="0.25">
      <c r="A88" t="s">
        <v>81</v>
      </c>
      <c r="B88" t="s">
        <v>92</v>
      </c>
    </row>
    <row r="89" spans="1:52" ht="26.4" x14ac:dyDescent="0.25">
      <c r="B89" s="175" t="s">
        <v>83</v>
      </c>
      <c r="C89" s="175"/>
      <c r="D89" s="175"/>
      <c r="E89" s="175"/>
      <c r="F89" s="175"/>
      <c r="G89" s="175"/>
      <c r="H89" s="175"/>
      <c r="I89" s="175"/>
      <c r="J89" s="175"/>
      <c r="AZ89" s="174" t="str">
        <f>B89</f>
        <v>Položky označené D+M (dodávka + montáž) se oceňují včetně přesunu hmot. Ostatní vlastní položky jsou založeny na cenové soustavě RTS.</v>
      </c>
    </row>
    <row r="90" spans="1:52" ht="26.4" x14ac:dyDescent="0.25">
      <c r="B90" s="175" t="s">
        <v>84</v>
      </c>
      <c r="C90" s="175"/>
      <c r="D90" s="175"/>
      <c r="E90" s="175"/>
      <c r="F90" s="175"/>
      <c r="G90" s="175"/>
      <c r="H90" s="175"/>
      <c r="I90" s="175"/>
      <c r="J90" s="175"/>
      <c r="AZ90" s="174" t="str">
        <f>B90</f>
        <v>Veškeré prvky a konstrukce se oceňují jako kompletní, včetně detailů, pomocných prací (vysekání drážek, doklinkování, vysekání kapes, lože apod.).</v>
      </c>
    </row>
    <row r="91" spans="1:52" ht="26.4" x14ac:dyDescent="0.25">
      <c r="B91" s="175" t="s">
        <v>85</v>
      </c>
      <c r="C91" s="175"/>
      <c r="D91" s="175"/>
      <c r="E91" s="175"/>
      <c r="F91" s="175"/>
      <c r="G91" s="175"/>
      <c r="H91" s="175"/>
      <c r="I91" s="175"/>
      <c r="J91" s="175"/>
      <c r="AZ91" s="174" t="str">
        <f>B91</f>
        <v>Jakýkoliv rozpor mezi PD a Soupisem prací je nutné na základě důsledné kontroly zhotovitelem neprodleně oznámit.</v>
      </c>
    </row>
    <row r="92" spans="1:52" x14ac:dyDescent="0.25">
      <c r="A92" t="s">
        <v>81</v>
      </c>
      <c r="B92" t="s">
        <v>93</v>
      </c>
    </row>
    <row r="93" spans="1:52" x14ac:dyDescent="0.25">
      <c r="A93" t="s">
        <v>81</v>
      </c>
      <c r="B93" t="s">
        <v>94</v>
      </c>
    </row>
    <row r="94" spans="1:52" ht="26.4" x14ac:dyDescent="0.25">
      <c r="B94" s="175" t="s">
        <v>83</v>
      </c>
      <c r="C94" s="175"/>
      <c r="D94" s="175"/>
      <c r="E94" s="175"/>
      <c r="F94" s="175"/>
      <c r="G94" s="175"/>
      <c r="H94" s="175"/>
      <c r="I94" s="175"/>
      <c r="J94" s="175"/>
      <c r="AZ94" s="174" t="str">
        <f>B94</f>
        <v>Položky označené D+M (dodávka + montáž) se oceňují včetně přesunu hmot. Ostatní vlastní položky jsou založeny na cenové soustavě RTS.</v>
      </c>
    </row>
    <row r="95" spans="1:52" ht="26.4" x14ac:dyDescent="0.25">
      <c r="B95" s="175" t="s">
        <v>84</v>
      </c>
      <c r="C95" s="175"/>
      <c r="D95" s="175"/>
      <c r="E95" s="175"/>
      <c r="F95" s="175"/>
      <c r="G95" s="175"/>
      <c r="H95" s="175"/>
      <c r="I95" s="175"/>
      <c r="J95" s="175"/>
      <c r="AZ95" s="174" t="str">
        <f>B95</f>
        <v>Veškeré prvky a konstrukce se oceňují jako kompletní, včetně detailů, pomocných prací (vysekání drážek, doklinkování, vysekání kapes, lože apod.).</v>
      </c>
    </row>
    <row r="96" spans="1:52" ht="26.4" x14ac:dyDescent="0.25">
      <c r="B96" s="175" t="s">
        <v>85</v>
      </c>
      <c r="C96" s="175"/>
      <c r="D96" s="175"/>
      <c r="E96" s="175"/>
      <c r="F96" s="175"/>
      <c r="G96" s="175"/>
      <c r="H96" s="175"/>
      <c r="I96" s="175"/>
      <c r="J96" s="175"/>
      <c r="AZ96" s="174" t="str">
        <f>B96</f>
        <v>Jakýkoliv rozpor mezi PD a Soupisem prací je nutné na základě důsledné kontroly zhotovitelem neprodleně oznámit.</v>
      </c>
    </row>
    <row r="97" spans="1:52" x14ac:dyDescent="0.25">
      <c r="A97" t="s">
        <v>81</v>
      </c>
      <c r="B97" t="s">
        <v>95</v>
      </c>
    </row>
    <row r="98" spans="1:52" ht="26.4" x14ac:dyDescent="0.25">
      <c r="B98" s="175" t="s">
        <v>83</v>
      </c>
      <c r="C98" s="175"/>
      <c r="D98" s="175"/>
      <c r="E98" s="175"/>
      <c r="F98" s="175"/>
      <c r="G98" s="175"/>
      <c r="H98" s="175"/>
      <c r="I98" s="175"/>
      <c r="J98" s="175"/>
      <c r="AZ98" s="174" t="str">
        <f>B98</f>
        <v>Položky označené D+M (dodávka + montáž) se oceňují včetně přesunu hmot. Ostatní vlastní položky jsou založeny na cenové soustavě RTS.</v>
      </c>
    </row>
    <row r="99" spans="1:52" ht="26.4" x14ac:dyDescent="0.25">
      <c r="B99" s="175" t="s">
        <v>84</v>
      </c>
      <c r="C99" s="175"/>
      <c r="D99" s="175"/>
      <c r="E99" s="175"/>
      <c r="F99" s="175"/>
      <c r="G99" s="175"/>
      <c r="H99" s="175"/>
      <c r="I99" s="175"/>
      <c r="J99" s="175"/>
      <c r="AZ99" s="174" t="str">
        <f>B99</f>
        <v>Veškeré prvky a konstrukce se oceňují jako kompletní, včetně detailů, pomocných prací (vysekání drážek, doklinkování, vysekání kapes, lože apod.).</v>
      </c>
    </row>
    <row r="100" spans="1:52" ht="26.4" x14ac:dyDescent="0.25">
      <c r="B100" s="175" t="s">
        <v>85</v>
      </c>
      <c r="C100" s="175"/>
      <c r="D100" s="175"/>
      <c r="E100" s="175"/>
      <c r="F100" s="175"/>
      <c r="G100" s="175"/>
      <c r="H100" s="175"/>
      <c r="I100" s="175"/>
      <c r="J100" s="175"/>
      <c r="AZ100" s="174" t="str">
        <f>B100</f>
        <v>Jakýkoliv rozpor mezi PD a Soupisem prací je nutné na základě důsledné kontroly zhotovitelem neprodleně oznámit.</v>
      </c>
    </row>
    <row r="101" spans="1:52" x14ac:dyDescent="0.25">
      <c r="A101" t="s">
        <v>81</v>
      </c>
      <c r="B101" t="s">
        <v>96</v>
      </c>
    </row>
    <row r="102" spans="1:52" ht="26.4" x14ac:dyDescent="0.25">
      <c r="B102" s="175" t="s">
        <v>83</v>
      </c>
      <c r="C102" s="175"/>
      <c r="D102" s="175"/>
      <c r="E102" s="175"/>
      <c r="F102" s="175"/>
      <c r="G102" s="175"/>
      <c r="H102" s="175"/>
      <c r="I102" s="175"/>
      <c r="J102" s="175"/>
      <c r="AZ102" s="174" t="str">
        <f>B102</f>
        <v>Položky označené D+M (dodávka + montáž) se oceňují včetně přesunu hmot. Ostatní vlastní položky jsou založeny na cenové soustavě RTS.</v>
      </c>
    </row>
    <row r="103" spans="1:52" ht="26.4" x14ac:dyDescent="0.25">
      <c r="B103" s="175" t="s">
        <v>84</v>
      </c>
      <c r="C103" s="175"/>
      <c r="D103" s="175"/>
      <c r="E103" s="175"/>
      <c r="F103" s="175"/>
      <c r="G103" s="175"/>
      <c r="H103" s="175"/>
      <c r="I103" s="175"/>
      <c r="J103" s="175"/>
      <c r="AZ103" s="174" t="str">
        <f>B103</f>
        <v>Veškeré prvky a konstrukce se oceňují jako kompletní, včetně detailů, pomocných prací (vysekání drážek, doklinkování, vysekání kapes, lože apod.).</v>
      </c>
    </row>
    <row r="104" spans="1:52" ht="26.4" x14ac:dyDescent="0.25">
      <c r="B104" s="175" t="s">
        <v>85</v>
      </c>
      <c r="C104" s="175"/>
      <c r="D104" s="175"/>
      <c r="E104" s="175"/>
      <c r="F104" s="175"/>
      <c r="G104" s="175"/>
      <c r="H104" s="175"/>
      <c r="I104" s="175"/>
      <c r="J104" s="175"/>
      <c r="AZ104" s="174" t="str">
        <f>B104</f>
        <v>Jakýkoliv rozpor mezi PD a Soupisem prací je nutné na základě důsledné kontroly zhotovitelem neprodleně oznámit.</v>
      </c>
    </row>
    <row r="105" spans="1:52" x14ac:dyDescent="0.25">
      <c r="A105" t="s">
        <v>81</v>
      </c>
      <c r="B105" t="s">
        <v>97</v>
      </c>
    </row>
    <row r="106" spans="1:52" ht="26.4" x14ac:dyDescent="0.25">
      <c r="B106" s="175" t="s">
        <v>83</v>
      </c>
      <c r="C106" s="175"/>
      <c r="D106" s="175"/>
      <c r="E106" s="175"/>
      <c r="F106" s="175"/>
      <c r="G106" s="175"/>
      <c r="H106" s="175"/>
      <c r="I106" s="175"/>
      <c r="J106" s="175"/>
      <c r="AZ106" s="174" t="str">
        <f>B106</f>
        <v>Položky označené D+M (dodávka + montáž) se oceňují včetně přesunu hmot. Ostatní vlastní položky jsou založeny na cenové soustavě RTS.</v>
      </c>
    </row>
    <row r="107" spans="1:52" ht="26.4" x14ac:dyDescent="0.25">
      <c r="B107" s="175" t="s">
        <v>84</v>
      </c>
      <c r="C107" s="175"/>
      <c r="D107" s="175"/>
      <c r="E107" s="175"/>
      <c r="F107" s="175"/>
      <c r="G107" s="175"/>
      <c r="H107" s="175"/>
      <c r="I107" s="175"/>
      <c r="J107" s="175"/>
      <c r="AZ107" s="174" t="str">
        <f>B107</f>
        <v>Veškeré prvky a konstrukce se oceňují jako kompletní, včetně detailů, pomocných prací (vysekání drážek, doklinkování, vysekání kapes, lože apod.).</v>
      </c>
    </row>
    <row r="108" spans="1:52" ht="26.4" x14ac:dyDescent="0.25">
      <c r="B108" s="175" t="s">
        <v>85</v>
      </c>
      <c r="C108" s="175"/>
      <c r="D108" s="175"/>
      <c r="E108" s="175"/>
      <c r="F108" s="175"/>
      <c r="G108" s="175"/>
      <c r="H108" s="175"/>
      <c r="I108" s="175"/>
      <c r="J108" s="175"/>
      <c r="AZ108" s="174" t="str">
        <f>B108</f>
        <v>Jakýkoliv rozpor mezi PD a Soupisem prací je nutné na základě důsledné kontroly zhotovitelem neprodleně oznámit.</v>
      </c>
    </row>
    <row r="109" spans="1:52" x14ac:dyDescent="0.25">
      <c r="A109" t="s">
        <v>81</v>
      </c>
      <c r="B109" t="s">
        <v>98</v>
      </c>
    </row>
    <row r="110" spans="1:52" ht="26.4" x14ac:dyDescent="0.25">
      <c r="B110" s="175" t="s">
        <v>83</v>
      </c>
      <c r="C110" s="175"/>
      <c r="D110" s="175"/>
      <c r="E110" s="175"/>
      <c r="F110" s="175"/>
      <c r="G110" s="175"/>
      <c r="H110" s="175"/>
      <c r="I110" s="175"/>
      <c r="J110" s="175"/>
      <c r="AZ110" s="174" t="str">
        <f>B110</f>
        <v>Položky označené D+M (dodávka + montáž) se oceňují včetně přesunu hmot. Ostatní vlastní položky jsou založeny na cenové soustavě RTS.</v>
      </c>
    </row>
    <row r="111" spans="1:52" ht="26.4" x14ac:dyDescent="0.25">
      <c r="B111" s="175" t="s">
        <v>84</v>
      </c>
      <c r="C111" s="175"/>
      <c r="D111" s="175"/>
      <c r="E111" s="175"/>
      <c r="F111" s="175"/>
      <c r="G111" s="175"/>
      <c r="H111" s="175"/>
      <c r="I111" s="175"/>
      <c r="J111" s="175"/>
      <c r="AZ111" s="174" t="str">
        <f>B111</f>
        <v>Veškeré prvky a konstrukce se oceňují jako kompletní, včetně detailů, pomocných prací (vysekání drážek, doklinkování, vysekání kapes, lože apod.).</v>
      </c>
    </row>
    <row r="112" spans="1:52" ht="26.4" x14ac:dyDescent="0.25">
      <c r="B112" s="175" t="s">
        <v>85</v>
      </c>
      <c r="C112" s="175"/>
      <c r="D112" s="175"/>
      <c r="E112" s="175"/>
      <c r="F112" s="175"/>
      <c r="G112" s="175"/>
      <c r="H112" s="175"/>
      <c r="I112" s="175"/>
      <c r="J112" s="175"/>
      <c r="AZ112" s="174" t="str">
        <f>B112</f>
        <v>Jakýkoliv rozpor mezi PD a Soupisem prací je nutné na základě důsledné kontroly zhotovitelem neprodleně oznámit.</v>
      </c>
    </row>
    <row r="113" spans="1:10" x14ac:dyDescent="0.25">
      <c r="A113" t="s">
        <v>81</v>
      </c>
      <c r="B113" t="s">
        <v>99</v>
      </c>
    </row>
    <row r="116" spans="1:10" ht="15.6" x14ac:dyDescent="0.3">
      <c r="B116" s="176" t="s">
        <v>100</v>
      </c>
    </row>
    <row r="118" spans="1:10" ht="25.5" customHeight="1" x14ac:dyDescent="0.25">
      <c r="A118" s="178"/>
      <c r="B118" s="181" t="s">
        <v>18</v>
      </c>
      <c r="C118" s="181" t="s">
        <v>6</v>
      </c>
      <c r="D118" s="182"/>
      <c r="E118" s="182"/>
      <c r="F118" s="183" t="s">
        <v>101</v>
      </c>
      <c r="G118" s="183"/>
      <c r="H118" s="183"/>
      <c r="I118" s="183" t="s">
        <v>31</v>
      </c>
      <c r="J118" s="183" t="s">
        <v>0</v>
      </c>
    </row>
    <row r="119" spans="1:10" ht="36.75" customHeight="1" x14ac:dyDescent="0.25">
      <c r="A119" s="179"/>
      <c r="B119" s="184" t="s">
        <v>102</v>
      </c>
      <c r="C119" s="185" t="s">
        <v>103</v>
      </c>
      <c r="D119" s="186"/>
      <c r="E119" s="186"/>
      <c r="F119" s="192" t="s">
        <v>26</v>
      </c>
      <c r="G119" s="193"/>
      <c r="H119" s="193"/>
      <c r="I119" s="193">
        <f>'86 SO 010 Pol'!G8+'86 SO 101.1 Pol'!G8+'86 SO 101.2 Pol'!G8+'86 SO 103 Pol'!G8+'86 SO 104 Pol'!G8+'86 SO 105 Pol'!G8+'86 SO 404 Pol'!G8+'86 SO 405 Pol'!G8+'86 SO 801 Pol'!G8</f>
        <v>0</v>
      </c>
      <c r="J119" s="190" t="str">
        <f>IF(I136=0,"",I119/I136*100)</f>
        <v/>
      </c>
    </row>
    <row r="120" spans="1:10" ht="36.75" customHeight="1" x14ac:dyDescent="0.25">
      <c r="A120" s="179"/>
      <c r="B120" s="184" t="s">
        <v>104</v>
      </c>
      <c r="C120" s="185" t="s">
        <v>105</v>
      </c>
      <c r="D120" s="186"/>
      <c r="E120" s="186"/>
      <c r="F120" s="192" t="s">
        <v>26</v>
      </c>
      <c r="G120" s="193"/>
      <c r="H120" s="193"/>
      <c r="I120" s="193">
        <f>'86 SO 101.1 Pol'!G89+'86 SO 103 Pol'!G54+'86 SO 105 Pol'!G31</f>
        <v>0</v>
      </c>
      <c r="J120" s="190" t="str">
        <f>IF(I136=0,"",I120/I136*100)</f>
        <v/>
      </c>
    </row>
    <row r="121" spans="1:10" ht="36.75" customHeight="1" x14ac:dyDescent="0.25">
      <c r="A121" s="179"/>
      <c r="B121" s="184" t="s">
        <v>106</v>
      </c>
      <c r="C121" s="185" t="s">
        <v>107</v>
      </c>
      <c r="D121" s="186"/>
      <c r="E121" s="186"/>
      <c r="F121" s="192" t="s">
        <v>26</v>
      </c>
      <c r="G121" s="193"/>
      <c r="H121" s="193"/>
      <c r="I121" s="193">
        <f>'86 SO 101.1 Pol'!G96+'86 SO 101.2 Pol'!G18+'86 SO 102 Pol'!G8+'86 SO 104 Pol'!G43+'86 SO 105 Pol'!G51</f>
        <v>0</v>
      </c>
      <c r="J121" s="190" t="str">
        <f>IF(I136=0,"",I121/I136*100)</f>
        <v/>
      </c>
    </row>
    <row r="122" spans="1:10" ht="36.75" customHeight="1" x14ac:dyDescent="0.25">
      <c r="A122" s="179"/>
      <c r="B122" s="184" t="s">
        <v>108</v>
      </c>
      <c r="C122" s="185" t="s">
        <v>109</v>
      </c>
      <c r="D122" s="186"/>
      <c r="E122" s="186"/>
      <c r="F122" s="192" t="s">
        <v>26</v>
      </c>
      <c r="G122" s="193"/>
      <c r="H122" s="193"/>
      <c r="I122" s="193">
        <f>'86 SO 101.1 Pol'!G132+'86 SO 101.2 Pol'!G36+'86 SO 103 Pol'!G82+'86 SO 105 Pol'!G76</f>
        <v>0</v>
      </c>
      <c r="J122" s="190" t="str">
        <f>IF(I136=0,"",I122/I136*100)</f>
        <v/>
      </c>
    </row>
    <row r="123" spans="1:10" ht="36.75" customHeight="1" x14ac:dyDescent="0.25">
      <c r="A123" s="179"/>
      <c r="B123" s="184" t="s">
        <v>110</v>
      </c>
      <c r="C123" s="185" t="s">
        <v>111</v>
      </c>
      <c r="D123" s="186"/>
      <c r="E123" s="186"/>
      <c r="F123" s="192" t="s">
        <v>26</v>
      </c>
      <c r="G123" s="193"/>
      <c r="H123" s="193"/>
      <c r="I123" s="193">
        <f>'86 SO 103 Pol'!G111</f>
        <v>0</v>
      </c>
      <c r="J123" s="190" t="str">
        <f>IF(I136=0,"",I123/I136*100)</f>
        <v/>
      </c>
    </row>
    <row r="124" spans="1:10" ht="36.75" customHeight="1" x14ac:dyDescent="0.25">
      <c r="A124" s="179"/>
      <c r="B124" s="184" t="s">
        <v>112</v>
      </c>
      <c r="C124" s="185" t="s">
        <v>113</v>
      </c>
      <c r="D124" s="186"/>
      <c r="E124" s="186"/>
      <c r="F124" s="192" t="s">
        <v>26</v>
      </c>
      <c r="G124" s="193"/>
      <c r="H124" s="193"/>
      <c r="I124" s="193">
        <f>'86 SO 010 Pol'!G25+'86 SO 101.2 Pol'!G53+'86 SO 102 Pol'!G31+'86 SO 104 Pol'!G57+'86 SO 106 Pol'!G8+'86 SO 404 Pol'!G32</f>
        <v>0</v>
      </c>
      <c r="J124" s="190" t="str">
        <f>IF(I136=0,"",I124/I136*100)</f>
        <v/>
      </c>
    </row>
    <row r="125" spans="1:10" ht="36.75" customHeight="1" x14ac:dyDescent="0.25">
      <c r="A125" s="179"/>
      <c r="B125" s="184" t="s">
        <v>114</v>
      </c>
      <c r="C125" s="185" t="s">
        <v>115</v>
      </c>
      <c r="D125" s="186"/>
      <c r="E125" s="186"/>
      <c r="F125" s="192" t="s">
        <v>26</v>
      </c>
      <c r="G125" s="193"/>
      <c r="H125" s="193"/>
      <c r="I125" s="193">
        <f>'86 SO 010 Pol'!G56+'86 SO 103 Pol'!G131+'86 SO 106 Pol'!G58</f>
        <v>0</v>
      </c>
      <c r="J125" s="190" t="str">
        <f>IF(I136=0,"",I125/I136*100)</f>
        <v/>
      </c>
    </row>
    <row r="126" spans="1:10" ht="36.75" customHeight="1" x14ac:dyDescent="0.25">
      <c r="A126" s="179"/>
      <c r="B126" s="184" t="s">
        <v>116</v>
      </c>
      <c r="C126" s="185" t="s">
        <v>117</v>
      </c>
      <c r="D126" s="186"/>
      <c r="E126" s="186"/>
      <c r="F126" s="192" t="s">
        <v>26</v>
      </c>
      <c r="G126" s="193"/>
      <c r="H126" s="193"/>
      <c r="I126" s="193">
        <f>'86 SO 101.1 Pol'!G174+'86 SO 101.2 Pol'!G60+'86 SO 102 Pol'!G90+'86 SO 103 Pol'!G135+'86 SO 104 Pol'!G87+'86 SO 105 Pol'!G81+'86 SO 106 Pol'!G75+'86 SO 404 Pol'!G60</f>
        <v>0</v>
      </c>
      <c r="J126" s="190" t="str">
        <f>IF(I136=0,"",I126/I136*100)</f>
        <v/>
      </c>
    </row>
    <row r="127" spans="1:10" ht="36.75" customHeight="1" x14ac:dyDescent="0.25">
      <c r="A127" s="179"/>
      <c r="B127" s="184" t="s">
        <v>118</v>
      </c>
      <c r="C127" s="185" t="s">
        <v>119</v>
      </c>
      <c r="D127" s="186"/>
      <c r="E127" s="186"/>
      <c r="F127" s="192" t="s">
        <v>27</v>
      </c>
      <c r="G127" s="193"/>
      <c r="H127" s="193"/>
      <c r="I127" s="193">
        <f>'86 SO 102 Pol'!G92</f>
        <v>0</v>
      </c>
      <c r="J127" s="190" t="str">
        <f>IF(I136=0,"",I127/I136*100)</f>
        <v/>
      </c>
    </row>
    <row r="128" spans="1:10" ht="36.75" customHeight="1" x14ac:dyDescent="0.25">
      <c r="A128" s="179"/>
      <c r="B128" s="184" t="s">
        <v>120</v>
      </c>
      <c r="C128" s="185" t="s">
        <v>121</v>
      </c>
      <c r="D128" s="186"/>
      <c r="E128" s="186"/>
      <c r="F128" s="192" t="s">
        <v>28</v>
      </c>
      <c r="G128" s="193"/>
      <c r="H128" s="193"/>
      <c r="I128" s="193">
        <f>'86 SO 401 Pol'!G8</f>
        <v>0</v>
      </c>
      <c r="J128" s="190" t="str">
        <f>IF(I136=0,"",I128/I136*100)</f>
        <v/>
      </c>
    </row>
    <row r="129" spans="1:10" ht="36.75" customHeight="1" x14ac:dyDescent="0.25">
      <c r="A129" s="179"/>
      <c r="B129" s="184" t="s">
        <v>122</v>
      </c>
      <c r="C129" s="185" t="s">
        <v>123</v>
      </c>
      <c r="D129" s="186"/>
      <c r="E129" s="186"/>
      <c r="F129" s="192" t="s">
        <v>28</v>
      </c>
      <c r="G129" s="193"/>
      <c r="H129" s="193"/>
      <c r="I129" s="193">
        <f>'86 SO 401 Pol'!G24</f>
        <v>0</v>
      </c>
      <c r="J129" s="190" t="str">
        <f>IF(I136=0,"",I129/I136*100)</f>
        <v/>
      </c>
    </row>
    <row r="130" spans="1:10" ht="36.75" customHeight="1" x14ac:dyDescent="0.25">
      <c r="A130" s="179"/>
      <c r="B130" s="184" t="s">
        <v>124</v>
      </c>
      <c r="C130" s="185" t="s">
        <v>125</v>
      </c>
      <c r="D130" s="186"/>
      <c r="E130" s="186"/>
      <c r="F130" s="192" t="s">
        <v>28</v>
      </c>
      <c r="G130" s="193"/>
      <c r="H130" s="193"/>
      <c r="I130" s="193">
        <f>'86 SO 402 Pol'!G30</f>
        <v>0</v>
      </c>
      <c r="J130" s="190" t="str">
        <f>IF(I136=0,"",I130/I136*100)</f>
        <v/>
      </c>
    </row>
    <row r="131" spans="1:10" ht="36.75" customHeight="1" x14ac:dyDescent="0.25">
      <c r="A131" s="179"/>
      <c r="B131" s="184" t="s">
        <v>126</v>
      </c>
      <c r="C131" s="185" t="s">
        <v>127</v>
      </c>
      <c r="D131" s="186"/>
      <c r="E131" s="186"/>
      <c r="F131" s="192" t="s">
        <v>28</v>
      </c>
      <c r="G131" s="193"/>
      <c r="H131" s="193"/>
      <c r="I131" s="193">
        <f>'86 SO 401 Pol'!G38+'86 SO 402 Pol'!G8+'86 SO 403 Pol'!G8</f>
        <v>0</v>
      </c>
      <c r="J131" s="190" t="str">
        <f>IF(I136=0,"",I131/I136*100)</f>
        <v/>
      </c>
    </row>
    <row r="132" spans="1:10" ht="36.75" customHeight="1" x14ac:dyDescent="0.25">
      <c r="A132" s="179"/>
      <c r="B132" s="184" t="s">
        <v>128</v>
      </c>
      <c r="C132" s="185" t="s">
        <v>129</v>
      </c>
      <c r="D132" s="186"/>
      <c r="E132" s="186"/>
      <c r="F132" s="192" t="s">
        <v>28</v>
      </c>
      <c r="G132" s="193"/>
      <c r="H132" s="193"/>
      <c r="I132" s="193">
        <f>'86 SO 402 Pol'!G37</f>
        <v>0</v>
      </c>
      <c r="J132" s="190" t="str">
        <f>IF(I136=0,"",I132/I136*100)</f>
        <v/>
      </c>
    </row>
    <row r="133" spans="1:10" ht="36.75" customHeight="1" x14ac:dyDescent="0.25">
      <c r="A133" s="179"/>
      <c r="B133" s="184" t="s">
        <v>130</v>
      </c>
      <c r="C133" s="185" t="s">
        <v>131</v>
      </c>
      <c r="D133" s="186"/>
      <c r="E133" s="186"/>
      <c r="F133" s="192" t="s">
        <v>132</v>
      </c>
      <c r="G133" s="193"/>
      <c r="H133" s="193"/>
      <c r="I133" s="193">
        <f>'86 SO 010 Pol'!G71+'86 SO 101.1 Pol'!G176+'86 SO 103 Pol'!G137+'86 SO 106 Pol'!G77+'86 SO 404 Pol'!G62+'86 SO 405 Pol'!G18</f>
        <v>0</v>
      </c>
      <c r="J133" s="190" t="str">
        <f>IF(I136=0,"",I133/I136*100)</f>
        <v/>
      </c>
    </row>
    <row r="134" spans="1:10" ht="36.75" customHeight="1" x14ac:dyDescent="0.25">
      <c r="A134" s="179"/>
      <c r="B134" s="184" t="s">
        <v>133</v>
      </c>
      <c r="C134" s="185" t="s">
        <v>29</v>
      </c>
      <c r="D134" s="186"/>
      <c r="E134" s="186"/>
      <c r="F134" s="192" t="s">
        <v>133</v>
      </c>
      <c r="G134" s="193"/>
      <c r="H134" s="193"/>
      <c r="I134" s="193">
        <f>'86 VON Pol'!G8</f>
        <v>0</v>
      </c>
      <c r="J134" s="190" t="str">
        <f>IF(I136=0,"",I134/I136*100)</f>
        <v/>
      </c>
    </row>
    <row r="135" spans="1:10" ht="36.75" customHeight="1" x14ac:dyDescent="0.25">
      <c r="A135" s="179"/>
      <c r="B135" s="184" t="s">
        <v>134</v>
      </c>
      <c r="C135" s="185" t="s">
        <v>30</v>
      </c>
      <c r="D135" s="186"/>
      <c r="E135" s="186"/>
      <c r="F135" s="192" t="s">
        <v>134</v>
      </c>
      <c r="G135" s="193"/>
      <c r="H135" s="193"/>
      <c r="I135" s="193">
        <f>'86 SO 401 Pol'!G61+'86 VON Pol'!G17</f>
        <v>0</v>
      </c>
      <c r="J135" s="190" t="str">
        <f>IF(I136=0,"",I135/I136*100)</f>
        <v/>
      </c>
    </row>
    <row r="136" spans="1:10" ht="25.5" customHeight="1" x14ac:dyDescent="0.25">
      <c r="A136" s="180"/>
      <c r="B136" s="187" t="s">
        <v>1</v>
      </c>
      <c r="C136" s="188"/>
      <c r="D136" s="189"/>
      <c r="E136" s="189"/>
      <c r="F136" s="194"/>
      <c r="G136" s="195"/>
      <c r="H136" s="195"/>
      <c r="I136" s="195">
        <f>SUM(I119:I135)</f>
        <v>0</v>
      </c>
      <c r="J136" s="191">
        <f>SUM(J119:J135)</f>
        <v>0</v>
      </c>
    </row>
    <row r="137" spans="1:10" x14ac:dyDescent="0.25">
      <c r="F137" s="133"/>
      <c r="G137" s="133"/>
      <c r="H137" s="133"/>
      <c r="I137" s="133"/>
      <c r="J137" s="134"/>
    </row>
    <row r="138" spans="1:10" x14ac:dyDescent="0.25">
      <c r="F138" s="133"/>
      <c r="G138" s="133"/>
      <c r="H138" s="133"/>
      <c r="I138" s="133"/>
      <c r="J138" s="134"/>
    </row>
    <row r="139" spans="1:10" x14ac:dyDescent="0.25">
      <c r="F139" s="133"/>
      <c r="G139" s="133"/>
      <c r="H139" s="133"/>
      <c r="I139" s="133"/>
      <c r="J139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5">
    <mergeCell ref="C132:E132"/>
    <mergeCell ref="C133:E133"/>
    <mergeCell ref="C134:E134"/>
    <mergeCell ref="C135:E135"/>
    <mergeCell ref="C127:E127"/>
    <mergeCell ref="C128:E128"/>
    <mergeCell ref="C129:E129"/>
    <mergeCell ref="C130:E130"/>
    <mergeCell ref="C131:E131"/>
    <mergeCell ref="C122:E122"/>
    <mergeCell ref="C123:E123"/>
    <mergeCell ref="C124:E124"/>
    <mergeCell ref="C125:E125"/>
    <mergeCell ref="C126:E126"/>
    <mergeCell ref="B111:J111"/>
    <mergeCell ref="B112:J112"/>
    <mergeCell ref="C119:E119"/>
    <mergeCell ref="C120:E120"/>
    <mergeCell ref="C121:E121"/>
    <mergeCell ref="B104:J104"/>
    <mergeCell ref="B106:J106"/>
    <mergeCell ref="B107:J107"/>
    <mergeCell ref="B108:J108"/>
    <mergeCell ref="B110:J110"/>
    <mergeCell ref="B98:J98"/>
    <mergeCell ref="B99:J99"/>
    <mergeCell ref="B100:J100"/>
    <mergeCell ref="B102:J102"/>
    <mergeCell ref="B103:J103"/>
    <mergeCell ref="B90:J90"/>
    <mergeCell ref="B91:J91"/>
    <mergeCell ref="B94:J94"/>
    <mergeCell ref="B95:J95"/>
    <mergeCell ref="B96:J96"/>
    <mergeCell ref="B83:J83"/>
    <mergeCell ref="B85:J85"/>
    <mergeCell ref="B86:J86"/>
    <mergeCell ref="B87:J87"/>
    <mergeCell ref="B89:J89"/>
    <mergeCell ref="B77:J77"/>
    <mergeCell ref="B78:J78"/>
    <mergeCell ref="B79:J79"/>
    <mergeCell ref="B81:J81"/>
    <mergeCell ref="B82:J82"/>
    <mergeCell ref="B70:J70"/>
    <mergeCell ref="B71:J71"/>
    <mergeCell ref="B73:J73"/>
    <mergeCell ref="B74:J74"/>
    <mergeCell ref="B75:J75"/>
    <mergeCell ref="B63:J63"/>
    <mergeCell ref="B65:J65"/>
    <mergeCell ref="B66:J66"/>
    <mergeCell ref="B67:J67"/>
    <mergeCell ref="B69:J69"/>
    <mergeCell ref="C54:E54"/>
    <mergeCell ref="C55:E55"/>
    <mergeCell ref="B56:E56"/>
    <mergeCell ref="B61:J61"/>
    <mergeCell ref="B62:J62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1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135</v>
      </c>
    </row>
    <row r="2" spans="1:60" ht="25.0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136</v>
      </c>
    </row>
    <row r="3" spans="1:60" ht="25.05" customHeight="1" x14ac:dyDescent="0.25">
      <c r="A3" s="198" t="s">
        <v>9</v>
      </c>
      <c r="B3" s="49" t="s">
        <v>43</v>
      </c>
      <c r="C3" s="201" t="s">
        <v>44</v>
      </c>
      <c r="D3" s="199"/>
      <c r="E3" s="199"/>
      <c r="F3" s="199"/>
      <c r="G3" s="200"/>
      <c r="AC3" s="177" t="s">
        <v>136</v>
      </c>
      <c r="AG3" t="s">
        <v>137</v>
      </c>
    </row>
    <row r="4" spans="1:60" ht="25.05" customHeight="1" x14ac:dyDescent="0.25">
      <c r="A4" s="202" t="s">
        <v>10</v>
      </c>
      <c r="B4" s="203" t="s">
        <v>46</v>
      </c>
      <c r="C4" s="204" t="s">
        <v>47</v>
      </c>
      <c r="D4" s="205"/>
      <c r="E4" s="205"/>
      <c r="F4" s="205"/>
      <c r="G4" s="206"/>
      <c r="AG4" t="s">
        <v>138</v>
      </c>
    </row>
    <row r="5" spans="1:60" x14ac:dyDescent="0.25">
      <c r="D5" s="10"/>
    </row>
    <row r="6" spans="1:60" ht="39.6" x14ac:dyDescent="0.25">
      <c r="A6" s="208" t="s">
        <v>139</v>
      </c>
      <c r="B6" s="210" t="s">
        <v>140</v>
      </c>
      <c r="C6" s="210" t="s">
        <v>141</v>
      </c>
      <c r="D6" s="209" t="s">
        <v>142</v>
      </c>
      <c r="E6" s="208" t="s">
        <v>143</v>
      </c>
      <c r="F6" s="207" t="s">
        <v>144</v>
      </c>
      <c r="G6" s="208" t="s">
        <v>31</v>
      </c>
      <c r="H6" s="211" t="s">
        <v>32</v>
      </c>
      <c r="I6" s="211" t="s">
        <v>145</v>
      </c>
      <c r="J6" s="211" t="s">
        <v>33</v>
      </c>
      <c r="K6" s="211" t="s">
        <v>146</v>
      </c>
      <c r="L6" s="211" t="s">
        <v>147</v>
      </c>
      <c r="M6" s="211" t="s">
        <v>148</v>
      </c>
      <c r="N6" s="211" t="s">
        <v>149</v>
      </c>
      <c r="O6" s="211" t="s">
        <v>150</v>
      </c>
      <c r="P6" s="211" t="s">
        <v>151</v>
      </c>
      <c r="Q6" s="211" t="s">
        <v>152</v>
      </c>
      <c r="R6" s="211" t="s">
        <v>153</v>
      </c>
      <c r="S6" s="211" t="s">
        <v>154</v>
      </c>
      <c r="T6" s="211" t="s">
        <v>155</v>
      </c>
      <c r="U6" s="211" t="s">
        <v>156</v>
      </c>
      <c r="V6" s="211" t="s">
        <v>157</v>
      </c>
      <c r="W6" s="211" t="s">
        <v>158</v>
      </c>
      <c r="X6" s="211" t="s">
        <v>159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5">
      <c r="A8" s="240" t="s">
        <v>160</v>
      </c>
      <c r="B8" s="241" t="s">
        <v>102</v>
      </c>
      <c r="C8" s="261" t="s">
        <v>103</v>
      </c>
      <c r="D8" s="242"/>
      <c r="E8" s="243"/>
      <c r="F8" s="244"/>
      <c r="G8" s="244">
        <f>SUMIF(AG9:AG24,"&lt;&gt;NOR",G9:G24)</f>
        <v>0</v>
      </c>
      <c r="H8" s="244"/>
      <c r="I8" s="244">
        <f>SUM(I9:I24)</f>
        <v>0</v>
      </c>
      <c r="J8" s="244"/>
      <c r="K8" s="244">
        <f>SUM(K9:K24)</f>
        <v>0</v>
      </c>
      <c r="L8" s="244"/>
      <c r="M8" s="244">
        <f>SUM(M9:M24)</f>
        <v>0</v>
      </c>
      <c r="N8" s="243"/>
      <c r="O8" s="243">
        <f>SUM(O9:O24)</f>
        <v>0</v>
      </c>
      <c r="P8" s="243"/>
      <c r="Q8" s="243">
        <f>SUM(Q9:Q24)</f>
        <v>0</v>
      </c>
      <c r="R8" s="244"/>
      <c r="S8" s="244"/>
      <c r="T8" s="245"/>
      <c r="U8" s="239"/>
      <c r="V8" s="239">
        <f>SUM(V9:V24)</f>
        <v>92.42</v>
      </c>
      <c r="W8" s="239"/>
      <c r="X8" s="239"/>
      <c r="AG8" t="s">
        <v>161</v>
      </c>
    </row>
    <row r="9" spans="1:60" outlineLevel="1" x14ac:dyDescent="0.25">
      <c r="A9" s="246">
        <v>1</v>
      </c>
      <c r="B9" s="247" t="s">
        <v>162</v>
      </c>
      <c r="C9" s="262" t="s">
        <v>163</v>
      </c>
      <c r="D9" s="248" t="s">
        <v>164</v>
      </c>
      <c r="E9" s="249">
        <v>238.7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51"/>
      <c r="S9" s="251" t="s">
        <v>165</v>
      </c>
      <c r="T9" s="252" t="s">
        <v>165</v>
      </c>
      <c r="U9" s="232">
        <v>0.01</v>
      </c>
      <c r="V9" s="232">
        <f>ROUND(E9*U9,2)</f>
        <v>2.39</v>
      </c>
      <c r="W9" s="232"/>
      <c r="X9" s="232" t="s">
        <v>166</v>
      </c>
      <c r="Y9" s="212"/>
      <c r="Z9" s="212"/>
      <c r="AA9" s="212"/>
      <c r="AB9" s="212"/>
      <c r="AC9" s="212"/>
      <c r="AD9" s="212"/>
      <c r="AE9" s="212"/>
      <c r="AF9" s="212"/>
      <c r="AG9" s="212" t="s">
        <v>167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29"/>
      <c r="B10" s="230"/>
      <c r="C10" s="263" t="s">
        <v>168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169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0.399999999999999" outlineLevel="1" x14ac:dyDescent="0.25">
      <c r="A11" s="229"/>
      <c r="B11" s="230"/>
      <c r="C11" s="263" t="s">
        <v>170</v>
      </c>
      <c r="D11" s="233"/>
      <c r="E11" s="234">
        <v>238.7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12"/>
      <c r="Z11" s="212"/>
      <c r="AA11" s="212"/>
      <c r="AB11" s="212"/>
      <c r="AC11" s="212"/>
      <c r="AD11" s="212"/>
      <c r="AE11" s="212"/>
      <c r="AF11" s="212"/>
      <c r="AG11" s="212" t="s">
        <v>169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53">
        <v>2</v>
      </c>
      <c r="B12" s="254" t="s">
        <v>171</v>
      </c>
      <c r="C12" s="264" t="s">
        <v>172</v>
      </c>
      <c r="D12" s="255" t="s">
        <v>164</v>
      </c>
      <c r="E12" s="256">
        <v>238.7</v>
      </c>
      <c r="F12" s="257"/>
      <c r="G12" s="258">
        <f>ROUND(E12*F12,2)</f>
        <v>0</v>
      </c>
      <c r="H12" s="257"/>
      <c r="I12" s="258">
        <f>ROUND(E12*H12,2)</f>
        <v>0</v>
      </c>
      <c r="J12" s="257"/>
      <c r="K12" s="258">
        <f>ROUND(E12*J12,2)</f>
        <v>0</v>
      </c>
      <c r="L12" s="258">
        <v>21</v>
      </c>
      <c r="M12" s="258">
        <f>G12*(1+L12/100)</f>
        <v>0</v>
      </c>
      <c r="N12" s="256">
        <v>0</v>
      </c>
      <c r="O12" s="256">
        <f>ROUND(E12*N12,2)</f>
        <v>0</v>
      </c>
      <c r="P12" s="256">
        <v>0</v>
      </c>
      <c r="Q12" s="256">
        <f>ROUND(E12*P12,2)</f>
        <v>0</v>
      </c>
      <c r="R12" s="258"/>
      <c r="S12" s="258" t="s">
        <v>165</v>
      </c>
      <c r="T12" s="259" t="s">
        <v>165</v>
      </c>
      <c r="U12" s="232">
        <v>7.0000000000000007E-2</v>
      </c>
      <c r="V12" s="232">
        <f>ROUND(E12*U12,2)</f>
        <v>16.71</v>
      </c>
      <c r="W12" s="232"/>
      <c r="X12" s="232" t="s">
        <v>166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167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46">
        <v>3</v>
      </c>
      <c r="B13" s="247" t="s">
        <v>173</v>
      </c>
      <c r="C13" s="262" t="s">
        <v>174</v>
      </c>
      <c r="D13" s="248" t="s">
        <v>164</v>
      </c>
      <c r="E13" s="249">
        <v>238.7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49">
        <v>0</v>
      </c>
      <c r="O13" s="249">
        <f>ROUND(E13*N13,2)</f>
        <v>0</v>
      </c>
      <c r="P13" s="249">
        <v>0</v>
      </c>
      <c r="Q13" s="249">
        <f>ROUND(E13*P13,2)</f>
        <v>0</v>
      </c>
      <c r="R13" s="251"/>
      <c r="S13" s="251" t="s">
        <v>165</v>
      </c>
      <c r="T13" s="252" t="s">
        <v>165</v>
      </c>
      <c r="U13" s="232">
        <v>0.09</v>
      </c>
      <c r="V13" s="232">
        <f>ROUND(E13*U13,2)</f>
        <v>21.48</v>
      </c>
      <c r="W13" s="232"/>
      <c r="X13" s="232" t="s">
        <v>166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175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29"/>
      <c r="B14" s="230"/>
      <c r="C14" s="263" t="s">
        <v>168</v>
      </c>
      <c r="D14" s="233"/>
      <c r="E14" s="234"/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12"/>
      <c r="Z14" s="212"/>
      <c r="AA14" s="212"/>
      <c r="AB14" s="212"/>
      <c r="AC14" s="212"/>
      <c r="AD14" s="212"/>
      <c r="AE14" s="212"/>
      <c r="AF14" s="212"/>
      <c r="AG14" s="212" t="s">
        <v>169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0.399999999999999" outlineLevel="1" x14ac:dyDescent="0.25">
      <c r="A15" s="229"/>
      <c r="B15" s="230"/>
      <c r="C15" s="263" t="s">
        <v>170</v>
      </c>
      <c r="D15" s="233"/>
      <c r="E15" s="234">
        <v>238.7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12"/>
      <c r="Z15" s="212"/>
      <c r="AA15" s="212"/>
      <c r="AB15" s="212"/>
      <c r="AC15" s="212"/>
      <c r="AD15" s="212"/>
      <c r="AE15" s="212"/>
      <c r="AF15" s="212"/>
      <c r="AG15" s="212" t="s">
        <v>169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53">
        <v>4</v>
      </c>
      <c r="B16" s="254" t="s">
        <v>176</v>
      </c>
      <c r="C16" s="264" t="s">
        <v>177</v>
      </c>
      <c r="D16" s="255" t="s">
        <v>164</v>
      </c>
      <c r="E16" s="256">
        <v>238.7</v>
      </c>
      <c r="F16" s="257"/>
      <c r="G16" s="258">
        <f>ROUND(E16*F16,2)</f>
        <v>0</v>
      </c>
      <c r="H16" s="257"/>
      <c r="I16" s="258">
        <f>ROUND(E16*H16,2)</f>
        <v>0</v>
      </c>
      <c r="J16" s="257"/>
      <c r="K16" s="258">
        <f>ROUND(E16*J16,2)</f>
        <v>0</v>
      </c>
      <c r="L16" s="258">
        <v>21</v>
      </c>
      <c r="M16" s="258">
        <f>G16*(1+L16/100)</f>
        <v>0</v>
      </c>
      <c r="N16" s="256">
        <v>0</v>
      </c>
      <c r="O16" s="256">
        <f>ROUND(E16*N16,2)</f>
        <v>0</v>
      </c>
      <c r="P16" s="256">
        <v>0</v>
      </c>
      <c r="Q16" s="256">
        <f>ROUND(E16*P16,2)</f>
        <v>0</v>
      </c>
      <c r="R16" s="258"/>
      <c r="S16" s="258" t="s">
        <v>165</v>
      </c>
      <c r="T16" s="259" t="s">
        <v>165</v>
      </c>
      <c r="U16" s="232">
        <v>0.01</v>
      </c>
      <c r="V16" s="232">
        <f>ROUND(E16*U16,2)</f>
        <v>2.39</v>
      </c>
      <c r="W16" s="232"/>
      <c r="X16" s="232" t="s">
        <v>166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167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46">
        <v>5</v>
      </c>
      <c r="B17" s="247" t="s">
        <v>178</v>
      </c>
      <c r="C17" s="262" t="s">
        <v>179</v>
      </c>
      <c r="D17" s="248" t="s">
        <v>164</v>
      </c>
      <c r="E17" s="249">
        <v>215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49">
        <v>0</v>
      </c>
      <c r="O17" s="249">
        <f>ROUND(E17*N17,2)</f>
        <v>0</v>
      </c>
      <c r="P17" s="249">
        <v>0</v>
      </c>
      <c r="Q17" s="249">
        <f>ROUND(E17*P17,2)</f>
        <v>0</v>
      </c>
      <c r="R17" s="251"/>
      <c r="S17" s="251" t="s">
        <v>165</v>
      </c>
      <c r="T17" s="252" t="s">
        <v>165</v>
      </c>
      <c r="U17" s="232">
        <v>0.22</v>
      </c>
      <c r="V17" s="232">
        <f>ROUND(E17*U17,2)</f>
        <v>47.3</v>
      </c>
      <c r="W17" s="232"/>
      <c r="X17" s="232" t="s">
        <v>166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167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29"/>
      <c r="B18" s="230"/>
      <c r="C18" s="263" t="s">
        <v>168</v>
      </c>
      <c r="D18" s="233"/>
      <c r="E18" s="234"/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12"/>
      <c r="Z18" s="212"/>
      <c r="AA18" s="212"/>
      <c r="AB18" s="212"/>
      <c r="AC18" s="212"/>
      <c r="AD18" s="212"/>
      <c r="AE18" s="212"/>
      <c r="AF18" s="212"/>
      <c r="AG18" s="212" t="s">
        <v>169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29"/>
      <c r="B19" s="230"/>
      <c r="C19" s="263" t="s">
        <v>180</v>
      </c>
      <c r="D19" s="233"/>
      <c r="E19" s="234">
        <v>215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12"/>
      <c r="Z19" s="212"/>
      <c r="AA19" s="212"/>
      <c r="AB19" s="212"/>
      <c r="AC19" s="212"/>
      <c r="AD19" s="212"/>
      <c r="AE19" s="212"/>
      <c r="AF19" s="212"/>
      <c r="AG19" s="212" t="s">
        <v>169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46">
        <v>6</v>
      </c>
      <c r="B20" s="247" t="s">
        <v>181</v>
      </c>
      <c r="C20" s="262" t="s">
        <v>182</v>
      </c>
      <c r="D20" s="248" t="s">
        <v>164</v>
      </c>
      <c r="E20" s="249">
        <v>215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49">
        <v>0</v>
      </c>
      <c r="O20" s="249">
        <f>ROUND(E20*N20,2)</f>
        <v>0</v>
      </c>
      <c r="P20" s="249">
        <v>0</v>
      </c>
      <c r="Q20" s="249">
        <f>ROUND(E20*P20,2)</f>
        <v>0</v>
      </c>
      <c r="R20" s="251"/>
      <c r="S20" s="251" t="s">
        <v>165</v>
      </c>
      <c r="T20" s="252" t="s">
        <v>165</v>
      </c>
      <c r="U20" s="232">
        <v>0.01</v>
      </c>
      <c r="V20" s="232">
        <f>ROUND(E20*U20,2)</f>
        <v>2.15</v>
      </c>
      <c r="W20" s="232"/>
      <c r="X20" s="232" t="s">
        <v>166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175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29"/>
      <c r="B21" s="230"/>
      <c r="C21" s="263" t="s">
        <v>168</v>
      </c>
      <c r="D21" s="233"/>
      <c r="E21" s="234"/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12"/>
      <c r="Z21" s="212"/>
      <c r="AA21" s="212"/>
      <c r="AB21" s="212"/>
      <c r="AC21" s="212"/>
      <c r="AD21" s="212"/>
      <c r="AE21" s="212"/>
      <c r="AF21" s="212"/>
      <c r="AG21" s="212" t="s">
        <v>169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29"/>
      <c r="B22" s="230"/>
      <c r="C22" s="263" t="s">
        <v>180</v>
      </c>
      <c r="D22" s="233"/>
      <c r="E22" s="234">
        <v>215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12"/>
      <c r="Z22" s="212"/>
      <c r="AA22" s="212"/>
      <c r="AB22" s="212"/>
      <c r="AC22" s="212"/>
      <c r="AD22" s="212"/>
      <c r="AE22" s="212"/>
      <c r="AF22" s="212"/>
      <c r="AG22" s="212" t="s">
        <v>169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53">
        <v>7</v>
      </c>
      <c r="B23" s="254" t="s">
        <v>183</v>
      </c>
      <c r="C23" s="264" t="s">
        <v>184</v>
      </c>
      <c r="D23" s="255" t="s">
        <v>164</v>
      </c>
      <c r="E23" s="256">
        <v>215</v>
      </c>
      <c r="F23" s="257"/>
      <c r="G23" s="258">
        <f>ROUND(E23*F23,2)</f>
        <v>0</v>
      </c>
      <c r="H23" s="257"/>
      <c r="I23" s="258">
        <f>ROUND(E23*H23,2)</f>
        <v>0</v>
      </c>
      <c r="J23" s="257"/>
      <c r="K23" s="258">
        <f>ROUND(E23*J23,2)</f>
        <v>0</v>
      </c>
      <c r="L23" s="258">
        <v>21</v>
      </c>
      <c r="M23" s="258">
        <f>G23*(1+L23/100)</f>
        <v>0</v>
      </c>
      <c r="N23" s="256">
        <v>0</v>
      </c>
      <c r="O23" s="256">
        <f>ROUND(E23*N23,2)</f>
        <v>0</v>
      </c>
      <c r="P23" s="256">
        <v>0</v>
      </c>
      <c r="Q23" s="256">
        <f>ROUND(E23*P23,2)</f>
        <v>0</v>
      </c>
      <c r="R23" s="258"/>
      <c r="S23" s="258" t="s">
        <v>165</v>
      </c>
      <c r="T23" s="259" t="s">
        <v>165</v>
      </c>
      <c r="U23" s="232">
        <v>0</v>
      </c>
      <c r="V23" s="232">
        <f>ROUND(E23*U23,2)</f>
        <v>0</v>
      </c>
      <c r="W23" s="232"/>
      <c r="X23" s="232" t="s">
        <v>166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175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53">
        <v>8</v>
      </c>
      <c r="B24" s="254" t="s">
        <v>185</v>
      </c>
      <c r="C24" s="264" t="s">
        <v>186</v>
      </c>
      <c r="D24" s="255" t="s">
        <v>164</v>
      </c>
      <c r="E24" s="256">
        <v>215</v>
      </c>
      <c r="F24" s="257"/>
      <c r="G24" s="258">
        <f>ROUND(E24*F24,2)</f>
        <v>0</v>
      </c>
      <c r="H24" s="257"/>
      <c r="I24" s="258">
        <f>ROUND(E24*H24,2)</f>
        <v>0</v>
      </c>
      <c r="J24" s="257"/>
      <c r="K24" s="258">
        <f>ROUND(E24*J24,2)</f>
        <v>0</v>
      </c>
      <c r="L24" s="258">
        <v>21</v>
      </c>
      <c r="M24" s="258">
        <f>G24*(1+L24/100)</f>
        <v>0</v>
      </c>
      <c r="N24" s="256">
        <v>0</v>
      </c>
      <c r="O24" s="256">
        <f>ROUND(E24*N24,2)</f>
        <v>0</v>
      </c>
      <c r="P24" s="256">
        <v>0</v>
      </c>
      <c r="Q24" s="256">
        <f>ROUND(E24*P24,2)</f>
        <v>0</v>
      </c>
      <c r="R24" s="258"/>
      <c r="S24" s="258" t="s">
        <v>165</v>
      </c>
      <c r="T24" s="259" t="s">
        <v>165</v>
      </c>
      <c r="U24" s="232">
        <v>0</v>
      </c>
      <c r="V24" s="232">
        <f>ROUND(E24*U24,2)</f>
        <v>0</v>
      </c>
      <c r="W24" s="232"/>
      <c r="X24" s="232" t="s">
        <v>166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175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x14ac:dyDescent="0.25">
      <c r="A25" s="240" t="s">
        <v>160</v>
      </c>
      <c r="B25" s="241" t="s">
        <v>112</v>
      </c>
      <c r="C25" s="261" t="s">
        <v>113</v>
      </c>
      <c r="D25" s="242"/>
      <c r="E25" s="243"/>
      <c r="F25" s="244"/>
      <c r="G25" s="244">
        <f>SUMIF(AG26:AG55,"&lt;&gt;NOR",G26:G55)</f>
        <v>0</v>
      </c>
      <c r="H25" s="244"/>
      <c r="I25" s="244">
        <f>SUM(I26:I55)</f>
        <v>0</v>
      </c>
      <c r="J25" s="244"/>
      <c r="K25" s="244">
        <f>SUM(K26:K55)</f>
        <v>0</v>
      </c>
      <c r="L25" s="244"/>
      <c r="M25" s="244">
        <f>SUM(M26:M55)</f>
        <v>0</v>
      </c>
      <c r="N25" s="243"/>
      <c r="O25" s="243">
        <f>SUM(O26:O55)</f>
        <v>6.25</v>
      </c>
      <c r="P25" s="243"/>
      <c r="Q25" s="243">
        <f>SUM(Q26:Q55)</f>
        <v>3.1</v>
      </c>
      <c r="R25" s="244"/>
      <c r="S25" s="244"/>
      <c r="T25" s="245"/>
      <c r="U25" s="239"/>
      <c r="V25" s="239">
        <f>SUM(V26:V55)</f>
        <v>12.98</v>
      </c>
      <c r="W25" s="239"/>
      <c r="X25" s="239"/>
      <c r="AG25" t="s">
        <v>161</v>
      </c>
    </row>
    <row r="26" spans="1:60" outlineLevel="1" x14ac:dyDescent="0.25">
      <c r="A26" s="246">
        <v>9</v>
      </c>
      <c r="B26" s="247" t="s">
        <v>187</v>
      </c>
      <c r="C26" s="262" t="s">
        <v>188</v>
      </c>
      <c r="D26" s="248" t="s">
        <v>189</v>
      </c>
      <c r="E26" s="249">
        <v>3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49">
        <v>6.7000000000000004E-2</v>
      </c>
      <c r="O26" s="249">
        <f>ROUND(E26*N26,2)</f>
        <v>0.2</v>
      </c>
      <c r="P26" s="249">
        <v>0</v>
      </c>
      <c r="Q26" s="249">
        <f>ROUND(E26*P26,2)</f>
        <v>0</v>
      </c>
      <c r="R26" s="251"/>
      <c r="S26" s="251" t="s">
        <v>165</v>
      </c>
      <c r="T26" s="252" t="s">
        <v>165</v>
      </c>
      <c r="U26" s="232">
        <v>0.15</v>
      </c>
      <c r="V26" s="232">
        <f>ROUND(E26*U26,2)</f>
        <v>0.45</v>
      </c>
      <c r="W26" s="232"/>
      <c r="X26" s="232" t="s">
        <v>166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175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0.399999999999999" outlineLevel="1" x14ac:dyDescent="0.25">
      <c r="A27" s="229"/>
      <c r="B27" s="230"/>
      <c r="C27" s="263" t="s">
        <v>190</v>
      </c>
      <c r="D27" s="233"/>
      <c r="E27" s="234"/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12"/>
      <c r="Z27" s="212"/>
      <c r="AA27" s="212"/>
      <c r="AB27" s="212"/>
      <c r="AC27" s="212"/>
      <c r="AD27" s="212"/>
      <c r="AE27" s="212"/>
      <c r="AF27" s="212"/>
      <c r="AG27" s="212" t="s">
        <v>169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29"/>
      <c r="B28" s="230"/>
      <c r="C28" s="263" t="s">
        <v>191</v>
      </c>
      <c r="D28" s="233"/>
      <c r="E28" s="234">
        <v>3</v>
      </c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12"/>
      <c r="Z28" s="212"/>
      <c r="AA28" s="212"/>
      <c r="AB28" s="212"/>
      <c r="AC28" s="212"/>
      <c r="AD28" s="212"/>
      <c r="AE28" s="212"/>
      <c r="AF28" s="212"/>
      <c r="AG28" s="212" t="s">
        <v>169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46">
        <v>10</v>
      </c>
      <c r="B29" s="247" t="s">
        <v>192</v>
      </c>
      <c r="C29" s="262" t="s">
        <v>193</v>
      </c>
      <c r="D29" s="248" t="s">
        <v>189</v>
      </c>
      <c r="E29" s="249">
        <v>270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49">
        <v>0</v>
      </c>
      <c r="O29" s="249">
        <f>ROUND(E29*N29,2)</f>
        <v>0</v>
      </c>
      <c r="P29" s="249">
        <v>0</v>
      </c>
      <c r="Q29" s="249">
        <f>ROUND(E29*P29,2)</f>
        <v>0</v>
      </c>
      <c r="R29" s="251"/>
      <c r="S29" s="251" t="s">
        <v>165</v>
      </c>
      <c r="T29" s="252" t="s">
        <v>165</v>
      </c>
      <c r="U29" s="232">
        <v>0</v>
      </c>
      <c r="V29" s="232">
        <f>ROUND(E29*U29,2)</f>
        <v>0</v>
      </c>
      <c r="W29" s="232"/>
      <c r="X29" s="232" t="s">
        <v>166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175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0.399999999999999" outlineLevel="1" x14ac:dyDescent="0.25">
      <c r="A30" s="229"/>
      <c r="B30" s="230"/>
      <c r="C30" s="263" t="s">
        <v>190</v>
      </c>
      <c r="D30" s="233"/>
      <c r="E30" s="234"/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12"/>
      <c r="Z30" s="212"/>
      <c r="AA30" s="212"/>
      <c r="AB30" s="212"/>
      <c r="AC30" s="212"/>
      <c r="AD30" s="212"/>
      <c r="AE30" s="212"/>
      <c r="AF30" s="212"/>
      <c r="AG30" s="212" t="s">
        <v>169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29"/>
      <c r="B31" s="230"/>
      <c r="C31" s="263" t="s">
        <v>194</v>
      </c>
      <c r="D31" s="233"/>
      <c r="E31" s="234">
        <v>270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12"/>
      <c r="Z31" s="212"/>
      <c r="AA31" s="212"/>
      <c r="AB31" s="212"/>
      <c r="AC31" s="212"/>
      <c r="AD31" s="212"/>
      <c r="AE31" s="212"/>
      <c r="AF31" s="212"/>
      <c r="AG31" s="212" t="s">
        <v>169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53">
        <v>11</v>
      </c>
      <c r="B32" s="254" t="s">
        <v>195</v>
      </c>
      <c r="C32" s="264" t="s">
        <v>196</v>
      </c>
      <c r="D32" s="255" t="s">
        <v>189</v>
      </c>
      <c r="E32" s="256">
        <v>3</v>
      </c>
      <c r="F32" s="257"/>
      <c r="G32" s="258">
        <f>ROUND(E32*F32,2)</f>
        <v>0</v>
      </c>
      <c r="H32" s="257"/>
      <c r="I32" s="258">
        <f>ROUND(E32*H32,2)</f>
        <v>0</v>
      </c>
      <c r="J32" s="257"/>
      <c r="K32" s="258">
        <f>ROUND(E32*J32,2)</f>
        <v>0</v>
      </c>
      <c r="L32" s="258">
        <v>21</v>
      </c>
      <c r="M32" s="258">
        <f>G32*(1+L32/100)</f>
        <v>0</v>
      </c>
      <c r="N32" s="256">
        <v>6.7000000000000004E-2</v>
      </c>
      <c r="O32" s="256">
        <f>ROUND(E32*N32,2)</f>
        <v>0.2</v>
      </c>
      <c r="P32" s="256">
        <v>6.7000000000000004E-2</v>
      </c>
      <c r="Q32" s="256">
        <f>ROUND(E32*P32,2)</f>
        <v>0.2</v>
      </c>
      <c r="R32" s="258"/>
      <c r="S32" s="258" t="s">
        <v>165</v>
      </c>
      <c r="T32" s="259" t="s">
        <v>165</v>
      </c>
      <c r="U32" s="232">
        <v>7.0000000000000007E-2</v>
      </c>
      <c r="V32" s="232">
        <f>ROUND(E32*U32,2)</f>
        <v>0.21</v>
      </c>
      <c r="W32" s="232"/>
      <c r="X32" s="232" t="s">
        <v>166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175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46">
        <v>12</v>
      </c>
      <c r="B33" s="247" t="s">
        <v>197</v>
      </c>
      <c r="C33" s="262" t="s">
        <v>198</v>
      </c>
      <c r="D33" s="248" t="s">
        <v>189</v>
      </c>
      <c r="E33" s="249">
        <v>44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49">
        <v>6.6000000000000003E-2</v>
      </c>
      <c r="O33" s="249">
        <f>ROUND(E33*N33,2)</f>
        <v>2.9</v>
      </c>
      <c r="P33" s="249">
        <v>0</v>
      </c>
      <c r="Q33" s="249">
        <f>ROUND(E33*P33,2)</f>
        <v>0</v>
      </c>
      <c r="R33" s="251"/>
      <c r="S33" s="251" t="s">
        <v>165</v>
      </c>
      <c r="T33" s="252" t="s">
        <v>165</v>
      </c>
      <c r="U33" s="232">
        <v>0.17</v>
      </c>
      <c r="V33" s="232">
        <f>ROUND(E33*U33,2)</f>
        <v>7.48</v>
      </c>
      <c r="W33" s="232"/>
      <c r="X33" s="232" t="s">
        <v>166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175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0.399999999999999" outlineLevel="1" x14ac:dyDescent="0.25">
      <c r="A34" s="229"/>
      <c r="B34" s="230"/>
      <c r="C34" s="263" t="s">
        <v>190</v>
      </c>
      <c r="D34" s="233"/>
      <c r="E34" s="234"/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12"/>
      <c r="Z34" s="212"/>
      <c r="AA34" s="212"/>
      <c r="AB34" s="212"/>
      <c r="AC34" s="212"/>
      <c r="AD34" s="212"/>
      <c r="AE34" s="212"/>
      <c r="AF34" s="212"/>
      <c r="AG34" s="212" t="s">
        <v>169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29"/>
      <c r="B35" s="230"/>
      <c r="C35" s="263" t="s">
        <v>199</v>
      </c>
      <c r="D35" s="233"/>
      <c r="E35" s="234">
        <v>3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12"/>
      <c r="Z35" s="212"/>
      <c r="AA35" s="212"/>
      <c r="AB35" s="212"/>
      <c r="AC35" s="212"/>
      <c r="AD35" s="212"/>
      <c r="AE35" s="212"/>
      <c r="AF35" s="212"/>
      <c r="AG35" s="212" t="s">
        <v>169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29"/>
      <c r="B36" s="230"/>
      <c r="C36" s="263" t="s">
        <v>200</v>
      </c>
      <c r="D36" s="233"/>
      <c r="E36" s="234">
        <v>1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12"/>
      <c r="Z36" s="212"/>
      <c r="AA36" s="212"/>
      <c r="AB36" s="212"/>
      <c r="AC36" s="212"/>
      <c r="AD36" s="212"/>
      <c r="AE36" s="212"/>
      <c r="AF36" s="212"/>
      <c r="AG36" s="212" t="s">
        <v>169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29"/>
      <c r="B37" s="230"/>
      <c r="C37" s="263" t="s">
        <v>201</v>
      </c>
      <c r="D37" s="233"/>
      <c r="E37" s="234">
        <v>3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12"/>
      <c r="Z37" s="212"/>
      <c r="AA37" s="212"/>
      <c r="AB37" s="212"/>
      <c r="AC37" s="212"/>
      <c r="AD37" s="212"/>
      <c r="AE37" s="212"/>
      <c r="AF37" s="212"/>
      <c r="AG37" s="212" t="s">
        <v>169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29"/>
      <c r="B38" s="230"/>
      <c r="C38" s="263" t="s">
        <v>202</v>
      </c>
      <c r="D38" s="233"/>
      <c r="E38" s="234">
        <v>8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12"/>
      <c r="Z38" s="212"/>
      <c r="AA38" s="212"/>
      <c r="AB38" s="212"/>
      <c r="AC38" s="212"/>
      <c r="AD38" s="212"/>
      <c r="AE38" s="212"/>
      <c r="AF38" s="212"/>
      <c r="AG38" s="212" t="s">
        <v>169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29"/>
      <c r="B39" s="230"/>
      <c r="C39" s="263" t="s">
        <v>203</v>
      </c>
      <c r="D39" s="233"/>
      <c r="E39" s="234">
        <v>12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12"/>
      <c r="Z39" s="212"/>
      <c r="AA39" s="212"/>
      <c r="AB39" s="212"/>
      <c r="AC39" s="212"/>
      <c r="AD39" s="212"/>
      <c r="AE39" s="212"/>
      <c r="AF39" s="212"/>
      <c r="AG39" s="212" t="s">
        <v>169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29"/>
      <c r="B40" s="230"/>
      <c r="C40" s="263" t="s">
        <v>204</v>
      </c>
      <c r="D40" s="233"/>
      <c r="E40" s="234">
        <v>2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12"/>
      <c r="Z40" s="212"/>
      <c r="AA40" s="212"/>
      <c r="AB40" s="212"/>
      <c r="AC40" s="212"/>
      <c r="AD40" s="212"/>
      <c r="AE40" s="212"/>
      <c r="AF40" s="212"/>
      <c r="AG40" s="212" t="s">
        <v>169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29"/>
      <c r="B41" s="230"/>
      <c r="C41" s="263" t="s">
        <v>205</v>
      </c>
      <c r="D41" s="233"/>
      <c r="E41" s="234">
        <v>15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12"/>
      <c r="Z41" s="212"/>
      <c r="AA41" s="212"/>
      <c r="AB41" s="212"/>
      <c r="AC41" s="212"/>
      <c r="AD41" s="212"/>
      <c r="AE41" s="212"/>
      <c r="AF41" s="212"/>
      <c r="AG41" s="212" t="s">
        <v>169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46">
        <v>13</v>
      </c>
      <c r="B42" s="247" t="s">
        <v>206</v>
      </c>
      <c r="C42" s="262" t="s">
        <v>207</v>
      </c>
      <c r="D42" s="248" t="s">
        <v>189</v>
      </c>
      <c r="E42" s="249">
        <v>3960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49">
        <v>0</v>
      </c>
      <c r="O42" s="249">
        <f>ROUND(E42*N42,2)</f>
        <v>0</v>
      </c>
      <c r="P42" s="249">
        <v>0</v>
      </c>
      <c r="Q42" s="249">
        <f>ROUND(E42*P42,2)</f>
        <v>0</v>
      </c>
      <c r="R42" s="251"/>
      <c r="S42" s="251" t="s">
        <v>165</v>
      </c>
      <c r="T42" s="252" t="s">
        <v>165</v>
      </c>
      <c r="U42" s="232">
        <v>0</v>
      </c>
      <c r="V42" s="232">
        <f>ROUND(E42*U42,2)</f>
        <v>0</v>
      </c>
      <c r="W42" s="232"/>
      <c r="X42" s="232" t="s">
        <v>166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175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29"/>
      <c r="B43" s="230"/>
      <c r="C43" s="265" t="s">
        <v>208</v>
      </c>
      <c r="D43" s="235"/>
      <c r="E43" s="236"/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12"/>
      <c r="Z43" s="212"/>
      <c r="AA43" s="212"/>
      <c r="AB43" s="212"/>
      <c r="AC43" s="212"/>
      <c r="AD43" s="212"/>
      <c r="AE43" s="212"/>
      <c r="AF43" s="212"/>
      <c r="AG43" s="212" t="s">
        <v>169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0.399999999999999" outlineLevel="1" x14ac:dyDescent="0.25">
      <c r="A44" s="229"/>
      <c r="B44" s="230"/>
      <c r="C44" s="266" t="s">
        <v>209</v>
      </c>
      <c r="D44" s="235"/>
      <c r="E44" s="236"/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12"/>
      <c r="Z44" s="212"/>
      <c r="AA44" s="212"/>
      <c r="AB44" s="212"/>
      <c r="AC44" s="212"/>
      <c r="AD44" s="212"/>
      <c r="AE44" s="212"/>
      <c r="AF44" s="212"/>
      <c r="AG44" s="212" t="s">
        <v>169</v>
      </c>
      <c r="AH44" s="212">
        <v>2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29"/>
      <c r="B45" s="230"/>
      <c r="C45" s="266" t="s">
        <v>210</v>
      </c>
      <c r="D45" s="235"/>
      <c r="E45" s="236">
        <v>3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12"/>
      <c r="Z45" s="212"/>
      <c r="AA45" s="212"/>
      <c r="AB45" s="212"/>
      <c r="AC45" s="212"/>
      <c r="AD45" s="212"/>
      <c r="AE45" s="212"/>
      <c r="AF45" s="212"/>
      <c r="AG45" s="212" t="s">
        <v>169</v>
      </c>
      <c r="AH45" s="212">
        <v>2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29"/>
      <c r="B46" s="230"/>
      <c r="C46" s="266" t="s">
        <v>211</v>
      </c>
      <c r="D46" s="235"/>
      <c r="E46" s="236">
        <v>1</v>
      </c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12"/>
      <c r="Z46" s="212"/>
      <c r="AA46" s="212"/>
      <c r="AB46" s="212"/>
      <c r="AC46" s="212"/>
      <c r="AD46" s="212"/>
      <c r="AE46" s="212"/>
      <c r="AF46" s="212"/>
      <c r="AG46" s="212" t="s">
        <v>169</v>
      </c>
      <c r="AH46" s="212">
        <v>2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29"/>
      <c r="B47" s="230"/>
      <c r="C47" s="266" t="s">
        <v>212</v>
      </c>
      <c r="D47" s="235"/>
      <c r="E47" s="236">
        <v>3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12"/>
      <c r="Z47" s="212"/>
      <c r="AA47" s="212"/>
      <c r="AB47" s="212"/>
      <c r="AC47" s="212"/>
      <c r="AD47" s="212"/>
      <c r="AE47" s="212"/>
      <c r="AF47" s="212"/>
      <c r="AG47" s="212" t="s">
        <v>169</v>
      </c>
      <c r="AH47" s="212">
        <v>2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29"/>
      <c r="B48" s="230"/>
      <c r="C48" s="266" t="s">
        <v>213</v>
      </c>
      <c r="D48" s="235"/>
      <c r="E48" s="236">
        <v>8</v>
      </c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12"/>
      <c r="Z48" s="212"/>
      <c r="AA48" s="212"/>
      <c r="AB48" s="212"/>
      <c r="AC48" s="212"/>
      <c r="AD48" s="212"/>
      <c r="AE48" s="212"/>
      <c r="AF48" s="212"/>
      <c r="AG48" s="212" t="s">
        <v>169</v>
      </c>
      <c r="AH48" s="212">
        <v>2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29"/>
      <c r="B49" s="230"/>
      <c r="C49" s="266" t="s">
        <v>214</v>
      </c>
      <c r="D49" s="235"/>
      <c r="E49" s="236">
        <v>12</v>
      </c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12"/>
      <c r="Z49" s="212"/>
      <c r="AA49" s="212"/>
      <c r="AB49" s="212"/>
      <c r="AC49" s="212"/>
      <c r="AD49" s="212"/>
      <c r="AE49" s="212"/>
      <c r="AF49" s="212"/>
      <c r="AG49" s="212" t="s">
        <v>169</v>
      </c>
      <c r="AH49" s="212">
        <v>2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29"/>
      <c r="B50" s="230"/>
      <c r="C50" s="266" t="s">
        <v>215</v>
      </c>
      <c r="D50" s="235"/>
      <c r="E50" s="236">
        <v>2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12"/>
      <c r="Z50" s="212"/>
      <c r="AA50" s="212"/>
      <c r="AB50" s="212"/>
      <c r="AC50" s="212"/>
      <c r="AD50" s="212"/>
      <c r="AE50" s="212"/>
      <c r="AF50" s="212"/>
      <c r="AG50" s="212" t="s">
        <v>169</v>
      </c>
      <c r="AH50" s="212">
        <v>2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29"/>
      <c r="B51" s="230"/>
      <c r="C51" s="266" t="s">
        <v>216</v>
      </c>
      <c r="D51" s="235"/>
      <c r="E51" s="236">
        <v>15</v>
      </c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12"/>
      <c r="Z51" s="212"/>
      <c r="AA51" s="212"/>
      <c r="AB51" s="212"/>
      <c r="AC51" s="212"/>
      <c r="AD51" s="212"/>
      <c r="AE51" s="212"/>
      <c r="AF51" s="212"/>
      <c r="AG51" s="212" t="s">
        <v>169</v>
      </c>
      <c r="AH51" s="212">
        <v>2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29"/>
      <c r="B52" s="230"/>
      <c r="C52" s="267" t="s">
        <v>217</v>
      </c>
      <c r="D52" s="237"/>
      <c r="E52" s="238">
        <v>44</v>
      </c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12"/>
      <c r="Z52" s="212"/>
      <c r="AA52" s="212"/>
      <c r="AB52" s="212"/>
      <c r="AC52" s="212"/>
      <c r="AD52" s="212"/>
      <c r="AE52" s="212"/>
      <c r="AF52" s="212"/>
      <c r="AG52" s="212" t="s">
        <v>169</v>
      </c>
      <c r="AH52" s="212">
        <v>3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29"/>
      <c r="B53" s="230"/>
      <c r="C53" s="265" t="s">
        <v>218</v>
      </c>
      <c r="D53" s="235"/>
      <c r="E53" s="236"/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12"/>
      <c r="Z53" s="212"/>
      <c r="AA53" s="212"/>
      <c r="AB53" s="212"/>
      <c r="AC53" s="212"/>
      <c r="AD53" s="212"/>
      <c r="AE53" s="212"/>
      <c r="AF53" s="212"/>
      <c r="AG53" s="212" t="s">
        <v>169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29"/>
      <c r="B54" s="230"/>
      <c r="C54" s="263" t="s">
        <v>219</v>
      </c>
      <c r="D54" s="233"/>
      <c r="E54" s="234">
        <v>3960</v>
      </c>
      <c r="F54" s="232"/>
      <c r="G54" s="23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12"/>
      <c r="Z54" s="212"/>
      <c r="AA54" s="212"/>
      <c r="AB54" s="212"/>
      <c r="AC54" s="212"/>
      <c r="AD54" s="212"/>
      <c r="AE54" s="212"/>
      <c r="AF54" s="212"/>
      <c r="AG54" s="212" t="s">
        <v>169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5">
      <c r="A55" s="253">
        <v>14</v>
      </c>
      <c r="B55" s="254" t="s">
        <v>220</v>
      </c>
      <c r="C55" s="264" t="s">
        <v>221</v>
      </c>
      <c r="D55" s="255" t="s">
        <v>189</v>
      </c>
      <c r="E55" s="256">
        <v>44</v>
      </c>
      <c r="F55" s="257"/>
      <c r="G55" s="258">
        <f>ROUND(E55*F55,2)</f>
        <v>0</v>
      </c>
      <c r="H55" s="257"/>
      <c r="I55" s="258">
        <f>ROUND(E55*H55,2)</f>
        <v>0</v>
      </c>
      <c r="J55" s="257"/>
      <c r="K55" s="258">
        <f>ROUND(E55*J55,2)</f>
        <v>0</v>
      </c>
      <c r="L55" s="258">
        <v>21</v>
      </c>
      <c r="M55" s="258">
        <f>G55*(1+L55/100)</f>
        <v>0</v>
      </c>
      <c r="N55" s="256">
        <v>6.7000000000000004E-2</v>
      </c>
      <c r="O55" s="256">
        <f>ROUND(E55*N55,2)</f>
        <v>2.95</v>
      </c>
      <c r="P55" s="256">
        <v>6.6000000000000003E-2</v>
      </c>
      <c r="Q55" s="256">
        <f>ROUND(E55*P55,2)</f>
        <v>2.9</v>
      </c>
      <c r="R55" s="258"/>
      <c r="S55" s="258" t="s">
        <v>165</v>
      </c>
      <c r="T55" s="259" t="s">
        <v>165</v>
      </c>
      <c r="U55" s="232">
        <v>0.11</v>
      </c>
      <c r="V55" s="232">
        <f>ROUND(E55*U55,2)</f>
        <v>4.84</v>
      </c>
      <c r="W55" s="232"/>
      <c r="X55" s="232" t="s">
        <v>166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175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x14ac:dyDescent="0.25">
      <c r="A56" s="240" t="s">
        <v>160</v>
      </c>
      <c r="B56" s="241" t="s">
        <v>114</v>
      </c>
      <c r="C56" s="261" t="s">
        <v>115</v>
      </c>
      <c r="D56" s="242"/>
      <c r="E56" s="243"/>
      <c r="F56" s="244"/>
      <c r="G56" s="244">
        <f>SUMIF(AG57:AG70,"&lt;&gt;NOR",G57:G70)</f>
        <v>0</v>
      </c>
      <c r="H56" s="244"/>
      <c r="I56" s="244">
        <f>SUM(I57:I70)</f>
        <v>0</v>
      </c>
      <c r="J56" s="244"/>
      <c r="K56" s="244">
        <f>SUM(K57:K70)</f>
        <v>0</v>
      </c>
      <c r="L56" s="244"/>
      <c r="M56" s="244">
        <f>SUM(M57:M70)</f>
        <v>0</v>
      </c>
      <c r="N56" s="243"/>
      <c r="O56" s="243">
        <f>SUM(O57:O70)</f>
        <v>6.9999999999999993E-2</v>
      </c>
      <c r="P56" s="243"/>
      <c r="Q56" s="243">
        <f>SUM(Q57:Q70)</f>
        <v>6.0299999999999994</v>
      </c>
      <c r="R56" s="244"/>
      <c r="S56" s="244"/>
      <c r="T56" s="245"/>
      <c r="U56" s="239"/>
      <c r="V56" s="239">
        <f>SUM(V57:V70)</f>
        <v>165.47</v>
      </c>
      <c r="W56" s="239"/>
      <c r="X56" s="239"/>
      <c r="AG56" t="s">
        <v>161</v>
      </c>
    </row>
    <row r="57" spans="1:60" outlineLevel="1" x14ac:dyDescent="0.25">
      <c r="A57" s="246">
        <v>15</v>
      </c>
      <c r="B57" s="247" t="s">
        <v>222</v>
      </c>
      <c r="C57" s="262" t="s">
        <v>223</v>
      </c>
      <c r="D57" s="248" t="s">
        <v>224</v>
      </c>
      <c r="E57" s="249">
        <v>83.5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49">
        <v>9.0000000000000006E-5</v>
      </c>
      <c r="O57" s="249">
        <f>ROUND(E57*N57,2)</f>
        <v>0.01</v>
      </c>
      <c r="P57" s="249">
        <v>4.2000000000000003E-2</v>
      </c>
      <c r="Q57" s="249">
        <f>ROUND(E57*P57,2)</f>
        <v>3.51</v>
      </c>
      <c r="R57" s="251"/>
      <c r="S57" s="251" t="s">
        <v>165</v>
      </c>
      <c r="T57" s="252" t="s">
        <v>165</v>
      </c>
      <c r="U57" s="232">
        <v>0.749</v>
      </c>
      <c r="V57" s="232">
        <f>ROUND(E57*U57,2)</f>
        <v>62.54</v>
      </c>
      <c r="W57" s="232"/>
      <c r="X57" s="232" t="s">
        <v>166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167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29"/>
      <c r="B58" s="230"/>
      <c r="C58" s="263" t="s">
        <v>225</v>
      </c>
      <c r="D58" s="233"/>
      <c r="E58" s="234"/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12"/>
      <c r="Z58" s="212"/>
      <c r="AA58" s="212"/>
      <c r="AB58" s="212"/>
      <c r="AC58" s="212"/>
      <c r="AD58" s="212"/>
      <c r="AE58" s="212"/>
      <c r="AF58" s="212"/>
      <c r="AG58" s="212" t="s">
        <v>169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5">
      <c r="A59" s="229"/>
      <c r="B59" s="230"/>
      <c r="C59" s="263" t="s">
        <v>226</v>
      </c>
      <c r="D59" s="233"/>
      <c r="E59" s="234">
        <v>83.5</v>
      </c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12"/>
      <c r="Z59" s="212"/>
      <c r="AA59" s="212"/>
      <c r="AB59" s="212"/>
      <c r="AC59" s="212"/>
      <c r="AD59" s="212"/>
      <c r="AE59" s="212"/>
      <c r="AF59" s="212"/>
      <c r="AG59" s="212" t="s">
        <v>169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0.399999999999999" outlineLevel="1" x14ac:dyDescent="0.25">
      <c r="A60" s="246">
        <v>16</v>
      </c>
      <c r="B60" s="247" t="s">
        <v>227</v>
      </c>
      <c r="C60" s="262" t="s">
        <v>228</v>
      </c>
      <c r="D60" s="248" t="s">
        <v>224</v>
      </c>
      <c r="E60" s="249">
        <v>83.5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49">
        <v>0</v>
      </c>
      <c r="O60" s="249">
        <f>ROUND(E60*N60,2)</f>
        <v>0</v>
      </c>
      <c r="P60" s="249">
        <v>0</v>
      </c>
      <c r="Q60" s="249">
        <f>ROUND(E60*P60,2)</f>
        <v>0</v>
      </c>
      <c r="R60" s="251"/>
      <c r="S60" s="251" t="s">
        <v>229</v>
      </c>
      <c r="T60" s="252" t="s">
        <v>230</v>
      </c>
      <c r="U60" s="232">
        <v>0.59</v>
      </c>
      <c r="V60" s="232">
        <f>ROUND(E60*U60,2)</f>
        <v>49.27</v>
      </c>
      <c r="W60" s="232"/>
      <c r="X60" s="232" t="s">
        <v>166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167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5">
      <c r="A61" s="229"/>
      <c r="B61" s="230"/>
      <c r="C61" s="263" t="s">
        <v>225</v>
      </c>
      <c r="D61" s="233"/>
      <c r="E61" s="234"/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12"/>
      <c r="Z61" s="212"/>
      <c r="AA61" s="212"/>
      <c r="AB61" s="212"/>
      <c r="AC61" s="212"/>
      <c r="AD61" s="212"/>
      <c r="AE61" s="212"/>
      <c r="AF61" s="212"/>
      <c r="AG61" s="212" t="s">
        <v>169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20.399999999999999" outlineLevel="1" x14ac:dyDescent="0.25">
      <c r="A62" s="229"/>
      <c r="B62" s="230"/>
      <c r="C62" s="263" t="s">
        <v>231</v>
      </c>
      <c r="D62" s="233"/>
      <c r="E62" s="234">
        <v>83.5</v>
      </c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12"/>
      <c r="Z62" s="212"/>
      <c r="AA62" s="212"/>
      <c r="AB62" s="212"/>
      <c r="AC62" s="212"/>
      <c r="AD62" s="212"/>
      <c r="AE62" s="212"/>
      <c r="AF62" s="212"/>
      <c r="AG62" s="212" t="s">
        <v>169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0.399999999999999" outlineLevel="1" x14ac:dyDescent="0.25">
      <c r="A63" s="246">
        <v>17</v>
      </c>
      <c r="B63" s="247" t="s">
        <v>232</v>
      </c>
      <c r="C63" s="262" t="s">
        <v>233</v>
      </c>
      <c r="D63" s="248" t="s">
        <v>164</v>
      </c>
      <c r="E63" s="249">
        <v>0.61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49">
        <v>0</v>
      </c>
      <c r="O63" s="249">
        <f>ROUND(E63*N63,2)</f>
        <v>0</v>
      </c>
      <c r="P63" s="249">
        <v>2.4</v>
      </c>
      <c r="Q63" s="249">
        <f>ROUND(E63*P63,2)</f>
        <v>1.46</v>
      </c>
      <c r="R63" s="251"/>
      <c r="S63" s="251" t="s">
        <v>165</v>
      </c>
      <c r="T63" s="252" t="s">
        <v>165</v>
      </c>
      <c r="U63" s="232">
        <v>18.22</v>
      </c>
      <c r="V63" s="232">
        <f>ROUND(E63*U63,2)</f>
        <v>11.11</v>
      </c>
      <c r="W63" s="232"/>
      <c r="X63" s="232" t="s">
        <v>166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167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29"/>
      <c r="B64" s="230"/>
      <c r="C64" s="263" t="s">
        <v>234</v>
      </c>
      <c r="D64" s="233"/>
      <c r="E64" s="234"/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12"/>
      <c r="Z64" s="212"/>
      <c r="AA64" s="212"/>
      <c r="AB64" s="212"/>
      <c r="AC64" s="212"/>
      <c r="AD64" s="212"/>
      <c r="AE64" s="212"/>
      <c r="AF64" s="212"/>
      <c r="AG64" s="212" t="s">
        <v>169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0.399999999999999" outlineLevel="1" x14ac:dyDescent="0.25">
      <c r="A65" s="229"/>
      <c r="B65" s="230"/>
      <c r="C65" s="263" t="s">
        <v>235</v>
      </c>
      <c r="D65" s="233"/>
      <c r="E65" s="234">
        <v>0.36</v>
      </c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12"/>
      <c r="Z65" s="212"/>
      <c r="AA65" s="212"/>
      <c r="AB65" s="212"/>
      <c r="AC65" s="212"/>
      <c r="AD65" s="212"/>
      <c r="AE65" s="212"/>
      <c r="AF65" s="212"/>
      <c r="AG65" s="212" t="s">
        <v>169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0.399999999999999" outlineLevel="1" x14ac:dyDescent="0.25">
      <c r="A66" s="229"/>
      <c r="B66" s="230"/>
      <c r="C66" s="263" t="s">
        <v>236</v>
      </c>
      <c r="D66" s="233"/>
      <c r="E66" s="234">
        <v>0.25</v>
      </c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12"/>
      <c r="Z66" s="212"/>
      <c r="AA66" s="212"/>
      <c r="AB66" s="212"/>
      <c r="AC66" s="212"/>
      <c r="AD66" s="212"/>
      <c r="AE66" s="212"/>
      <c r="AF66" s="212"/>
      <c r="AG66" s="212" t="s">
        <v>169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5">
      <c r="A67" s="246">
        <v>18</v>
      </c>
      <c r="B67" s="247" t="s">
        <v>237</v>
      </c>
      <c r="C67" s="262" t="s">
        <v>238</v>
      </c>
      <c r="D67" s="248" t="s">
        <v>239</v>
      </c>
      <c r="E67" s="249">
        <v>1063.8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49">
        <v>6.0000000000000002E-5</v>
      </c>
      <c r="O67" s="249">
        <f>ROUND(E67*N67,2)</f>
        <v>0.06</v>
      </c>
      <c r="P67" s="249">
        <v>1E-3</v>
      </c>
      <c r="Q67" s="249">
        <f>ROUND(E67*P67,2)</f>
        <v>1.06</v>
      </c>
      <c r="R67" s="251"/>
      <c r="S67" s="251" t="s">
        <v>165</v>
      </c>
      <c r="T67" s="252" t="s">
        <v>165</v>
      </c>
      <c r="U67" s="232">
        <v>0.04</v>
      </c>
      <c r="V67" s="232">
        <f>ROUND(E67*U67,2)</f>
        <v>42.55</v>
      </c>
      <c r="W67" s="232"/>
      <c r="X67" s="232" t="s">
        <v>166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167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5">
      <c r="A68" s="229"/>
      <c r="B68" s="230"/>
      <c r="C68" s="263" t="s">
        <v>234</v>
      </c>
      <c r="D68" s="233"/>
      <c r="E68" s="234"/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12"/>
      <c r="Z68" s="212"/>
      <c r="AA68" s="212"/>
      <c r="AB68" s="212"/>
      <c r="AC68" s="212"/>
      <c r="AD68" s="212"/>
      <c r="AE68" s="212"/>
      <c r="AF68" s="212"/>
      <c r="AG68" s="212" t="s">
        <v>169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0.399999999999999" outlineLevel="1" x14ac:dyDescent="0.25">
      <c r="A69" s="229"/>
      <c r="B69" s="230"/>
      <c r="C69" s="263" t="s">
        <v>240</v>
      </c>
      <c r="D69" s="233"/>
      <c r="E69" s="234">
        <v>676.8</v>
      </c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12"/>
      <c r="Z69" s="212"/>
      <c r="AA69" s="212"/>
      <c r="AB69" s="212"/>
      <c r="AC69" s="212"/>
      <c r="AD69" s="212"/>
      <c r="AE69" s="212"/>
      <c r="AF69" s="212"/>
      <c r="AG69" s="212" t="s">
        <v>169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5">
      <c r="A70" s="229"/>
      <c r="B70" s="230"/>
      <c r="C70" s="263" t="s">
        <v>241</v>
      </c>
      <c r="D70" s="233"/>
      <c r="E70" s="234">
        <v>387</v>
      </c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12"/>
      <c r="Z70" s="212"/>
      <c r="AA70" s="212"/>
      <c r="AB70" s="212"/>
      <c r="AC70" s="212"/>
      <c r="AD70" s="212"/>
      <c r="AE70" s="212"/>
      <c r="AF70" s="212"/>
      <c r="AG70" s="212" t="s">
        <v>169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x14ac:dyDescent="0.25">
      <c r="A71" s="240" t="s">
        <v>160</v>
      </c>
      <c r="B71" s="241" t="s">
        <v>130</v>
      </c>
      <c r="C71" s="261" t="s">
        <v>131</v>
      </c>
      <c r="D71" s="242"/>
      <c r="E71" s="243"/>
      <c r="F71" s="244"/>
      <c r="G71" s="244">
        <f>SUMIF(AG72:AG74,"&lt;&gt;NOR",G72:G74)</f>
        <v>0</v>
      </c>
      <c r="H71" s="244"/>
      <c r="I71" s="244">
        <f>SUM(I72:I74)</f>
        <v>0</v>
      </c>
      <c r="J71" s="244"/>
      <c r="K71" s="244">
        <f>SUM(K72:K74)</f>
        <v>0</v>
      </c>
      <c r="L71" s="244"/>
      <c r="M71" s="244">
        <f>SUM(M72:M74)</f>
        <v>0</v>
      </c>
      <c r="N71" s="243"/>
      <c r="O71" s="243">
        <f>SUM(O72:O74)</f>
        <v>0</v>
      </c>
      <c r="P71" s="243"/>
      <c r="Q71" s="243">
        <f>SUM(Q72:Q74)</f>
        <v>0</v>
      </c>
      <c r="R71" s="244"/>
      <c r="S71" s="244"/>
      <c r="T71" s="245"/>
      <c r="U71" s="239"/>
      <c r="V71" s="239">
        <f>SUM(V72:V74)</f>
        <v>4.4800000000000004</v>
      </c>
      <c r="W71" s="239"/>
      <c r="X71" s="239"/>
      <c r="AG71" t="s">
        <v>161</v>
      </c>
    </row>
    <row r="72" spans="1:60" outlineLevel="1" x14ac:dyDescent="0.25">
      <c r="A72" s="253">
        <v>19</v>
      </c>
      <c r="B72" s="254" t="s">
        <v>242</v>
      </c>
      <c r="C72" s="264" t="s">
        <v>243</v>
      </c>
      <c r="D72" s="255" t="s">
        <v>244</v>
      </c>
      <c r="E72" s="256">
        <v>9.1397999999999993</v>
      </c>
      <c r="F72" s="257"/>
      <c r="G72" s="258">
        <f>ROUND(E72*F72,2)</f>
        <v>0</v>
      </c>
      <c r="H72" s="257"/>
      <c r="I72" s="258">
        <f>ROUND(E72*H72,2)</f>
        <v>0</v>
      </c>
      <c r="J72" s="257"/>
      <c r="K72" s="258">
        <f>ROUND(E72*J72,2)</f>
        <v>0</v>
      </c>
      <c r="L72" s="258">
        <v>21</v>
      </c>
      <c r="M72" s="258">
        <f>G72*(1+L72/100)</f>
        <v>0</v>
      </c>
      <c r="N72" s="256">
        <v>0</v>
      </c>
      <c r="O72" s="256">
        <f>ROUND(E72*N72,2)</f>
        <v>0</v>
      </c>
      <c r="P72" s="256">
        <v>0</v>
      </c>
      <c r="Q72" s="256">
        <f>ROUND(E72*P72,2)</f>
        <v>0</v>
      </c>
      <c r="R72" s="258"/>
      <c r="S72" s="258" t="s">
        <v>165</v>
      </c>
      <c r="T72" s="259" t="s">
        <v>165</v>
      </c>
      <c r="U72" s="232">
        <v>0.49</v>
      </c>
      <c r="V72" s="232">
        <f>ROUND(E72*U72,2)</f>
        <v>4.4800000000000004</v>
      </c>
      <c r="W72" s="232"/>
      <c r="X72" s="232" t="s">
        <v>245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246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5">
      <c r="A73" s="253">
        <v>20</v>
      </c>
      <c r="B73" s="254" t="s">
        <v>247</v>
      </c>
      <c r="C73" s="264" t="s">
        <v>248</v>
      </c>
      <c r="D73" s="255" t="s">
        <v>244</v>
      </c>
      <c r="E73" s="256">
        <v>127.9572</v>
      </c>
      <c r="F73" s="257"/>
      <c r="G73" s="258">
        <f>ROUND(E73*F73,2)</f>
        <v>0</v>
      </c>
      <c r="H73" s="257"/>
      <c r="I73" s="258">
        <f>ROUND(E73*H73,2)</f>
        <v>0</v>
      </c>
      <c r="J73" s="257"/>
      <c r="K73" s="258">
        <f>ROUND(E73*J73,2)</f>
        <v>0</v>
      </c>
      <c r="L73" s="258">
        <v>21</v>
      </c>
      <c r="M73" s="258">
        <f>G73*(1+L73/100)</f>
        <v>0</v>
      </c>
      <c r="N73" s="256">
        <v>0</v>
      </c>
      <c r="O73" s="256">
        <f>ROUND(E73*N73,2)</f>
        <v>0</v>
      </c>
      <c r="P73" s="256">
        <v>0</v>
      </c>
      <c r="Q73" s="256">
        <f>ROUND(E73*P73,2)</f>
        <v>0</v>
      </c>
      <c r="R73" s="258"/>
      <c r="S73" s="258" t="s">
        <v>165</v>
      </c>
      <c r="T73" s="259" t="s">
        <v>165</v>
      </c>
      <c r="U73" s="232">
        <v>0</v>
      </c>
      <c r="V73" s="232">
        <f>ROUND(E73*U73,2)</f>
        <v>0</v>
      </c>
      <c r="W73" s="232"/>
      <c r="X73" s="232" t="s">
        <v>245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246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5">
      <c r="A74" s="246">
        <v>21</v>
      </c>
      <c r="B74" s="247" t="s">
        <v>249</v>
      </c>
      <c r="C74" s="262" t="s">
        <v>250</v>
      </c>
      <c r="D74" s="248" t="s">
        <v>244</v>
      </c>
      <c r="E74" s="249">
        <v>9.1397999999999993</v>
      </c>
      <c r="F74" s="250"/>
      <c r="G74" s="251">
        <f>ROUND(E74*F74,2)</f>
        <v>0</v>
      </c>
      <c r="H74" s="250"/>
      <c r="I74" s="251">
        <f>ROUND(E74*H74,2)</f>
        <v>0</v>
      </c>
      <c r="J74" s="250"/>
      <c r="K74" s="251">
        <f>ROUND(E74*J74,2)</f>
        <v>0</v>
      </c>
      <c r="L74" s="251">
        <v>21</v>
      </c>
      <c r="M74" s="251">
        <f>G74*(1+L74/100)</f>
        <v>0</v>
      </c>
      <c r="N74" s="249">
        <v>0</v>
      </c>
      <c r="O74" s="249">
        <f>ROUND(E74*N74,2)</f>
        <v>0</v>
      </c>
      <c r="P74" s="249">
        <v>0</v>
      </c>
      <c r="Q74" s="249">
        <f>ROUND(E74*P74,2)</f>
        <v>0</v>
      </c>
      <c r="R74" s="251"/>
      <c r="S74" s="251" t="s">
        <v>165</v>
      </c>
      <c r="T74" s="252" t="s">
        <v>165</v>
      </c>
      <c r="U74" s="232">
        <v>0</v>
      </c>
      <c r="V74" s="232">
        <f>ROUND(E74*U74,2)</f>
        <v>0</v>
      </c>
      <c r="W74" s="232"/>
      <c r="X74" s="232" t="s">
        <v>245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246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x14ac:dyDescent="0.25">
      <c r="A75" s="3"/>
      <c r="B75" s="4"/>
      <c r="C75" s="268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E75">
        <v>15</v>
      </c>
      <c r="AF75">
        <v>21</v>
      </c>
      <c r="AG75" t="s">
        <v>147</v>
      </c>
    </row>
    <row r="76" spans="1:60" x14ac:dyDescent="0.25">
      <c r="A76" s="215"/>
      <c r="B76" s="216" t="s">
        <v>31</v>
      </c>
      <c r="C76" s="269"/>
      <c r="D76" s="217"/>
      <c r="E76" s="218"/>
      <c r="F76" s="218"/>
      <c r="G76" s="260">
        <f>G8+G25+G56+G71</f>
        <v>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E76">
        <f>SUMIF(L7:L74,AE75,G7:G74)</f>
        <v>0</v>
      </c>
      <c r="AF76">
        <f>SUMIF(L7:L74,AF75,G7:G74)</f>
        <v>0</v>
      </c>
      <c r="AG76" t="s">
        <v>251</v>
      </c>
    </row>
    <row r="77" spans="1:60" x14ac:dyDescent="0.25">
      <c r="A77" s="3"/>
      <c r="B77" s="4"/>
      <c r="C77" s="268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5">
      <c r="A78" s="3"/>
      <c r="B78" s="4"/>
      <c r="C78" s="268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5">
      <c r="A79" s="219" t="s">
        <v>252</v>
      </c>
      <c r="B79" s="219"/>
      <c r="C79" s="270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5">
      <c r="A80" s="220"/>
      <c r="B80" s="221"/>
      <c r="C80" s="271"/>
      <c r="D80" s="221"/>
      <c r="E80" s="221"/>
      <c r="F80" s="221"/>
      <c r="G80" s="22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G80" t="s">
        <v>253</v>
      </c>
    </row>
    <row r="81" spans="1:33" x14ac:dyDescent="0.25">
      <c r="A81" s="223"/>
      <c r="B81" s="224"/>
      <c r="C81" s="272"/>
      <c r="D81" s="224"/>
      <c r="E81" s="224"/>
      <c r="F81" s="224"/>
      <c r="G81" s="22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5">
      <c r="A82" s="223"/>
      <c r="B82" s="224"/>
      <c r="C82" s="272"/>
      <c r="D82" s="224"/>
      <c r="E82" s="224"/>
      <c r="F82" s="224"/>
      <c r="G82" s="225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 x14ac:dyDescent="0.25">
      <c r="A83" s="223"/>
      <c r="B83" s="224"/>
      <c r="C83" s="272"/>
      <c r="D83" s="224"/>
      <c r="E83" s="224"/>
      <c r="F83" s="224"/>
      <c r="G83" s="225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5">
      <c r="A84" s="226"/>
      <c r="B84" s="227"/>
      <c r="C84" s="273"/>
      <c r="D84" s="227"/>
      <c r="E84" s="227"/>
      <c r="F84" s="227"/>
      <c r="G84" s="228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33" x14ac:dyDescent="0.25">
      <c r="A85" s="3"/>
      <c r="B85" s="4"/>
      <c r="C85" s="268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33" x14ac:dyDescent="0.25">
      <c r="C86" s="274"/>
      <c r="D86" s="10"/>
      <c r="AG86" t="s">
        <v>254</v>
      </c>
    </row>
    <row r="87" spans="1:33" x14ac:dyDescent="0.25">
      <c r="D87" s="10"/>
    </row>
    <row r="88" spans="1:33" x14ac:dyDescent="0.25">
      <c r="D88" s="10"/>
    </row>
    <row r="89" spans="1:33" x14ac:dyDescent="0.25">
      <c r="D89" s="10"/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79:C79"/>
    <mergeCell ref="A80:G8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135</v>
      </c>
    </row>
    <row r="2" spans="1:60" ht="25.0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136</v>
      </c>
    </row>
    <row r="3" spans="1:60" ht="25.05" customHeight="1" x14ac:dyDescent="0.25">
      <c r="A3" s="198" t="s">
        <v>9</v>
      </c>
      <c r="B3" s="49" t="s">
        <v>43</v>
      </c>
      <c r="C3" s="201" t="s">
        <v>44</v>
      </c>
      <c r="D3" s="199"/>
      <c r="E3" s="199"/>
      <c r="F3" s="199"/>
      <c r="G3" s="200"/>
      <c r="AC3" s="177" t="s">
        <v>136</v>
      </c>
      <c r="AG3" t="s">
        <v>137</v>
      </c>
    </row>
    <row r="4" spans="1:60" ht="25.05" customHeight="1" x14ac:dyDescent="0.25">
      <c r="A4" s="202" t="s">
        <v>10</v>
      </c>
      <c r="B4" s="203" t="s">
        <v>48</v>
      </c>
      <c r="C4" s="204" t="s">
        <v>49</v>
      </c>
      <c r="D4" s="205"/>
      <c r="E4" s="205"/>
      <c r="F4" s="205"/>
      <c r="G4" s="206"/>
      <c r="AG4" t="s">
        <v>138</v>
      </c>
    </row>
    <row r="5" spans="1:60" x14ac:dyDescent="0.25">
      <c r="D5" s="10"/>
    </row>
    <row r="6" spans="1:60" ht="39.6" x14ac:dyDescent="0.25">
      <c r="A6" s="208" t="s">
        <v>139</v>
      </c>
      <c r="B6" s="210" t="s">
        <v>140</v>
      </c>
      <c r="C6" s="210" t="s">
        <v>141</v>
      </c>
      <c r="D6" s="209" t="s">
        <v>142</v>
      </c>
      <c r="E6" s="208" t="s">
        <v>143</v>
      </c>
      <c r="F6" s="207" t="s">
        <v>144</v>
      </c>
      <c r="G6" s="208" t="s">
        <v>31</v>
      </c>
      <c r="H6" s="211" t="s">
        <v>32</v>
      </c>
      <c r="I6" s="211" t="s">
        <v>145</v>
      </c>
      <c r="J6" s="211" t="s">
        <v>33</v>
      </c>
      <c r="K6" s="211" t="s">
        <v>146</v>
      </c>
      <c r="L6" s="211" t="s">
        <v>147</v>
      </c>
      <c r="M6" s="211" t="s">
        <v>148</v>
      </c>
      <c r="N6" s="211" t="s">
        <v>149</v>
      </c>
      <c r="O6" s="211" t="s">
        <v>150</v>
      </c>
      <c r="P6" s="211" t="s">
        <v>151</v>
      </c>
      <c r="Q6" s="211" t="s">
        <v>152</v>
      </c>
      <c r="R6" s="211" t="s">
        <v>153</v>
      </c>
      <c r="S6" s="211" t="s">
        <v>154</v>
      </c>
      <c r="T6" s="211" t="s">
        <v>155</v>
      </c>
      <c r="U6" s="211" t="s">
        <v>156</v>
      </c>
      <c r="V6" s="211" t="s">
        <v>157</v>
      </c>
      <c r="W6" s="211" t="s">
        <v>158</v>
      </c>
      <c r="X6" s="211" t="s">
        <v>159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5">
      <c r="A8" s="240" t="s">
        <v>160</v>
      </c>
      <c r="B8" s="241" t="s">
        <v>102</v>
      </c>
      <c r="C8" s="261" t="s">
        <v>103</v>
      </c>
      <c r="D8" s="242"/>
      <c r="E8" s="243"/>
      <c r="F8" s="244"/>
      <c r="G8" s="244">
        <f>SUMIF(AG9:AG88,"&lt;&gt;NOR",G9:G88)</f>
        <v>0</v>
      </c>
      <c r="H8" s="244"/>
      <c r="I8" s="244">
        <f>SUM(I9:I88)</f>
        <v>0</v>
      </c>
      <c r="J8" s="244"/>
      <c r="K8" s="244">
        <f>SUM(K9:K88)</f>
        <v>0</v>
      </c>
      <c r="L8" s="244"/>
      <c r="M8" s="244">
        <f>SUM(M9:M88)</f>
        <v>0</v>
      </c>
      <c r="N8" s="243"/>
      <c r="O8" s="243">
        <f>SUM(O9:O88)</f>
        <v>0.48</v>
      </c>
      <c r="P8" s="243"/>
      <c r="Q8" s="243">
        <f>SUM(Q9:Q88)</f>
        <v>299.52999999999997</v>
      </c>
      <c r="R8" s="244"/>
      <c r="S8" s="244"/>
      <c r="T8" s="245"/>
      <c r="U8" s="239"/>
      <c r="V8" s="239">
        <f>SUM(V9:V88)</f>
        <v>203.7</v>
      </c>
      <c r="W8" s="239"/>
      <c r="X8" s="239"/>
      <c r="AG8" t="s">
        <v>161</v>
      </c>
    </row>
    <row r="9" spans="1:60" outlineLevel="1" x14ac:dyDescent="0.25">
      <c r="A9" s="246">
        <v>1</v>
      </c>
      <c r="B9" s="247" t="s">
        <v>255</v>
      </c>
      <c r="C9" s="262" t="s">
        <v>256</v>
      </c>
      <c r="D9" s="248" t="s">
        <v>257</v>
      </c>
      <c r="E9" s="249">
        <v>6.125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0.13800000000000001</v>
      </c>
      <c r="Q9" s="249">
        <f>ROUND(E9*P9,2)</f>
        <v>0.85</v>
      </c>
      <c r="R9" s="251"/>
      <c r="S9" s="251" t="s">
        <v>165</v>
      </c>
      <c r="T9" s="252" t="s">
        <v>165</v>
      </c>
      <c r="U9" s="232">
        <v>0.16</v>
      </c>
      <c r="V9" s="232">
        <f>ROUND(E9*U9,2)</f>
        <v>0.98</v>
      </c>
      <c r="W9" s="232"/>
      <c r="X9" s="232" t="s">
        <v>166</v>
      </c>
      <c r="Y9" s="212"/>
      <c r="Z9" s="212"/>
      <c r="AA9" s="212"/>
      <c r="AB9" s="212"/>
      <c r="AC9" s="212"/>
      <c r="AD9" s="212"/>
      <c r="AE9" s="212"/>
      <c r="AF9" s="212"/>
      <c r="AG9" s="212" t="s">
        <v>167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29"/>
      <c r="B10" s="230"/>
      <c r="C10" s="263" t="s">
        <v>258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169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0.399999999999999" outlineLevel="1" x14ac:dyDescent="0.25">
      <c r="A11" s="229"/>
      <c r="B11" s="230"/>
      <c r="C11" s="263" t="s">
        <v>259</v>
      </c>
      <c r="D11" s="233"/>
      <c r="E11" s="234">
        <v>6.125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12"/>
      <c r="Z11" s="212"/>
      <c r="AA11" s="212"/>
      <c r="AB11" s="212"/>
      <c r="AC11" s="212"/>
      <c r="AD11" s="212"/>
      <c r="AE11" s="212"/>
      <c r="AF11" s="212"/>
      <c r="AG11" s="212" t="s">
        <v>169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46">
        <v>2</v>
      </c>
      <c r="B12" s="247" t="s">
        <v>260</v>
      </c>
      <c r="C12" s="262" t="s">
        <v>261</v>
      </c>
      <c r="D12" s="248" t="s">
        <v>224</v>
      </c>
      <c r="E12" s="249">
        <v>12.4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49">
        <v>0</v>
      </c>
      <c r="O12" s="249">
        <f>ROUND(E12*N12,2)</f>
        <v>0</v>
      </c>
      <c r="P12" s="249">
        <v>0.27</v>
      </c>
      <c r="Q12" s="249">
        <f>ROUND(E12*P12,2)</f>
        <v>3.35</v>
      </c>
      <c r="R12" s="251"/>
      <c r="S12" s="251" t="s">
        <v>165</v>
      </c>
      <c r="T12" s="252" t="s">
        <v>165</v>
      </c>
      <c r="U12" s="232">
        <v>0.123</v>
      </c>
      <c r="V12" s="232">
        <f>ROUND(E12*U12,2)</f>
        <v>1.53</v>
      </c>
      <c r="W12" s="232"/>
      <c r="X12" s="232" t="s">
        <v>166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167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29"/>
      <c r="B13" s="230"/>
      <c r="C13" s="263" t="s">
        <v>258</v>
      </c>
      <c r="D13" s="233"/>
      <c r="E13" s="234"/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12"/>
      <c r="Z13" s="212"/>
      <c r="AA13" s="212"/>
      <c r="AB13" s="212"/>
      <c r="AC13" s="212"/>
      <c r="AD13" s="212"/>
      <c r="AE13" s="212"/>
      <c r="AF13" s="212"/>
      <c r="AG13" s="212" t="s">
        <v>169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29"/>
      <c r="B14" s="230"/>
      <c r="C14" s="263" t="s">
        <v>262</v>
      </c>
      <c r="D14" s="233"/>
      <c r="E14" s="234">
        <v>12.4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12"/>
      <c r="Z14" s="212"/>
      <c r="AA14" s="212"/>
      <c r="AB14" s="212"/>
      <c r="AC14" s="212"/>
      <c r="AD14" s="212"/>
      <c r="AE14" s="212"/>
      <c r="AF14" s="212"/>
      <c r="AG14" s="212" t="s">
        <v>169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46">
        <v>3</v>
      </c>
      <c r="B15" s="247" t="s">
        <v>263</v>
      </c>
      <c r="C15" s="262" t="s">
        <v>264</v>
      </c>
      <c r="D15" s="248" t="s">
        <v>257</v>
      </c>
      <c r="E15" s="249">
        <v>139.38999999999999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49">
        <v>0</v>
      </c>
      <c r="O15" s="249">
        <f>ROUND(E15*N15,2)</f>
        <v>0</v>
      </c>
      <c r="P15" s="249">
        <v>8.7999999999999995E-2</v>
      </c>
      <c r="Q15" s="249">
        <f>ROUND(E15*P15,2)</f>
        <v>12.27</v>
      </c>
      <c r="R15" s="251"/>
      <c r="S15" s="251" t="s">
        <v>165</v>
      </c>
      <c r="T15" s="252" t="s">
        <v>165</v>
      </c>
      <c r="U15" s="232">
        <v>7.1999999999999995E-2</v>
      </c>
      <c r="V15" s="232">
        <f>ROUND(E15*U15,2)</f>
        <v>10.039999999999999</v>
      </c>
      <c r="W15" s="232"/>
      <c r="X15" s="232" t="s">
        <v>166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167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29"/>
      <c r="B16" s="230"/>
      <c r="C16" s="263" t="s">
        <v>258</v>
      </c>
      <c r="D16" s="233"/>
      <c r="E16" s="234"/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12"/>
      <c r="Z16" s="212"/>
      <c r="AA16" s="212"/>
      <c r="AB16" s="212"/>
      <c r="AC16" s="212"/>
      <c r="AD16" s="212"/>
      <c r="AE16" s="212"/>
      <c r="AF16" s="212"/>
      <c r="AG16" s="212" t="s">
        <v>169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0.399999999999999" outlineLevel="1" x14ac:dyDescent="0.25">
      <c r="A17" s="229"/>
      <c r="B17" s="230"/>
      <c r="C17" s="263" t="s">
        <v>265</v>
      </c>
      <c r="D17" s="233"/>
      <c r="E17" s="234">
        <v>139.38999999999999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12"/>
      <c r="Z17" s="212"/>
      <c r="AA17" s="212"/>
      <c r="AB17" s="212"/>
      <c r="AC17" s="212"/>
      <c r="AD17" s="212"/>
      <c r="AE17" s="212"/>
      <c r="AF17" s="212"/>
      <c r="AG17" s="212" t="s">
        <v>169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46">
        <v>4</v>
      </c>
      <c r="B18" s="247" t="s">
        <v>266</v>
      </c>
      <c r="C18" s="262" t="s">
        <v>267</v>
      </c>
      <c r="D18" s="248" t="s">
        <v>257</v>
      </c>
      <c r="E18" s="249">
        <v>169.4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49">
        <v>0</v>
      </c>
      <c r="O18" s="249">
        <f>ROUND(E18*N18,2)</f>
        <v>0</v>
      </c>
      <c r="P18" s="249">
        <v>0.44</v>
      </c>
      <c r="Q18" s="249">
        <f>ROUND(E18*P18,2)</f>
        <v>74.540000000000006</v>
      </c>
      <c r="R18" s="251"/>
      <c r="S18" s="251" t="s">
        <v>165</v>
      </c>
      <c r="T18" s="252" t="s">
        <v>165</v>
      </c>
      <c r="U18" s="232">
        <v>0.224</v>
      </c>
      <c r="V18" s="232">
        <f>ROUND(E18*U18,2)</f>
        <v>37.950000000000003</v>
      </c>
      <c r="W18" s="232"/>
      <c r="X18" s="232" t="s">
        <v>166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167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29"/>
      <c r="B19" s="230"/>
      <c r="C19" s="263" t="s">
        <v>258</v>
      </c>
      <c r="D19" s="233"/>
      <c r="E19" s="234"/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12"/>
      <c r="Z19" s="212"/>
      <c r="AA19" s="212"/>
      <c r="AB19" s="212"/>
      <c r="AC19" s="212"/>
      <c r="AD19" s="212"/>
      <c r="AE19" s="212"/>
      <c r="AF19" s="212"/>
      <c r="AG19" s="212" t="s">
        <v>169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29"/>
      <c r="B20" s="230"/>
      <c r="C20" s="263" t="s">
        <v>268</v>
      </c>
      <c r="D20" s="233"/>
      <c r="E20" s="234"/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12"/>
      <c r="Z20" s="212"/>
      <c r="AA20" s="212"/>
      <c r="AB20" s="212"/>
      <c r="AC20" s="212"/>
      <c r="AD20" s="212"/>
      <c r="AE20" s="212"/>
      <c r="AF20" s="212"/>
      <c r="AG20" s="212" t="s">
        <v>169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29"/>
      <c r="B21" s="230"/>
      <c r="C21" s="263" t="s">
        <v>269</v>
      </c>
      <c r="D21" s="233"/>
      <c r="E21" s="234">
        <v>117.4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12"/>
      <c r="Z21" s="212"/>
      <c r="AA21" s="212"/>
      <c r="AB21" s="212"/>
      <c r="AC21" s="212"/>
      <c r="AD21" s="212"/>
      <c r="AE21" s="212"/>
      <c r="AF21" s="212"/>
      <c r="AG21" s="212" t="s">
        <v>169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29"/>
      <c r="B22" s="230"/>
      <c r="C22" s="263" t="s">
        <v>270</v>
      </c>
      <c r="D22" s="233"/>
      <c r="E22" s="234">
        <v>34.700000000000003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12"/>
      <c r="Z22" s="212"/>
      <c r="AA22" s="212"/>
      <c r="AB22" s="212"/>
      <c r="AC22" s="212"/>
      <c r="AD22" s="212"/>
      <c r="AE22" s="212"/>
      <c r="AF22" s="212"/>
      <c r="AG22" s="212" t="s">
        <v>169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29"/>
      <c r="B23" s="230"/>
      <c r="C23" s="263" t="s">
        <v>271</v>
      </c>
      <c r="D23" s="233"/>
      <c r="E23" s="234">
        <v>17.3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12"/>
      <c r="Z23" s="212"/>
      <c r="AA23" s="212"/>
      <c r="AB23" s="212"/>
      <c r="AC23" s="212"/>
      <c r="AD23" s="212"/>
      <c r="AE23" s="212"/>
      <c r="AF23" s="212"/>
      <c r="AG23" s="212" t="s">
        <v>169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46">
        <v>5</v>
      </c>
      <c r="B24" s="247" t="s">
        <v>272</v>
      </c>
      <c r="C24" s="262" t="s">
        <v>273</v>
      </c>
      <c r="D24" s="248" t="s">
        <v>224</v>
      </c>
      <c r="E24" s="249">
        <v>74.430000000000007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49">
        <v>0</v>
      </c>
      <c r="O24" s="249">
        <f>ROUND(E24*N24,2)</f>
        <v>0</v>
      </c>
      <c r="P24" s="249">
        <v>0</v>
      </c>
      <c r="Q24" s="249">
        <f>ROUND(E24*P24,2)</f>
        <v>0</v>
      </c>
      <c r="R24" s="251"/>
      <c r="S24" s="251" t="s">
        <v>165</v>
      </c>
      <c r="T24" s="252" t="s">
        <v>165</v>
      </c>
      <c r="U24" s="232">
        <v>7.0000000000000007E-2</v>
      </c>
      <c r="V24" s="232">
        <f>ROUND(E24*U24,2)</f>
        <v>5.21</v>
      </c>
      <c r="W24" s="232"/>
      <c r="X24" s="232" t="s">
        <v>166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167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29"/>
      <c r="B25" s="230"/>
      <c r="C25" s="263" t="s">
        <v>258</v>
      </c>
      <c r="D25" s="233"/>
      <c r="E25" s="234"/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12"/>
      <c r="Z25" s="212"/>
      <c r="AA25" s="212"/>
      <c r="AB25" s="212"/>
      <c r="AC25" s="212"/>
      <c r="AD25" s="212"/>
      <c r="AE25" s="212"/>
      <c r="AF25" s="212"/>
      <c r="AG25" s="212" t="s">
        <v>169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29"/>
      <c r="B26" s="230"/>
      <c r="C26" s="263" t="s">
        <v>274</v>
      </c>
      <c r="D26" s="233"/>
      <c r="E26" s="234"/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12"/>
      <c r="Z26" s="212"/>
      <c r="AA26" s="212"/>
      <c r="AB26" s="212"/>
      <c r="AC26" s="212"/>
      <c r="AD26" s="212"/>
      <c r="AE26" s="212"/>
      <c r="AF26" s="212"/>
      <c r="AG26" s="212" t="s">
        <v>169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29"/>
      <c r="B27" s="230"/>
      <c r="C27" s="263" t="s">
        <v>275</v>
      </c>
      <c r="D27" s="233"/>
      <c r="E27" s="234">
        <v>36.4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12"/>
      <c r="Z27" s="212"/>
      <c r="AA27" s="212"/>
      <c r="AB27" s="212"/>
      <c r="AC27" s="212"/>
      <c r="AD27" s="212"/>
      <c r="AE27" s="212"/>
      <c r="AF27" s="212"/>
      <c r="AG27" s="212" t="s">
        <v>169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29"/>
      <c r="B28" s="230"/>
      <c r="C28" s="263" t="s">
        <v>276</v>
      </c>
      <c r="D28" s="233"/>
      <c r="E28" s="234">
        <v>29.27</v>
      </c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12"/>
      <c r="Z28" s="212"/>
      <c r="AA28" s="212"/>
      <c r="AB28" s="212"/>
      <c r="AC28" s="212"/>
      <c r="AD28" s="212"/>
      <c r="AE28" s="212"/>
      <c r="AF28" s="212"/>
      <c r="AG28" s="212" t="s">
        <v>169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29"/>
      <c r="B29" s="230"/>
      <c r="C29" s="263" t="s">
        <v>277</v>
      </c>
      <c r="D29" s="233"/>
      <c r="E29" s="234">
        <v>8.76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12"/>
      <c r="Z29" s="212"/>
      <c r="AA29" s="212"/>
      <c r="AB29" s="212"/>
      <c r="AC29" s="212"/>
      <c r="AD29" s="212"/>
      <c r="AE29" s="212"/>
      <c r="AF29" s="212"/>
      <c r="AG29" s="212" t="s">
        <v>169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46">
        <v>6</v>
      </c>
      <c r="B30" s="247" t="s">
        <v>278</v>
      </c>
      <c r="C30" s="262" t="s">
        <v>279</v>
      </c>
      <c r="D30" s="248" t="s">
        <v>257</v>
      </c>
      <c r="E30" s="249">
        <v>63.45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49">
        <v>0</v>
      </c>
      <c r="O30" s="249">
        <f>ROUND(E30*N30,2)</f>
        <v>0</v>
      </c>
      <c r="P30" s="249">
        <v>0.35199999999999998</v>
      </c>
      <c r="Q30" s="249">
        <f>ROUND(E30*P30,2)</f>
        <v>22.33</v>
      </c>
      <c r="R30" s="251"/>
      <c r="S30" s="251" t="s">
        <v>165</v>
      </c>
      <c r="T30" s="252" t="s">
        <v>165</v>
      </c>
      <c r="U30" s="232">
        <v>0.12180000000000001</v>
      </c>
      <c r="V30" s="232">
        <f>ROUND(E30*U30,2)</f>
        <v>7.73</v>
      </c>
      <c r="W30" s="232"/>
      <c r="X30" s="232" t="s">
        <v>166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167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29"/>
      <c r="B31" s="230"/>
      <c r="C31" s="263" t="s">
        <v>258</v>
      </c>
      <c r="D31" s="233"/>
      <c r="E31" s="234"/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12"/>
      <c r="Z31" s="212"/>
      <c r="AA31" s="212"/>
      <c r="AB31" s="212"/>
      <c r="AC31" s="212"/>
      <c r="AD31" s="212"/>
      <c r="AE31" s="212"/>
      <c r="AF31" s="212"/>
      <c r="AG31" s="212" t="s">
        <v>169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29"/>
      <c r="B32" s="230"/>
      <c r="C32" s="263" t="s">
        <v>280</v>
      </c>
      <c r="D32" s="233"/>
      <c r="E32" s="234"/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12"/>
      <c r="Z32" s="212"/>
      <c r="AA32" s="212"/>
      <c r="AB32" s="212"/>
      <c r="AC32" s="212"/>
      <c r="AD32" s="212"/>
      <c r="AE32" s="212"/>
      <c r="AF32" s="212"/>
      <c r="AG32" s="212" t="s">
        <v>169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29"/>
      <c r="B33" s="230"/>
      <c r="C33" s="263" t="s">
        <v>281</v>
      </c>
      <c r="D33" s="233"/>
      <c r="E33" s="234">
        <v>33.450000000000003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12"/>
      <c r="Z33" s="212"/>
      <c r="AA33" s="212"/>
      <c r="AB33" s="212"/>
      <c r="AC33" s="212"/>
      <c r="AD33" s="212"/>
      <c r="AE33" s="212"/>
      <c r="AF33" s="212"/>
      <c r="AG33" s="212" t="s">
        <v>169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29"/>
      <c r="B34" s="230"/>
      <c r="C34" s="263" t="s">
        <v>282</v>
      </c>
      <c r="D34" s="233"/>
      <c r="E34" s="234">
        <v>26.5</v>
      </c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12"/>
      <c r="Z34" s="212"/>
      <c r="AA34" s="212"/>
      <c r="AB34" s="212"/>
      <c r="AC34" s="212"/>
      <c r="AD34" s="212"/>
      <c r="AE34" s="212"/>
      <c r="AF34" s="212"/>
      <c r="AG34" s="212" t="s">
        <v>169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29"/>
      <c r="B35" s="230"/>
      <c r="C35" s="263" t="s">
        <v>283</v>
      </c>
      <c r="D35" s="233"/>
      <c r="E35" s="234">
        <v>3.5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12"/>
      <c r="Z35" s="212"/>
      <c r="AA35" s="212"/>
      <c r="AB35" s="212"/>
      <c r="AC35" s="212"/>
      <c r="AD35" s="212"/>
      <c r="AE35" s="212"/>
      <c r="AF35" s="212"/>
      <c r="AG35" s="212" t="s">
        <v>169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46">
        <v>7</v>
      </c>
      <c r="B36" s="247" t="s">
        <v>284</v>
      </c>
      <c r="C36" s="262" t="s">
        <v>285</v>
      </c>
      <c r="D36" s="248" t="s">
        <v>257</v>
      </c>
      <c r="E36" s="249">
        <v>237.88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49">
        <v>0</v>
      </c>
      <c r="O36" s="249">
        <f>ROUND(E36*N36,2)</f>
        <v>0</v>
      </c>
      <c r="P36" s="249">
        <v>0.77</v>
      </c>
      <c r="Q36" s="249">
        <f>ROUND(E36*P36,2)</f>
        <v>183.17</v>
      </c>
      <c r="R36" s="251"/>
      <c r="S36" s="251" t="s">
        <v>165</v>
      </c>
      <c r="T36" s="252" t="s">
        <v>165</v>
      </c>
      <c r="U36" s="232">
        <v>0.13100000000000001</v>
      </c>
      <c r="V36" s="232">
        <f>ROUND(E36*U36,2)</f>
        <v>31.16</v>
      </c>
      <c r="W36" s="232"/>
      <c r="X36" s="232" t="s">
        <v>166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167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29"/>
      <c r="B37" s="230"/>
      <c r="C37" s="263" t="s">
        <v>258</v>
      </c>
      <c r="D37" s="233"/>
      <c r="E37" s="234"/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12"/>
      <c r="Z37" s="212"/>
      <c r="AA37" s="212"/>
      <c r="AB37" s="212"/>
      <c r="AC37" s="212"/>
      <c r="AD37" s="212"/>
      <c r="AE37" s="212"/>
      <c r="AF37" s="212"/>
      <c r="AG37" s="212" t="s">
        <v>169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29"/>
      <c r="B38" s="230"/>
      <c r="C38" s="263" t="s">
        <v>286</v>
      </c>
      <c r="D38" s="233"/>
      <c r="E38" s="234"/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12"/>
      <c r="Z38" s="212"/>
      <c r="AA38" s="212"/>
      <c r="AB38" s="212"/>
      <c r="AC38" s="212"/>
      <c r="AD38" s="212"/>
      <c r="AE38" s="212"/>
      <c r="AF38" s="212"/>
      <c r="AG38" s="212" t="s">
        <v>169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29"/>
      <c r="B39" s="230"/>
      <c r="C39" s="263" t="s">
        <v>287</v>
      </c>
      <c r="D39" s="233"/>
      <c r="E39" s="234">
        <v>169.4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12"/>
      <c r="Z39" s="212"/>
      <c r="AA39" s="212"/>
      <c r="AB39" s="212"/>
      <c r="AC39" s="212"/>
      <c r="AD39" s="212"/>
      <c r="AE39" s="212"/>
      <c r="AF39" s="212"/>
      <c r="AG39" s="212" t="s">
        <v>169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29"/>
      <c r="B40" s="230"/>
      <c r="C40" s="263" t="s">
        <v>288</v>
      </c>
      <c r="D40" s="233"/>
      <c r="E40" s="234">
        <v>63.45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12"/>
      <c r="Z40" s="212"/>
      <c r="AA40" s="212"/>
      <c r="AB40" s="212"/>
      <c r="AC40" s="212"/>
      <c r="AD40" s="212"/>
      <c r="AE40" s="212"/>
      <c r="AF40" s="212"/>
      <c r="AG40" s="212" t="s">
        <v>169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29"/>
      <c r="B41" s="230"/>
      <c r="C41" s="263" t="s">
        <v>289</v>
      </c>
      <c r="D41" s="233"/>
      <c r="E41" s="234">
        <v>5.03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12"/>
      <c r="Z41" s="212"/>
      <c r="AA41" s="212"/>
      <c r="AB41" s="212"/>
      <c r="AC41" s="212"/>
      <c r="AD41" s="212"/>
      <c r="AE41" s="212"/>
      <c r="AF41" s="212"/>
      <c r="AG41" s="212" t="s">
        <v>169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46">
        <v>8</v>
      </c>
      <c r="B42" s="247" t="s">
        <v>290</v>
      </c>
      <c r="C42" s="262" t="s">
        <v>291</v>
      </c>
      <c r="D42" s="248" t="s">
        <v>257</v>
      </c>
      <c r="E42" s="249">
        <v>5.03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49">
        <v>0</v>
      </c>
      <c r="O42" s="249">
        <f>ROUND(E42*N42,2)</f>
        <v>0</v>
      </c>
      <c r="P42" s="249">
        <v>0.6</v>
      </c>
      <c r="Q42" s="249">
        <f>ROUND(E42*P42,2)</f>
        <v>3.02</v>
      </c>
      <c r="R42" s="251"/>
      <c r="S42" s="251" t="s">
        <v>165</v>
      </c>
      <c r="T42" s="252" t="s">
        <v>165</v>
      </c>
      <c r="U42" s="232">
        <v>1.7869999999999999</v>
      </c>
      <c r="V42" s="232">
        <f>ROUND(E42*U42,2)</f>
        <v>8.99</v>
      </c>
      <c r="W42" s="232"/>
      <c r="X42" s="232" t="s">
        <v>166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167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29"/>
      <c r="B43" s="230"/>
      <c r="C43" s="263" t="s">
        <v>258</v>
      </c>
      <c r="D43" s="233"/>
      <c r="E43" s="234"/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12"/>
      <c r="Z43" s="212"/>
      <c r="AA43" s="212"/>
      <c r="AB43" s="212"/>
      <c r="AC43" s="212"/>
      <c r="AD43" s="212"/>
      <c r="AE43" s="212"/>
      <c r="AF43" s="212"/>
      <c r="AG43" s="212" t="s">
        <v>169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0.399999999999999" outlineLevel="1" x14ac:dyDescent="0.25">
      <c r="A44" s="229"/>
      <c r="B44" s="230"/>
      <c r="C44" s="263" t="s">
        <v>292</v>
      </c>
      <c r="D44" s="233"/>
      <c r="E44" s="234">
        <v>5.03</v>
      </c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12"/>
      <c r="Z44" s="212"/>
      <c r="AA44" s="212"/>
      <c r="AB44" s="212"/>
      <c r="AC44" s="212"/>
      <c r="AD44" s="212"/>
      <c r="AE44" s="212"/>
      <c r="AF44" s="212"/>
      <c r="AG44" s="212" t="s">
        <v>169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46">
        <v>9</v>
      </c>
      <c r="B45" s="247" t="s">
        <v>293</v>
      </c>
      <c r="C45" s="262" t="s">
        <v>294</v>
      </c>
      <c r="D45" s="248" t="s">
        <v>164</v>
      </c>
      <c r="E45" s="249">
        <v>8.3033999999999999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49">
        <v>0</v>
      </c>
      <c r="O45" s="249">
        <f>ROUND(E45*N45,2)</f>
        <v>0</v>
      </c>
      <c r="P45" s="249">
        <v>0</v>
      </c>
      <c r="Q45" s="249">
        <f>ROUND(E45*P45,2)</f>
        <v>0</v>
      </c>
      <c r="R45" s="251"/>
      <c r="S45" s="251" t="s">
        <v>165</v>
      </c>
      <c r="T45" s="252" t="s">
        <v>165</v>
      </c>
      <c r="U45" s="232">
        <v>0.22</v>
      </c>
      <c r="V45" s="232">
        <f>ROUND(E45*U45,2)</f>
        <v>1.83</v>
      </c>
      <c r="W45" s="232"/>
      <c r="X45" s="232" t="s">
        <v>166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167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29"/>
      <c r="B46" s="230"/>
      <c r="C46" s="263" t="s">
        <v>295</v>
      </c>
      <c r="D46" s="233"/>
      <c r="E46" s="234"/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12"/>
      <c r="Z46" s="212"/>
      <c r="AA46" s="212"/>
      <c r="AB46" s="212"/>
      <c r="AC46" s="212"/>
      <c r="AD46" s="212"/>
      <c r="AE46" s="212"/>
      <c r="AF46" s="212"/>
      <c r="AG46" s="212" t="s">
        <v>169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29"/>
      <c r="B47" s="230"/>
      <c r="C47" s="263" t="s">
        <v>296</v>
      </c>
      <c r="D47" s="233"/>
      <c r="E47" s="234"/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12"/>
      <c r="Z47" s="212"/>
      <c r="AA47" s="212"/>
      <c r="AB47" s="212"/>
      <c r="AC47" s="212"/>
      <c r="AD47" s="212"/>
      <c r="AE47" s="212"/>
      <c r="AF47" s="212"/>
      <c r="AG47" s="212" t="s">
        <v>169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29"/>
      <c r="B48" s="230"/>
      <c r="C48" s="263" t="s">
        <v>297</v>
      </c>
      <c r="D48" s="233"/>
      <c r="E48" s="234">
        <v>1.92</v>
      </c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12"/>
      <c r="Z48" s="212"/>
      <c r="AA48" s="212"/>
      <c r="AB48" s="212"/>
      <c r="AC48" s="212"/>
      <c r="AD48" s="212"/>
      <c r="AE48" s="212"/>
      <c r="AF48" s="212"/>
      <c r="AG48" s="212" t="s">
        <v>169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29"/>
      <c r="B49" s="230"/>
      <c r="C49" s="263" t="s">
        <v>298</v>
      </c>
      <c r="D49" s="233"/>
      <c r="E49" s="234">
        <v>0.6</v>
      </c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12"/>
      <c r="Z49" s="212"/>
      <c r="AA49" s="212"/>
      <c r="AB49" s="212"/>
      <c r="AC49" s="212"/>
      <c r="AD49" s="212"/>
      <c r="AE49" s="212"/>
      <c r="AF49" s="212"/>
      <c r="AG49" s="212" t="s">
        <v>169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29"/>
      <c r="B50" s="230"/>
      <c r="C50" s="277" t="s">
        <v>299</v>
      </c>
      <c r="D50" s="275"/>
      <c r="E50" s="276">
        <v>2.52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12"/>
      <c r="Z50" s="212"/>
      <c r="AA50" s="212"/>
      <c r="AB50" s="212"/>
      <c r="AC50" s="212"/>
      <c r="AD50" s="212"/>
      <c r="AE50" s="212"/>
      <c r="AF50" s="212"/>
      <c r="AG50" s="212" t="s">
        <v>169</v>
      </c>
      <c r="AH50" s="212">
        <v>1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29"/>
      <c r="B51" s="230"/>
      <c r="C51" s="263" t="s">
        <v>300</v>
      </c>
      <c r="D51" s="233"/>
      <c r="E51" s="234"/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12"/>
      <c r="Z51" s="212"/>
      <c r="AA51" s="212"/>
      <c r="AB51" s="212"/>
      <c r="AC51" s="212"/>
      <c r="AD51" s="212"/>
      <c r="AE51" s="212"/>
      <c r="AF51" s="212"/>
      <c r="AG51" s="212" t="s">
        <v>169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29"/>
      <c r="B52" s="230"/>
      <c r="C52" s="263" t="s">
        <v>301</v>
      </c>
      <c r="D52" s="233"/>
      <c r="E52" s="234">
        <v>5.7834000000000003</v>
      </c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12"/>
      <c r="Z52" s="212"/>
      <c r="AA52" s="212"/>
      <c r="AB52" s="212"/>
      <c r="AC52" s="212"/>
      <c r="AD52" s="212"/>
      <c r="AE52" s="212"/>
      <c r="AF52" s="212"/>
      <c r="AG52" s="212" t="s">
        <v>169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29"/>
      <c r="B53" s="230"/>
      <c r="C53" s="277" t="s">
        <v>299</v>
      </c>
      <c r="D53" s="275"/>
      <c r="E53" s="276">
        <v>5.7834000000000003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12"/>
      <c r="Z53" s="212"/>
      <c r="AA53" s="212"/>
      <c r="AB53" s="212"/>
      <c r="AC53" s="212"/>
      <c r="AD53" s="212"/>
      <c r="AE53" s="212"/>
      <c r="AF53" s="212"/>
      <c r="AG53" s="212" t="s">
        <v>169</v>
      </c>
      <c r="AH53" s="212">
        <v>1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53">
        <v>10</v>
      </c>
      <c r="B54" s="254" t="s">
        <v>302</v>
      </c>
      <c r="C54" s="264" t="s">
        <v>303</v>
      </c>
      <c r="D54" s="255" t="s">
        <v>164</v>
      </c>
      <c r="E54" s="256">
        <v>8.3033999999999999</v>
      </c>
      <c r="F54" s="257"/>
      <c r="G54" s="258">
        <f>ROUND(E54*F54,2)</f>
        <v>0</v>
      </c>
      <c r="H54" s="257"/>
      <c r="I54" s="258">
        <f>ROUND(E54*H54,2)</f>
        <v>0</v>
      </c>
      <c r="J54" s="257"/>
      <c r="K54" s="258">
        <f>ROUND(E54*J54,2)</f>
        <v>0</v>
      </c>
      <c r="L54" s="258">
        <v>21</v>
      </c>
      <c r="M54" s="258">
        <f>G54*(1+L54/100)</f>
        <v>0</v>
      </c>
      <c r="N54" s="256">
        <v>0</v>
      </c>
      <c r="O54" s="256">
        <f>ROUND(E54*N54,2)</f>
        <v>0</v>
      </c>
      <c r="P54" s="256">
        <v>0</v>
      </c>
      <c r="Q54" s="256">
        <f>ROUND(E54*P54,2)</f>
        <v>0</v>
      </c>
      <c r="R54" s="258"/>
      <c r="S54" s="258" t="s">
        <v>165</v>
      </c>
      <c r="T54" s="259" t="s">
        <v>165</v>
      </c>
      <c r="U54" s="232">
        <v>0.39</v>
      </c>
      <c r="V54" s="232">
        <f>ROUND(E54*U54,2)</f>
        <v>3.24</v>
      </c>
      <c r="W54" s="232"/>
      <c r="X54" s="232" t="s">
        <v>166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167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5">
      <c r="A55" s="246">
        <v>11</v>
      </c>
      <c r="B55" s="247" t="s">
        <v>304</v>
      </c>
      <c r="C55" s="262" t="s">
        <v>305</v>
      </c>
      <c r="D55" s="248" t="s">
        <v>164</v>
      </c>
      <c r="E55" s="249">
        <v>336.73500000000001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49">
        <v>0</v>
      </c>
      <c r="O55" s="249">
        <f>ROUND(E55*N55,2)</f>
        <v>0</v>
      </c>
      <c r="P55" s="249">
        <v>0</v>
      </c>
      <c r="Q55" s="249">
        <f>ROUND(E55*P55,2)</f>
        <v>0</v>
      </c>
      <c r="R55" s="251"/>
      <c r="S55" s="251" t="s">
        <v>165</v>
      </c>
      <c r="T55" s="252" t="s">
        <v>165</v>
      </c>
      <c r="U55" s="232">
        <v>0.16</v>
      </c>
      <c r="V55" s="232">
        <f>ROUND(E55*U55,2)</f>
        <v>53.88</v>
      </c>
      <c r="W55" s="232"/>
      <c r="X55" s="232" t="s">
        <v>166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167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29"/>
      <c r="B56" s="230"/>
      <c r="C56" s="263" t="s">
        <v>300</v>
      </c>
      <c r="D56" s="233"/>
      <c r="E56" s="234"/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12"/>
      <c r="Z56" s="212"/>
      <c r="AA56" s="212"/>
      <c r="AB56" s="212"/>
      <c r="AC56" s="212"/>
      <c r="AD56" s="212"/>
      <c r="AE56" s="212"/>
      <c r="AF56" s="212"/>
      <c r="AG56" s="212" t="s">
        <v>169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0.399999999999999" outlineLevel="1" x14ac:dyDescent="0.25">
      <c r="A57" s="229"/>
      <c r="B57" s="230"/>
      <c r="C57" s="263" t="s">
        <v>306</v>
      </c>
      <c r="D57" s="233"/>
      <c r="E57" s="234">
        <v>336.73500000000001</v>
      </c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12"/>
      <c r="Z57" s="212"/>
      <c r="AA57" s="212"/>
      <c r="AB57" s="212"/>
      <c r="AC57" s="212"/>
      <c r="AD57" s="212"/>
      <c r="AE57" s="212"/>
      <c r="AF57" s="212"/>
      <c r="AG57" s="212" t="s">
        <v>169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53">
        <v>12</v>
      </c>
      <c r="B58" s="254" t="s">
        <v>307</v>
      </c>
      <c r="C58" s="264" t="s">
        <v>308</v>
      </c>
      <c r="D58" s="255" t="s">
        <v>164</v>
      </c>
      <c r="E58" s="256">
        <v>336.73500000000001</v>
      </c>
      <c r="F58" s="257"/>
      <c r="G58" s="258">
        <f>ROUND(E58*F58,2)</f>
        <v>0</v>
      </c>
      <c r="H58" s="257"/>
      <c r="I58" s="258">
        <f>ROUND(E58*H58,2)</f>
        <v>0</v>
      </c>
      <c r="J58" s="257"/>
      <c r="K58" s="258">
        <f>ROUND(E58*J58,2)</f>
        <v>0</v>
      </c>
      <c r="L58" s="258">
        <v>21</v>
      </c>
      <c r="M58" s="258">
        <f>G58*(1+L58/100)</f>
        <v>0</v>
      </c>
      <c r="N58" s="256">
        <v>0</v>
      </c>
      <c r="O58" s="256">
        <f>ROUND(E58*N58,2)</f>
        <v>0</v>
      </c>
      <c r="P58" s="256">
        <v>0</v>
      </c>
      <c r="Q58" s="256">
        <f>ROUND(E58*P58,2)</f>
        <v>0</v>
      </c>
      <c r="R58" s="258"/>
      <c r="S58" s="258" t="s">
        <v>165</v>
      </c>
      <c r="T58" s="259" t="s">
        <v>165</v>
      </c>
      <c r="U58" s="232">
        <v>8.4000000000000005E-2</v>
      </c>
      <c r="V58" s="232">
        <f>ROUND(E58*U58,2)</f>
        <v>28.29</v>
      </c>
      <c r="W58" s="232"/>
      <c r="X58" s="232" t="s">
        <v>166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167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5">
      <c r="A59" s="246">
        <v>13</v>
      </c>
      <c r="B59" s="247" t="s">
        <v>181</v>
      </c>
      <c r="C59" s="262" t="s">
        <v>182</v>
      </c>
      <c r="D59" s="248" t="s">
        <v>164</v>
      </c>
      <c r="E59" s="249">
        <v>336.01690000000002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49">
        <v>0</v>
      </c>
      <c r="O59" s="249">
        <f>ROUND(E59*N59,2)</f>
        <v>0</v>
      </c>
      <c r="P59" s="249">
        <v>0</v>
      </c>
      <c r="Q59" s="249">
        <f>ROUND(E59*P59,2)</f>
        <v>0</v>
      </c>
      <c r="R59" s="251"/>
      <c r="S59" s="251" t="s">
        <v>165</v>
      </c>
      <c r="T59" s="252" t="s">
        <v>165</v>
      </c>
      <c r="U59" s="232">
        <v>0.01</v>
      </c>
      <c r="V59" s="232">
        <f>ROUND(E59*U59,2)</f>
        <v>3.36</v>
      </c>
      <c r="W59" s="232"/>
      <c r="X59" s="232" t="s">
        <v>166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167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29"/>
      <c r="B60" s="230"/>
      <c r="C60" s="263" t="s">
        <v>300</v>
      </c>
      <c r="D60" s="233"/>
      <c r="E60" s="234"/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12"/>
      <c r="Z60" s="212"/>
      <c r="AA60" s="212"/>
      <c r="AB60" s="212"/>
      <c r="AC60" s="212"/>
      <c r="AD60" s="212"/>
      <c r="AE60" s="212"/>
      <c r="AF60" s="212"/>
      <c r="AG60" s="212" t="s">
        <v>169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0.399999999999999" outlineLevel="1" x14ac:dyDescent="0.25">
      <c r="A61" s="229"/>
      <c r="B61" s="230"/>
      <c r="C61" s="263" t="s">
        <v>306</v>
      </c>
      <c r="D61" s="233"/>
      <c r="E61" s="234">
        <v>336.73500000000001</v>
      </c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12"/>
      <c r="Z61" s="212"/>
      <c r="AA61" s="212"/>
      <c r="AB61" s="212"/>
      <c r="AC61" s="212"/>
      <c r="AD61" s="212"/>
      <c r="AE61" s="212"/>
      <c r="AF61" s="212"/>
      <c r="AG61" s="212" t="s">
        <v>169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29"/>
      <c r="B62" s="230"/>
      <c r="C62" s="263" t="s">
        <v>309</v>
      </c>
      <c r="D62" s="233"/>
      <c r="E62" s="234"/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12"/>
      <c r="Z62" s="212"/>
      <c r="AA62" s="212"/>
      <c r="AB62" s="212"/>
      <c r="AC62" s="212"/>
      <c r="AD62" s="212"/>
      <c r="AE62" s="212"/>
      <c r="AF62" s="212"/>
      <c r="AG62" s="212" t="s">
        <v>169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5">
      <c r="A63" s="229"/>
      <c r="B63" s="230"/>
      <c r="C63" s="263" t="s">
        <v>301</v>
      </c>
      <c r="D63" s="233"/>
      <c r="E63" s="234">
        <v>5.7834000000000003</v>
      </c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12"/>
      <c r="Z63" s="212"/>
      <c r="AA63" s="212"/>
      <c r="AB63" s="212"/>
      <c r="AC63" s="212"/>
      <c r="AD63" s="212"/>
      <c r="AE63" s="212"/>
      <c r="AF63" s="212"/>
      <c r="AG63" s="212" t="s">
        <v>169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29"/>
      <c r="B64" s="230"/>
      <c r="C64" s="277" t="s">
        <v>299</v>
      </c>
      <c r="D64" s="275"/>
      <c r="E64" s="276">
        <v>342.51839999999999</v>
      </c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12"/>
      <c r="Z64" s="212"/>
      <c r="AA64" s="212"/>
      <c r="AB64" s="212"/>
      <c r="AC64" s="212"/>
      <c r="AD64" s="212"/>
      <c r="AE64" s="212"/>
      <c r="AF64" s="212"/>
      <c r="AG64" s="212" t="s">
        <v>169</v>
      </c>
      <c r="AH64" s="212">
        <v>1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29"/>
      <c r="B65" s="230"/>
      <c r="C65" s="263" t="s">
        <v>295</v>
      </c>
      <c r="D65" s="233"/>
      <c r="E65" s="234"/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12"/>
      <c r="Z65" s="212"/>
      <c r="AA65" s="212"/>
      <c r="AB65" s="212"/>
      <c r="AC65" s="212"/>
      <c r="AD65" s="212"/>
      <c r="AE65" s="212"/>
      <c r="AF65" s="212"/>
      <c r="AG65" s="212" t="s">
        <v>169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29"/>
      <c r="B66" s="230"/>
      <c r="C66" s="263" t="s">
        <v>296</v>
      </c>
      <c r="D66" s="233"/>
      <c r="E66" s="234"/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12"/>
      <c r="Z66" s="212"/>
      <c r="AA66" s="212"/>
      <c r="AB66" s="212"/>
      <c r="AC66" s="212"/>
      <c r="AD66" s="212"/>
      <c r="AE66" s="212"/>
      <c r="AF66" s="212"/>
      <c r="AG66" s="212" t="s">
        <v>169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5">
      <c r="A67" s="229"/>
      <c r="B67" s="230"/>
      <c r="C67" s="263" t="s">
        <v>297</v>
      </c>
      <c r="D67" s="233"/>
      <c r="E67" s="234">
        <v>1.92</v>
      </c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12"/>
      <c r="Z67" s="212"/>
      <c r="AA67" s="212"/>
      <c r="AB67" s="212"/>
      <c r="AC67" s="212"/>
      <c r="AD67" s="212"/>
      <c r="AE67" s="212"/>
      <c r="AF67" s="212"/>
      <c r="AG67" s="212" t="s">
        <v>169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5">
      <c r="A68" s="229"/>
      <c r="B68" s="230"/>
      <c r="C68" s="263" t="s">
        <v>298</v>
      </c>
      <c r="D68" s="233"/>
      <c r="E68" s="234">
        <v>0.6</v>
      </c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12"/>
      <c r="Z68" s="212"/>
      <c r="AA68" s="212"/>
      <c r="AB68" s="212"/>
      <c r="AC68" s="212"/>
      <c r="AD68" s="212"/>
      <c r="AE68" s="212"/>
      <c r="AF68" s="212"/>
      <c r="AG68" s="212" t="s">
        <v>169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5">
      <c r="A69" s="229"/>
      <c r="B69" s="230"/>
      <c r="C69" s="277" t="s">
        <v>299</v>
      </c>
      <c r="D69" s="275"/>
      <c r="E69" s="276">
        <v>2.52</v>
      </c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12"/>
      <c r="Z69" s="212"/>
      <c r="AA69" s="212"/>
      <c r="AB69" s="212"/>
      <c r="AC69" s="212"/>
      <c r="AD69" s="212"/>
      <c r="AE69" s="212"/>
      <c r="AF69" s="212"/>
      <c r="AG69" s="212" t="s">
        <v>169</v>
      </c>
      <c r="AH69" s="212">
        <v>1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5">
      <c r="A70" s="229"/>
      <c r="B70" s="230"/>
      <c r="C70" s="263" t="s">
        <v>310</v>
      </c>
      <c r="D70" s="233"/>
      <c r="E70" s="234">
        <v>-0.8</v>
      </c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12"/>
      <c r="Z70" s="212"/>
      <c r="AA70" s="212"/>
      <c r="AB70" s="212"/>
      <c r="AC70" s="212"/>
      <c r="AD70" s="212"/>
      <c r="AE70" s="212"/>
      <c r="AF70" s="212"/>
      <c r="AG70" s="212" t="s">
        <v>169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5">
      <c r="A71" s="229"/>
      <c r="B71" s="230"/>
      <c r="C71" s="263" t="s">
        <v>311</v>
      </c>
      <c r="D71" s="233"/>
      <c r="E71" s="234">
        <v>-8.2215000000000007</v>
      </c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12"/>
      <c r="Z71" s="212"/>
      <c r="AA71" s="212"/>
      <c r="AB71" s="212"/>
      <c r="AC71" s="212"/>
      <c r="AD71" s="212"/>
      <c r="AE71" s="212"/>
      <c r="AF71" s="212"/>
      <c r="AG71" s="212" t="s">
        <v>169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5">
      <c r="A72" s="229"/>
      <c r="B72" s="230"/>
      <c r="C72" s="277" t="s">
        <v>299</v>
      </c>
      <c r="D72" s="275"/>
      <c r="E72" s="276">
        <v>-9.0214999999999996</v>
      </c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12"/>
      <c r="Z72" s="212"/>
      <c r="AA72" s="212"/>
      <c r="AB72" s="212"/>
      <c r="AC72" s="212"/>
      <c r="AD72" s="212"/>
      <c r="AE72" s="212"/>
      <c r="AF72" s="212"/>
      <c r="AG72" s="212" t="s">
        <v>169</v>
      </c>
      <c r="AH72" s="212">
        <v>1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5">
      <c r="A73" s="253">
        <v>14</v>
      </c>
      <c r="B73" s="254" t="s">
        <v>183</v>
      </c>
      <c r="C73" s="264" t="s">
        <v>184</v>
      </c>
      <c r="D73" s="255" t="s">
        <v>164</v>
      </c>
      <c r="E73" s="256">
        <v>336.01690000000002</v>
      </c>
      <c r="F73" s="257"/>
      <c r="G73" s="258">
        <f>ROUND(E73*F73,2)</f>
        <v>0</v>
      </c>
      <c r="H73" s="257"/>
      <c r="I73" s="258">
        <f>ROUND(E73*H73,2)</f>
        <v>0</v>
      </c>
      <c r="J73" s="257"/>
      <c r="K73" s="258">
        <f>ROUND(E73*J73,2)</f>
        <v>0</v>
      </c>
      <c r="L73" s="258">
        <v>21</v>
      </c>
      <c r="M73" s="258">
        <f>G73*(1+L73/100)</f>
        <v>0</v>
      </c>
      <c r="N73" s="256">
        <v>0</v>
      </c>
      <c r="O73" s="256">
        <f>ROUND(E73*N73,2)</f>
        <v>0</v>
      </c>
      <c r="P73" s="256">
        <v>0</v>
      </c>
      <c r="Q73" s="256">
        <f>ROUND(E73*P73,2)</f>
        <v>0</v>
      </c>
      <c r="R73" s="258"/>
      <c r="S73" s="258" t="s">
        <v>165</v>
      </c>
      <c r="T73" s="259" t="s">
        <v>165</v>
      </c>
      <c r="U73" s="232">
        <v>0</v>
      </c>
      <c r="V73" s="232">
        <f>ROUND(E73*U73,2)</f>
        <v>0</v>
      </c>
      <c r="W73" s="232"/>
      <c r="X73" s="232" t="s">
        <v>166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167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5">
      <c r="A74" s="253">
        <v>15</v>
      </c>
      <c r="B74" s="254" t="s">
        <v>185</v>
      </c>
      <c r="C74" s="264" t="s">
        <v>186</v>
      </c>
      <c r="D74" s="255" t="s">
        <v>164</v>
      </c>
      <c r="E74" s="256">
        <v>336.01690000000002</v>
      </c>
      <c r="F74" s="257"/>
      <c r="G74" s="258">
        <f>ROUND(E74*F74,2)</f>
        <v>0</v>
      </c>
      <c r="H74" s="257"/>
      <c r="I74" s="258">
        <f>ROUND(E74*H74,2)</f>
        <v>0</v>
      </c>
      <c r="J74" s="257"/>
      <c r="K74" s="258">
        <f>ROUND(E74*J74,2)</f>
        <v>0</v>
      </c>
      <c r="L74" s="258">
        <v>21</v>
      </c>
      <c r="M74" s="258">
        <f>G74*(1+L74/100)</f>
        <v>0</v>
      </c>
      <c r="N74" s="256">
        <v>0</v>
      </c>
      <c r="O74" s="256">
        <f>ROUND(E74*N74,2)</f>
        <v>0</v>
      </c>
      <c r="P74" s="256">
        <v>0</v>
      </c>
      <c r="Q74" s="256">
        <f>ROUND(E74*P74,2)</f>
        <v>0</v>
      </c>
      <c r="R74" s="258"/>
      <c r="S74" s="258" t="s">
        <v>165</v>
      </c>
      <c r="T74" s="259" t="s">
        <v>165</v>
      </c>
      <c r="U74" s="232">
        <v>0</v>
      </c>
      <c r="V74" s="232">
        <f>ROUND(E74*U74,2)</f>
        <v>0</v>
      </c>
      <c r="W74" s="232"/>
      <c r="X74" s="232" t="s">
        <v>166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167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5">
      <c r="A75" s="246">
        <v>16</v>
      </c>
      <c r="B75" s="247" t="s">
        <v>312</v>
      </c>
      <c r="C75" s="262" t="s">
        <v>313</v>
      </c>
      <c r="D75" s="248" t="s">
        <v>164</v>
      </c>
      <c r="E75" s="249">
        <v>22.052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49">
        <v>0</v>
      </c>
      <c r="O75" s="249">
        <f>ROUND(E75*N75,2)</f>
        <v>0</v>
      </c>
      <c r="P75" s="249">
        <v>0</v>
      </c>
      <c r="Q75" s="249">
        <f>ROUND(E75*P75,2)</f>
        <v>0</v>
      </c>
      <c r="R75" s="251"/>
      <c r="S75" s="251" t="s">
        <v>165</v>
      </c>
      <c r="T75" s="252" t="s">
        <v>165</v>
      </c>
      <c r="U75" s="232">
        <v>0.01</v>
      </c>
      <c r="V75" s="232">
        <f>ROUND(E75*U75,2)</f>
        <v>0.22</v>
      </c>
      <c r="W75" s="232"/>
      <c r="X75" s="232" t="s">
        <v>166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167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5">
      <c r="A76" s="229"/>
      <c r="B76" s="230"/>
      <c r="C76" s="263" t="s">
        <v>295</v>
      </c>
      <c r="D76" s="233"/>
      <c r="E76" s="234"/>
      <c r="F76" s="232"/>
      <c r="G76" s="232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12"/>
      <c r="Z76" s="212"/>
      <c r="AA76" s="212"/>
      <c r="AB76" s="212"/>
      <c r="AC76" s="212"/>
      <c r="AD76" s="212"/>
      <c r="AE76" s="212"/>
      <c r="AF76" s="212"/>
      <c r="AG76" s="212" t="s">
        <v>169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5">
      <c r="A77" s="229"/>
      <c r="B77" s="230"/>
      <c r="C77" s="263" t="s">
        <v>314</v>
      </c>
      <c r="D77" s="233"/>
      <c r="E77" s="234">
        <v>21.251999999999999</v>
      </c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12"/>
      <c r="Z77" s="212"/>
      <c r="AA77" s="212"/>
      <c r="AB77" s="212"/>
      <c r="AC77" s="212"/>
      <c r="AD77" s="212"/>
      <c r="AE77" s="212"/>
      <c r="AF77" s="212"/>
      <c r="AG77" s="212" t="s">
        <v>169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5">
      <c r="A78" s="229"/>
      <c r="B78" s="230"/>
      <c r="C78" s="263" t="s">
        <v>315</v>
      </c>
      <c r="D78" s="233"/>
      <c r="E78" s="234">
        <v>0.8</v>
      </c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12"/>
      <c r="Z78" s="212"/>
      <c r="AA78" s="212"/>
      <c r="AB78" s="212"/>
      <c r="AC78" s="212"/>
      <c r="AD78" s="212"/>
      <c r="AE78" s="212"/>
      <c r="AF78" s="212"/>
      <c r="AG78" s="212" t="s">
        <v>169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5">
      <c r="A79" s="253">
        <v>17</v>
      </c>
      <c r="B79" s="254" t="s">
        <v>176</v>
      </c>
      <c r="C79" s="264" t="s">
        <v>177</v>
      </c>
      <c r="D79" s="255" t="s">
        <v>164</v>
      </c>
      <c r="E79" s="256">
        <v>21.251999999999999</v>
      </c>
      <c r="F79" s="257"/>
      <c r="G79" s="258">
        <f>ROUND(E79*F79,2)</f>
        <v>0</v>
      </c>
      <c r="H79" s="257"/>
      <c r="I79" s="258">
        <f>ROUND(E79*H79,2)</f>
        <v>0</v>
      </c>
      <c r="J79" s="257"/>
      <c r="K79" s="258">
        <f>ROUND(E79*J79,2)</f>
        <v>0</v>
      </c>
      <c r="L79" s="258">
        <v>21</v>
      </c>
      <c r="M79" s="258">
        <f>G79*(1+L79/100)</f>
        <v>0</v>
      </c>
      <c r="N79" s="256">
        <v>0</v>
      </c>
      <c r="O79" s="256">
        <f>ROUND(E79*N79,2)</f>
        <v>0</v>
      </c>
      <c r="P79" s="256">
        <v>0</v>
      </c>
      <c r="Q79" s="256">
        <f>ROUND(E79*P79,2)</f>
        <v>0</v>
      </c>
      <c r="R79" s="258"/>
      <c r="S79" s="258" t="s">
        <v>165</v>
      </c>
      <c r="T79" s="259" t="s">
        <v>165</v>
      </c>
      <c r="U79" s="232">
        <v>0.01</v>
      </c>
      <c r="V79" s="232">
        <f>ROUND(E79*U79,2)</f>
        <v>0.21</v>
      </c>
      <c r="W79" s="232"/>
      <c r="X79" s="232" t="s">
        <v>166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167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5">
      <c r="A80" s="246">
        <v>18</v>
      </c>
      <c r="B80" s="247" t="s">
        <v>316</v>
      </c>
      <c r="C80" s="262" t="s">
        <v>317</v>
      </c>
      <c r="D80" s="248" t="s">
        <v>164</v>
      </c>
      <c r="E80" s="249">
        <v>13.0305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49">
        <v>0</v>
      </c>
      <c r="O80" s="249">
        <f>ROUND(E80*N80,2)</f>
        <v>0</v>
      </c>
      <c r="P80" s="249">
        <v>0</v>
      </c>
      <c r="Q80" s="249">
        <f>ROUND(E80*P80,2)</f>
        <v>0</v>
      </c>
      <c r="R80" s="251"/>
      <c r="S80" s="251" t="s">
        <v>165</v>
      </c>
      <c r="T80" s="252" t="s">
        <v>165</v>
      </c>
      <c r="U80" s="232">
        <v>0.65</v>
      </c>
      <c r="V80" s="232">
        <f>ROUND(E80*U80,2)</f>
        <v>8.4700000000000006</v>
      </c>
      <c r="W80" s="232"/>
      <c r="X80" s="232" t="s">
        <v>166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167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5">
      <c r="A81" s="229"/>
      <c r="B81" s="230"/>
      <c r="C81" s="263" t="s">
        <v>314</v>
      </c>
      <c r="D81" s="233"/>
      <c r="E81" s="234">
        <v>21.251999999999999</v>
      </c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12"/>
      <c r="Z81" s="212"/>
      <c r="AA81" s="212"/>
      <c r="AB81" s="212"/>
      <c r="AC81" s="212"/>
      <c r="AD81" s="212"/>
      <c r="AE81" s="212"/>
      <c r="AF81" s="212"/>
      <c r="AG81" s="212" t="s">
        <v>169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5">
      <c r="A82" s="229"/>
      <c r="B82" s="230"/>
      <c r="C82" s="263" t="s">
        <v>311</v>
      </c>
      <c r="D82" s="233"/>
      <c r="E82" s="234">
        <v>-8.2215000000000007</v>
      </c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12"/>
      <c r="Z82" s="212"/>
      <c r="AA82" s="212"/>
      <c r="AB82" s="212"/>
      <c r="AC82" s="212"/>
      <c r="AD82" s="212"/>
      <c r="AE82" s="212"/>
      <c r="AF82" s="212"/>
      <c r="AG82" s="212" t="s">
        <v>169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5">
      <c r="A83" s="246">
        <v>19</v>
      </c>
      <c r="B83" s="247" t="s">
        <v>318</v>
      </c>
      <c r="C83" s="262" t="s">
        <v>319</v>
      </c>
      <c r="D83" s="248" t="s">
        <v>164</v>
      </c>
      <c r="E83" s="249">
        <v>0.8</v>
      </c>
      <c r="F83" s="250"/>
      <c r="G83" s="251">
        <f>ROUND(E83*F83,2)</f>
        <v>0</v>
      </c>
      <c r="H83" s="250"/>
      <c r="I83" s="251">
        <f>ROUND(E83*H83,2)</f>
        <v>0</v>
      </c>
      <c r="J83" s="250"/>
      <c r="K83" s="251">
        <f>ROUND(E83*J83,2)</f>
        <v>0</v>
      </c>
      <c r="L83" s="251">
        <v>21</v>
      </c>
      <c r="M83" s="251">
        <f>G83*(1+L83/100)</f>
        <v>0</v>
      </c>
      <c r="N83" s="249">
        <v>0</v>
      </c>
      <c r="O83" s="249">
        <f>ROUND(E83*N83,2)</f>
        <v>0</v>
      </c>
      <c r="P83" s="249">
        <v>0</v>
      </c>
      <c r="Q83" s="249">
        <f>ROUND(E83*P83,2)</f>
        <v>0</v>
      </c>
      <c r="R83" s="251"/>
      <c r="S83" s="251" t="s">
        <v>165</v>
      </c>
      <c r="T83" s="252" t="s">
        <v>165</v>
      </c>
      <c r="U83" s="232">
        <v>0.2</v>
      </c>
      <c r="V83" s="232">
        <f>ROUND(E83*U83,2)</f>
        <v>0.16</v>
      </c>
      <c r="W83" s="232"/>
      <c r="X83" s="232" t="s">
        <v>166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167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5">
      <c r="A84" s="229"/>
      <c r="B84" s="230"/>
      <c r="C84" s="263" t="s">
        <v>295</v>
      </c>
      <c r="D84" s="233"/>
      <c r="E84" s="234"/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12"/>
      <c r="Z84" s="212"/>
      <c r="AA84" s="212"/>
      <c r="AB84" s="212"/>
      <c r="AC84" s="212"/>
      <c r="AD84" s="212"/>
      <c r="AE84" s="212"/>
      <c r="AF84" s="212"/>
      <c r="AG84" s="212" t="s">
        <v>169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0.399999999999999" outlineLevel="1" x14ac:dyDescent="0.25">
      <c r="A85" s="229"/>
      <c r="B85" s="230"/>
      <c r="C85" s="263" t="s">
        <v>320</v>
      </c>
      <c r="D85" s="233"/>
      <c r="E85" s="234">
        <v>0.8</v>
      </c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12"/>
      <c r="Z85" s="212"/>
      <c r="AA85" s="212"/>
      <c r="AB85" s="212"/>
      <c r="AC85" s="212"/>
      <c r="AD85" s="212"/>
      <c r="AE85" s="212"/>
      <c r="AF85" s="212"/>
      <c r="AG85" s="212" t="s">
        <v>169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0.399999999999999" outlineLevel="1" x14ac:dyDescent="0.25">
      <c r="A86" s="246">
        <v>20</v>
      </c>
      <c r="B86" s="247" t="s">
        <v>321</v>
      </c>
      <c r="C86" s="262" t="s">
        <v>322</v>
      </c>
      <c r="D86" s="248" t="s">
        <v>164</v>
      </c>
      <c r="E86" s="249">
        <v>0.28000000000000003</v>
      </c>
      <c r="F86" s="250"/>
      <c r="G86" s="251">
        <f>ROUND(E86*F86,2)</f>
        <v>0</v>
      </c>
      <c r="H86" s="250"/>
      <c r="I86" s="251">
        <f>ROUND(E86*H86,2)</f>
        <v>0</v>
      </c>
      <c r="J86" s="250"/>
      <c r="K86" s="251">
        <f>ROUND(E86*J86,2)</f>
        <v>0</v>
      </c>
      <c r="L86" s="251">
        <v>21</v>
      </c>
      <c r="M86" s="251">
        <f>G86*(1+L86/100)</f>
        <v>0</v>
      </c>
      <c r="N86" s="249">
        <v>1.7</v>
      </c>
      <c r="O86" s="249">
        <f>ROUND(E86*N86,2)</f>
        <v>0.48</v>
      </c>
      <c r="P86" s="249">
        <v>0</v>
      </c>
      <c r="Q86" s="249">
        <f>ROUND(E86*P86,2)</f>
        <v>0</v>
      </c>
      <c r="R86" s="251"/>
      <c r="S86" s="251" t="s">
        <v>165</v>
      </c>
      <c r="T86" s="252" t="s">
        <v>165</v>
      </c>
      <c r="U86" s="232">
        <v>1.59</v>
      </c>
      <c r="V86" s="232">
        <f>ROUND(E86*U86,2)</f>
        <v>0.45</v>
      </c>
      <c r="W86" s="232"/>
      <c r="X86" s="232" t="s">
        <v>166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167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5">
      <c r="A87" s="229"/>
      <c r="B87" s="230"/>
      <c r="C87" s="263" t="s">
        <v>295</v>
      </c>
      <c r="D87" s="233"/>
      <c r="E87" s="234"/>
      <c r="F87" s="232"/>
      <c r="G87" s="232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12"/>
      <c r="Z87" s="212"/>
      <c r="AA87" s="212"/>
      <c r="AB87" s="212"/>
      <c r="AC87" s="212"/>
      <c r="AD87" s="212"/>
      <c r="AE87" s="212"/>
      <c r="AF87" s="212"/>
      <c r="AG87" s="212" t="s">
        <v>169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5">
      <c r="A88" s="229"/>
      <c r="B88" s="230"/>
      <c r="C88" s="263" t="s">
        <v>323</v>
      </c>
      <c r="D88" s="233"/>
      <c r="E88" s="234">
        <v>0.28000000000000003</v>
      </c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12"/>
      <c r="Z88" s="212"/>
      <c r="AA88" s="212"/>
      <c r="AB88" s="212"/>
      <c r="AC88" s="212"/>
      <c r="AD88" s="212"/>
      <c r="AE88" s="212"/>
      <c r="AF88" s="212"/>
      <c r="AG88" s="212" t="s">
        <v>169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x14ac:dyDescent="0.25">
      <c r="A89" s="240" t="s">
        <v>160</v>
      </c>
      <c r="B89" s="241" t="s">
        <v>104</v>
      </c>
      <c r="C89" s="261" t="s">
        <v>105</v>
      </c>
      <c r="D89" s="242"/>
      <c r="E89" s="243"/>
      <c r="F89" s="244"/>
      <c r="G89" s="244">
        <f>SUMIF(AG90:AG95,"&lt;&gt;NOR",G90:G95)</f>
        <v>0</v>
      </c>
      <c r="H89" s="244"/>
      <c r="I89" s="244">
        <f>SUM(I90:I95)</f>
        <v>0</v>
      </c>
      <c r="J89" s="244"/>
      <c r="K89" s="244">
        <f>SUM(K90:K95)</f>
        <v>0</v>
      </c>
      <c r="L89" s="244"/>
      <c r="M89" s="244">
        <f>SUM(M90:M95)</f>
        <v>0</v>
      </c>
      <c r="N89" s="243"/>
      <c r="O89" s="243">
        <f>SUM(O90:O95)</f>
        <v>21.79</v>
      </c>
      <c r="P89" s="243"/>
      <c r="Q89" s="243">
        <f>SUM(Q90:Q95)</f>
        <v>0</v>
      </c>
      <c r="R89" s="244"/>
      <c r="S89" s="244"/>
      <c r="T89" s="245"/>
      <c r="U89" s="239"/>
      <c r="V89" s="239">
        <f>SUM(V90:V95)</f>
        <v>35.700000000000003</v>
      </c>
      <c r="W89" s="239"/>
      <c r="X89" s="239"/>
      <c r="AG89" t="s">
        <v>161</v>
      </c>
    </row>
    <row r="90" spans="1:60" outlineLevel="1" x14ac:dyDescent="0.25">
      <c r="A90" s="246">
        <v>21</v>
      </c>
      <c r="B90" s="247" t="s">
        <v>324</v>
      </c>
      <c r="C90" s="262" t="s">
        <v>325</v>
      </c>
      <c r="D90" s="248" t="s">
        <v>257</v>
      </c>
      <c r="E90" s="249">
        <v>30</v>
      </c>
      <c r="F90" s="250"/>
      <c r="G90" s="251">
        <f>ROUND(E90*F90,2)</f>
        <v>0</v>
      </c>
      <c r="H90" s="250"/>
      <c r="I90" s="251">
        <f>ROUND(E90*H90,2)</f>
        <v>0</v>
      </c>
      <c r="J90" s="250"/>
      <c r="K90" s="251">
        <f>ROUND(E90*J90,2)</f>
        <v>0</v>
      </c>
      <c r="L90" s="251">
        <v>21</v>
      </c>
      <c r="M90" s="251">
        <f>G90*(1+L90/100)</f>
        <v>0</v>
      </c>
      <c r="N90" s="249">
        <v>0.72618000000000005</v>
      </c>
      <c r="O90" s="249">
        <f>ROUND(E90*N90,2)</f>
        <v>21.79</v>
      </c>
      <c r="P90" s="249">
        <v>0</v>
      </c>
      <c r="Q90" s="249">
        <f>ROUND(E90*P90,2)</f>
        <v>0</v>
      </c>
      <c r="R90" s="251"/>
      <c r="S90" s="251" t="s">
        <v>165</v>
      </c>
      <c r="T90" s="252" t="s">
        <v>165</v>
      </c>
      <c r="U90" s="232">
        <v>1.19</v>
      </c>
      <c r="V90" s="232">
        <f>ROUND(E90*U90,2)</f>
        <v>35.700000000000003</v>
      </c>
      <c r="W90" s="232"/>
      <c r="X90" s="232" t="s">
        <v>166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167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5">
      <c r="A91" s="229"/>
      <c r="B91" s="230"/>
      <c r="C91" s="263" t="s">
        <v>326</v>
      </c>
      <c r="D91" s="233"/>
      <c r="E91" s="234"/>
      <c r="F91" s="232"/>
      <c r="G91" s="232"/>
      <c r="H91" s="232"/>
      <c r="I91" s="232"/>
      <c r="J91" s="232"/>
      <c r="K91" s="232"/>
      <c r="L91" s="232"/>
      <c r="M91" s="232"/>
      <c r="N91" s="231"/>
      <c r="O91" s="231"/>
      <c r="P91" s="231"/>
      <c r="Q91" s="231"/>
      <c r="R91" s="232"/>
      <c r="S91" s="232"/>
      <c r="T91" s="232"/>
      <c r="U91" s="232"/>
      <c r="V91" s="232"/>
      <c r="W91" s="232"/>
      <c r="X91" s="232"/>
      <c r="Y91" s="212"/>
      <c r="Z91" s="212"/>
      <c r="AA91" s="212"/>
      <c r="AB91" s="212"/>
      <c r="AC91" s="212"/>
      <c r="AD91" s="212"/>
      <c r="AE91" s="212"/>
      <c r="AF91" s="212"/>
      <c r="AG91" s="212" t="s">
        <v>169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5">
      <c r="A92" s="229"/>
      <c r="B92" s="230"/>
      <c r="C92" s="263" t="s">
        <v>327</v>
      </c>
      <c r="D92" s="233"/>
      <c r="E92" s="234"/>
      <c r="F92" s="232"/>
      <c r="G92" s="232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12"/>
      <c r="Z92" s="212"/>
      <c r="AA92" s="212"/>
      <c r="AB92" s="212"/>
      <c r="AC92" s="212"/>
      <c r="AD92" s="212"/>
      <c r="AE92" s="212"/>
      <c r="AF92" s="212"/>
      <c r="AG92" s="212" t="s">
        <v>169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0.399999999999999" outlineLevel="1" x14ac:dyDescent="0.25">
      <c r="A93" s="229"/>
      <c r="B93" s="230"/>
      <c r="C93" s="263" t="s">
        <v>328</v>
      </c>
      <c r="D93" s="233"/>
      <c r="E93" s="234"/>
      <c r="F93" s="232"/>
      <c r="G93" s="232"/>
      <c r="H93" s="232"/>
      <c r="I93" s="232"/>
      <c r="J93" s="232"/>
      <c r="K93" s="232"/>
      <c r="L93" s="232"/>
      <c r="M93" s="232"/>
      <c r="N93" s="231"/>
      <c r="O93" s="231"/>
      <c r="P93" s="231"/>
      <c r="Q93" s="231"/>
      <c r="R93" s="232"/>
      <c r="S93" s="232"/>
      <c r="T93" s="232"/>
      <c r="U93" s="232"/>
      <c r="V93" s="232"/>
      <c r="W93" s="232"/>
      <c r="X93" s="232"/>
      <c r="Y93" s="212"/>
      <c r="Z93" s="212"/>
      <c r="AA93" s="212"/>
      <c r="AB93" s="212"/>
      <c r="AC93" s="212"/>
      <c r="AD93" s="212"/>
      <c r="AE93" s="212"/>
      <c r="AF93" s="212"/>
      <c r="AG93" s="212" t="s">
        <v>169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5">
      <c r="A94" s="229"/>
      <c r="B94" s="230"/>
      <c r="C94" s="263" t="s">
        <v>329</v>
      </c>
      <c r="D94" s="233"/>
      <c r="E94" s="234"/>
      <c r="F94" s="232"/>
      <c r="G94" s="23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12"/>
      <c r="Z94" s="212"/>
      <c r="AA94" s="212"/>
      <c r="AB94" s="212"/>
      <c r="AC94" s="212"/>
      <c r="AD94" s="212"/>
      <c r="AE94" s="212"/>
      <c r="AF94" s="212"/>
      <c r="AG94" s="212" t="s">
        <v>169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5">
      <c r="A95" s="229"/>
      <c r="B95" s="230"/>
      <c r="C95" s="263" t="s">
        <v>330</v>
      </c>
      <c r="D95" s="233"/>
      <c r="E95" s="234">
        <v>30</v>
      </c>
      <c r="F95" s="232"/>
      <c r="G95" s="232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12"/>
      <c r="Z95" s="212"/>
      <c r="AA95" s="212"/>
      <c r="AB95" s="212"/>
      <c r="AC95" s="212"/>
      <c r="AD95" s="212"/>
      <c r="AE95" s="212"/>
      <c r="AF95" s="212"/>
      <c r="AG95" s="212" t="s">
        <v>169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x14ac:dyDescent="0.25">
      <c r="A96" s="240" t="s">
        <v>160</v>
      </c>
      <c r="B96" s="241" t="s">
        <v>106</v>
      </c>
      <c r="C96" s="261" t="s">
        <v>107</v>
      </c>
      <c r="D96" s="242"/>
      <c r="E96" s="243"/>
      <c r="F96" s="244"/>
      <c r="G96" s="244">
        <f>SUMIF(AG97:AG131,"&lt;&gt;NOR",G97:G131)</f>
        <v>0</v>
      </c>
      <c r="H96" s="244"/>
      <c r="I96" s="244">
        <f>SUM(I97:I131)</f>
        <v>0</v>
      </c>
      <c r="J96" s="244"/>
      <c r="K96" s="244">
        <f>SUM(K97:K131)</f>
        <v>0</v>
      </c>
      <c r="L96" s="244"/>
      <c r="M96" s="244">
        <f>SUM(M97:M131)</f>
        <v>0</v>
      </c>
      <c r="N96" s="243"/>
      <c r="O96" s="243">
        <f>SUM(O97:O131)</f>
        <v>1038.6400000000001</v>
      </c>
      <c r="P96" s="243"/>
      <c r="Q96" s="243">
        <f>SUM(Q97:Q131)</f>
        <v>0</v>
      </c>
      <c r="R96" s="244"/>
      <c r="S96" s="244"/>
      <c r="T96" s="245"/>
      <c r="U96" s="239"/>
      <c r="V96" s="239">
        <f>SUM(V97:V131)</f>
        <v>216.29000000000002</v>
      </c>
      <c r="W96" s="239"/>
      <c r="X96" s="239"/>
      <c r="AG96" t="s">
        <v>161</v>
      </c>
    </row>
    <row r="97" spans="1:60" outlineLevel="1" x14ac:dyDescent="0.25">
      <c r="A97" s="246">
        <v>22</v>
      </c>
      <c r="B97" s="247" t="s">
        <v>331</v>
      </c>
      <c r="C97" s="262" t="s">
        <v>332</v>
      </c>
      <c r="D97" s="248" t="s">
        <v>257</v>
      </c>
      <c r="E97" s="249">
        <v>764.32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49">
        <v>0.10373</v>
      </c>
      <c r="O97" s="249">
        <f>ROUND(E97*N97,2)</f>
        <v>79.28</v>
      </c>
      <c r="P97" s="249">
        <v>0</v>
      </c>
      <c r="Q97" s="249">
        <f>ROUND(E97*P97,2)</f>
        <v>0</v>
      </c>
      <c r="R97" s="251"/>
      <c r="S97" s="251" t="s">
        <v>165</v>
      </c>
      <c r="T97" s="252" t="s">
        <v>165</v>
      </c>
      <c r="U97" s="232">
        <v>0.06</v>
      </c>
      <c r="V97" s="232">
        <f>ROUND(E97*U97,2)</f>
        <v>45.86</v>
      </c>
      <c r="W97" s="232"/>
      <c r="X97" s="232" t="s">
        <v>166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167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5">
      <c r="A98" s="229"/>
      <c r="B98" s="230"/>
      <c r="C98" s="263" t="s">
        <v>333</v>
      </c>
      <c r="D98" s="233"/>
      <c r="E98" s="234"/>
      <c r="F98" s="232"/>
      <c r="G98" s="232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12"/>
      <c r="Z98" s="212"/>
      <c r="AA98" s="212"/>
      <c r="AB98" s="212"/>
      <c r="AC98" s="212"/>
      <c r="AD98" s="212"/>
      <c r="AE98" s="212"/>
      <c r="AF98" s="212"/>
      <c r="AG98" s="212" t="s">
        <v>169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5">
      <c r="A99" s="229"/>
      <c r="B99" s="230"/>
      <c r="C99" s="263" t="s">
        <v>334</v>
      </c>
      <c r="D99" s="233"/>
      <c r="E99" s="234"/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12"/>
      <c r="Z99" s="212"/>
      <c r="AA99" s="212"/>
      <c r="AB99" s="212"/>
      <c r="AC99" s="212"/>
      <c r="AD99" s="212"/>
      <c r="AE99" s="212"/>
      <c r="AF99" s="212"/>
      <c r="AG99" s="212" t="s">
        <v>169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5">
      <c r="A100" s="229"/>
      <c r="B100" s="230"/>
      <c r="C100" s="263" t="s">
        <v>335</v>
      </c>
      <c r="D100" s="233"/>
      <c r="E100" s="234">
        <v>764.32</v>
      </c>
      <c r="F100" s="232"/>
      <c r="G100" s="232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169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5">
      <c r="A101" s="246">
        <v>23</v>
      </c>
      <c r="B101" s="247" t="s">
        <v>336</v>
      </c>
      <c r="C101" s="262" t="s">
        <v>337</v>
      </c>
      <c r="D101" s="248" t="s">
        <v>257</v>
      </c>
      <c r="E101" s="249">
        <v>764.32</v>
      </c>
      <c r="F101" s="250"/>
      <c r="G101" s="251">
        <f>ROUND(E101*F101,2)</f>
        <v>0</v>
      </c>
      <c r="H101" s="250"/>
      <c r="I101" s="251">
        <f>ROUND(E101*H101,2)</f>
        <v>0</v>
      </c>
      <c r="J101" s="250"/>
      <c r="K101" s="251">
        <f>ROUND(E101*J101,2)</f>
        <v>0</v>
      </c>
      <c r="L101" s="251">
        <v>21</v>
      </c>
      <c r="M101" s="251">
        <f>G101*(1+L101/100)</f>
        <v>0</v>
      </c>
      <c r="N101" s="249">
        <v>5.0000000000000001E-4</v>
      </c>
      <c r="O101" s="249">
        <f>ROUND(E101*N101,2)</f>
        <v>0.38</v>
      </c>
      <c r="P101" s="249">
        <v>0</v>
      </c>
      <c r="Q101" s="249">
        <f>ROUND(E101*P101,2)</f>
        <v>0</v>
      </c>
      <c r="R101" s="251"/>
      <c r="S101" s="251" t="s">
        <v>165</v>
      </c>
      <c r="T101" s="252" t="s">
        <v>165</v>
      </c>
      <c r="U101" s="232">
        <v>2E-3</v>
      </c>
      <c r="V101" s="232">
        <f>ROUND(E101*U101,2)</f>
        <v>1.53</v>
      </c>
      <c r="W101" s="232"/>
      <c r="X101" s="232" t="s">
        <v>166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167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5">
      <c r="A102" s="229"/>
      <c r="B102" s="230"/>
      <c r="C102" s="263" t="s">
        <v>333</v>
      </c>
      <c r="D102" s="233"/>
      <c r="E102" s="234"/>
      <c r="F102" s="232"/>
      <c r="G102" s="232"/>
      <c r="H102" s="232"/>
      <c r="I102" s="232"/>
      <c r="J102" s="232"/>
      <c r="K102" s="232"/>
      <c r="L102" s="232"/>
      <c r="M102" s="232"/>
      <c r="N102" s="231"/>
      <c r="O102" s="231"/>
      <c r="P102" s="231"/>
      <c r="Q102" s="231"/>
      <c r="R102" s="232"/>
      <c r="S102" s="232"/>
      <c r="T102" s="232"/>
      <c r="U102" s="232"/>
      <c r="V102" s="232"/>
      <c r="W102" s="232"/>
      <c r="X102" s="232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169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5">
      <c r="A103" s="229"/>
      <c r="B103" s="230"/>
      <c r="C103" s="263" t="s">
        <v>334</v>
      </c>
      <c r="D103" s="233"/>
      <c r="E103" s="234"/>
      <c r="F103" s="232"/>
      <c r="G103" s="232"/>
      <c r="H103" s="232"/>
      <c r="I103" s="232"/>
      <c r="J103" s="232"/>
      <c r="K103" s="232"/>
      <c r="L103" s="232"/>
      <c r="M103" s="232"/>
      <c r="N103" s="231"/>
      <c r="O103" s="231"/>
      <c r="P103" s="231"/>
      <c r="Q103" s="231"/>
      <c r="R103" s="232"/>
      <c r="S103" s="232"/>
      <c r="T103" s="232"/>
      <c r="U103" s="232"/>
      <c r="V103" s="232"/>
      <c r="W103" s="232"/>
      <c r="X103" s="232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169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5">
      <c r="A104" s="229"/>
      <c r="B104" s="230"/>
      <c r="C104" s="263" t="s">
        <v>338</v>
      </c>
      <c r="D104" s="233"/>
      <c r="E104" s="234">
        <v>764.32</v>
      </c>
      <c r="F104" s="232"/>
      <c r="G104" s="232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169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5">
      <c r="A105" s="246">
        <v>24</v>
      </c>
      <c r="B105" s="247" t="s">
        <v>339</v>
      </c>
      <c r="C105" s="262" t="s">
        <v>340</v>
      </c>
      <c r="D105" s="248" t="s">
        <v>257</v>
      </c>
      <c r="E105" s="249">
        <v>750.67</v>
      </c>
      <c r="F105" s="250"/>
      <c r="G105" s="251">
        <f>ROUND(E105*F105,2)</f>
        <v>0</v>
      </c>
      <c r="H105" s="250"/>
      <c r="I105" s="251">
        <f>ROUND(E105*H105,2)</f>
        <v>0</v>
      </c>
      <c r="J105" s="250"/>
      <c r="K105" s="251">
        <f>ROUND(E105*J105,2)</f>
        <v>0</v>
      </c>
      <c r="L105" s="251">
        <v>21</v>
      </c>
      <c r="M105" s="251">
        <f>G105*(1+L105/100)</f>
        <v>0</v>
      </c>
      <c r="N105" s="249">
        <v>0.18151999999999999</v>
      </c>
      <c r="O105" s="249">
        <f>ROUND(E105*N105,2)</f>
        <v>136.26</v>
      </c>
      <c r="P105" s="249">
        <v>0</v>
      </c>
      <c r="Q105" s="249">
        <f>ROUND(E105*P105,2)</f>
        <v>0</v>
      </c>
      <c r="R105" s="251"/>
      <c r="S105" s="251" t="s">
        <v>165</v>
      </c>
      <c r="T105" s="252" t="s">
        <v>165</v>
      </c>
      <c r="U105" s="232">
        <v>0.09</v>
      </c>
      <c r="V105" s="232">
        <f>ROUND(E105*U105,2)</f>
        <v>67.56</v>
      </c>
      <c r="W105" s="232"/>
      <c r="X105" s="232" t="s">
        <v>166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167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5">
      <c r="A106" s="229"/>
      <c r="B106" s="230"/>
      <c r="C106" s="263" t="s">
        <v>333</v>
      </c>
      <c r="D106" s="233"/>
      <c r="E106" s="234"/>
      <c r="F106" s="232"/>
      <c r="G106" s="232"/>
      <c r="H106" s="232"/>
      <c r="I106" s="232"/>
      <c r="J106" s="232"/>
      <c r="K106" s="232"/>
      <c r="L106" s="232"/>
      <c r="M106" s="232"/>
      <c r="N106" s="231"/>
      <c r="O106" s="231"/>
      <c r="P106" s="231"/>
      <c r="Q106" s="231"/>
      <c r="R106" s="232"/>
      <c r="S106" s="232"/>
      <c r="T106" s="232"/>
      <c r="U106" s="232"/>
      <c r="V106" s="232"/>
      <c r="W106" s="232"/>
      <c r="X106" s="232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169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5">
      <c r="A107" s="229"/>
      <c r="B107" s="230"/>
      <c r="C107" s="263" t="s">
        <v>334</v>
      </c>
      <c r="D107" s="233"/>
      <c r="E107" s="234"/>
      <c r="F107" s="232"/>
      <c r="G107" s="232"/>
      <c r="H107" s="232"/>
      <c r="I107" s="232"/>
      <c r="J107" s="232"/>
      <c r="K107" s="232"/>
      <c r="L107" s="232"/>
      <c r="M107" s="232"/>
      <c r="N107" s="231"/>
      <c r="O107" s="231"/>
      <c r="P107" s="231"/>
      <c r="Q107" s="231"/>
      <c r="R107" s="232"/>
      <c r="S107" s="232"/>
      <c r="T107" s="232"/>
      <c r="U107" s="232"/>
      <c r="V107" s="232"/>
      <c r="W107" s="232"/>
      <c r="X107" s="232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169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5">
      <c r="A108" s="229"/>
      <c r="B108" s="230"/>
      <c r="C108" s="263" t="s">
        <v>341</v>
      </c>
      <c r="D108" s="233"/>
      <c r="E108" s="234">
        <v>750.67</v>
      </c>
      <c r="F108" s="232"/>
      <c r="G108" s="232"/>
      <c r="H108" s="232"/>
      <c r="I108" s="232"/>
      <c r="J108" s="232"/>
      <c r="K108" s="232"/>
      <c r="L108" s="232"/>
      <c r="M108" s="232"/>
      <c r="N108" s="231"/>
      <c r="O108" s="231"/>
      <c r="P108" s="231"/>
      <c r="Q108" s="231"/>
      <c r="R108" s="232"/>
      <c r="S108" s="232"/>
      <c r="T108" s="232"/>
      <c r="U108" s="232"/>
      <c r="V108" s="232"/>
      <c r="W108" s="232"/>
      <c r="X108" s="232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169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5">
      <c r="A109" s="246">
        <v>25</v>
      </c>
      <c r="B109" s="247" t="s">
        <v>342</v>
      </c>
      <c r="C109" s="262" t="s">
        <v>343</v>
      </c>
      <c r="D109" s="248" t="s">
        <v>257</v>
      </c>
      <c r="E109" s="249">
        <v>750.67</v>
      </c>
      <c r="F109" s="250"/>
      <c r="G109" s="251">
        <f>ROUND(E109*F109,2)</f>
        <v>0</v>
      </c>
      <c r="H109" s="250"/>
      <c r="I109" s="251">
        <f>ROUND(E109*H109,2)</f>
        <v>0</v>
      </c>
      <c r="J109" s="250"/>
      <c r="K109" s="251">
        <f>ROUND(E109*J109,2)</f>
        <v>0</v>
      </c>
      <c r="L109" s="251">
        <v>21</v>
      </c>
      <c r="M109" s="251">
        <f>G109*(1+L109/100)</f>
        <v>0</v>
      </c>
      <c r="N109" s="249">
        <v>7.1000000000000002E-4</v>
      </c>
      <c r="O109" s="249">
        <f>ROUND(E109*N109,2)</f>
        <v>0.53</v>
      </c>
      <c r="P109" s="249">
        <v>0</v>
      </c>
      <c r="Q109" s="249">
        <f>ROUND(E109*P109,2)</f>
        <v>0</v>
      </c>
      <c r="R109" s="251"/>
      <c r="S109" s="251" t="s">
        <v>165</v>
      </c>
      <c r="T109" s="252" t="s">
        <v>165</v>
      </c>
      <c r="U109" s="232">
        <v>2E-3</v>
      </c>
      <c r="V109" s="232">
        <f>ROUND(E109*U109,2)</f>
        <v>1.5</v>
      </c>
      <c r="W109" s="232"/>
      <c r="X109" s="232" t="s">
        <v>166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167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5">
      <c r="A110" s="229"/>
      <c r="B110" s="230"/>
      <c r="C110" s="263" t="s">
        <v>333</v>
      </c>
      <c r="D110" s="233"/>
      <c r="E110" s="234"/>
      <c r="F110" s="232"/>
      <c r="G110" s="232"/>
      <c r="H110" s="232"/>
      <c r="I110" s="232"/>
      <c r="J110" s="232"/>
      <c r="K110" s="232"/>
      <c r="L110" s="232"/>
      <c r="M110" s="232"/>
      <c r="N110" s="231"/>
      <c r="O110" s="231"/>
      <c r="P110" s="231"/>
      <c r="Q110" s="231"/>
      <c r="R110" s="232"/>
      <c r="S110" s="232"/>
      <c r="T110" s="232"/>
      <c r="U110" s="232"/>
      <c r="V110" s="232"/>
      <c r="W110" s="232"/>
      <c r="X110" s="232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169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5">
      <c r="A111" s="229"/>
      <c r="B111" s="230"/>
      <c r="C111" s="263" t="s">
        <v>334</v>
      </c>
      <c r="D111" s="233"/>
      <c r="E111" s="234"/>
      <c r="F111" s="232"/>
      <c r="G111" s="232"/>
      <c r="H111" s="232"/>
      <c r="I111" s="232"/>
      <c r="J111" s="232"/>
      <c r="K111" s="232"/>
      <c r="L111" s="232"/>
      <c r="M111" s="232"/>
      <c r="N111" s="231"/>
      <c r="O111" s="231"/>
      <c r="P111" s="231"/>
      <c r="Q111" s="231"/>
      <c r="R111" s="232"/>
      <c r="S111" s="232"/>
      <c r="T111" s="232"/>
      <c r="U111" s="232"/>
      <c r="V111" s="232"/>
      <c r="W111" s="232"/>
      <c r="X111" s="232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169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5">
      <c r="A112" s="229"/>
      <c r="B112" s="230"/>
      <c r="C112" s="263" t="s">
        <v>344</v>
      </c>
      <c r="D112" s="233"/>
      <c r="E112" s="234">
        <v>750.67</v>
      </c>
      <c r="F112" s="232"/>
      <c r="G112" s="232"/>
      <c r="H112" s="232"/>
      <c r="I112" s="232"/>
      <c r="J112" s="232"/>
      <c r="K112" s="232"/>
      <c r="L112" s="232"/>
      <c r="M112" s="232"/>
      <c r="N112" s="231"/>
      <c r="O112" s="231"/>
      <c r="P112" s="231"/>
      <c r="Q112" s="231"/>
      <c r="R112" s="232"/>
      <c r="S112" s="232"/>
      <c r="T112" s="232"/>
      <c r="U112" s="232"/>
      <c r="V112" s="232"/>
      <c r="W112" s="232"/>
      <c r="X112" s="232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169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ht="20.399999999999999" outlineLevel="1" x14ac:dyDescent="0.25">
      <c r="A113" s="246">
        <v>26</v>
      </c>
      <c r="B113" s="247" t="s">
        <v>345</v>
      </c>
      <c r="C113" s="262" t="s">
        <v>346</v>
      </c>
      <c r="D113" s="248" t="s">
        <v>257</v>
      </c>
      <c r="E113" s="249">
        <v>737.02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49">
        <v>0.15826000000000001</v>
      </c>
      <c r="O113" s="249">
        <f>ROUND(E113*N113,2)</f>
        <v>116.64</v>
      </c>
      <c r="P113" s="249">
        <v>0</v>
      </c>
      <c r="Q113" s="249">
        <f>ROUND(E113*P113,2)</f>
        <v>0</v>
      </c>
      <c r="R113" s="251"/>
      <c r="S113" s="251" t="s">
        <v>165</v>
      </c>
      <c r="T113" s="252" t="s">
        <v>165</v>
      </c>
      <c r="U113" s="232">
        <v>0.06</v>
      </c>
      <c r="V113" s="232">
        <f>ROUND(E113*U113,2)</f>
        <v>44.22</v>
      </c>
      <c r="W113" s="232"/>
      <c r="X113" s="232" t="s">
        <v>166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167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5">
      <c r="A114" s="229"/>
      <c r="B114" s="230"/>
      <c r="C114" s="263" t="s">
        <v>333</v>
      </c>
      <c r="D114" s="233"/>
      <c r="E114" s="234"/>
      <c r="F114" s="232"/>
      <c r="G114" s="232"/>
      <c r="H114" s="232"/>
      <c r="I114" s="232"/>
      <c r="J114" s="232"/>
      <c r="K114" s="232"/>
      <c r="L114" s="232"/>
      <c r="M114" s="232"/>
      <c r="N114" s="231"/>
      <c r="O114" s="231"/>
      <c r="P114" s="231"/>
      <c r="Q114" s="231"/>
      <c r="R114" s="232"/>
      <c r="S114" s="232"/>
      <c r="T114" s="232"/>
      <c r="U114" s="232"/>
      <c r="V114" s="232"/>
      <c r="W114" s="232"/>
      <c r="X114" s="232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169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5">
      <c r="A115" s="229"/>
      <c r="B115" s="230"/>
      <c r="C115" s="263" t="s">
        <v>334</v>
      </c>
      <c r="D115" s="233"/>
      <c r="E115" s="234"/>
      <c r="F115" s="232"/>
      <c r="G115" s="232"/>
      <c r="H115" s="232"/>
      <c r="I115" s="232"/>
      <c r="J115" s="232"/>
      <c r="K115" s="232"/>
      <c r="L115" s="232"/>
      <c r="M115" s="232"/>
      <c r="N115" s="231"/>
      <c r="O115" s="231"/>
      <c r="P115" s="231"/>
      <c r="Q115" s="231"/>
      <c r="R115" s="232"/>
      <c r="S115" s="232"/>
      <c r="T115" s="232"/>
      <c r="U115" s="232"/>
      <c r="V115" s="232"/>
      <c r="W115" s="232"/>
      <c r="X115" s="232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169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5">
      <c r="A116" s="229"/>
      <c r="B116" s="230"/>
      <c r="C116" s="263" t="s">
        <v>347</v>
      </c>
      <c r="D116" s="233"/>
      <c r="E116" s="234">
        <v>737.02</v>
      </c>
      <c r="F116" s="232"/>
      <c r="G116" s="232"/>
      <c r="H116" s="232"/>
      <c r="I116" s="232"/>
      <c r="J116" s="232"/>
      <c r="K116" s="232"/>
      <c r="L116" s="232"/>
      <c r="M116" s="232"/>
      <c r="N116" s="231"/>
      <c r="O116" s="231"/>
      <c r="P116" s="231"/>
      <c r="Q116" s="231"/>
      <c r="R116" s="232"/>
      <c r="S116" s="232"/>
      <c r="T116" s="232"/>
      <c r="U116" s="232"/>
      <c r="V116" s="232"/>
      <c r="W116" s="232"/>
      <c r="X116" s="232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169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5">
      <c r="A117" s="246">
        <v>27</v>
      </c>
      <c r="B117" s="247" t="s">
        <v>348</v>
      </c>
      <c r="C117" s="262" t="s">
        <v>349</v>
      </c>
      <c r="D117" s="248" t="s">
        <v>257</v>
      </c>
      <c r="E117" s="249">
        <v>737.02</v>
      </c>
      <c r="F117" s="250"/>
      <c r="G117" s="251">
        <f>ROUND(E117*F117,2)</f>
        <v>0</v>
      </c>
      <c r="H117" s="250"/>
      <c r="I117" s="251">
        <f>ROUND(E117*H117,2)</f>
        <v>0</v>
      </c>
      <c r="J117" s="250"/>
      <c r="K117" s="251">
        <f>ROUND(E117*J117,2)</f>
        <v>0</v>
      </c>
      <c r="L117" s="251">
        <v>21</v>
      </c>
      <c r="M117" s="251">
        <f>G117*(1+L117/100)</f>
        <v>0</v>
      </c>
      <c r="N117" s="249">
        <v>6.5199999999999998E-3</v>
      </c>
      <c r="O117" s="249">
        <f>ROUND(E117*N117,2)</f>
        <v>4.8099999999999996</v>
      </c>
      <c r="P117" s="249">
        <v>0</v>
      </c>
      <c r="Q117" s="249">
        <f>ROUND(E117*P117,2)</f>
        <v>0</v>
      </c>
      <c r="R117" s="251"/>
      <c r="S117" s="251" t="s">
        <v>165</v>
      </c>
      <c r="T117" s="252" t="s">
        <v>165</v>
      </c>
      <c r="U117" s="232">
        <v>4.0000000000000001E-3</v>
      </c>
      <c r="V117" s="232">
        <f>ROUND(E117*U117,2)</f>
        <v>2.95</v>
      </c>
      <c r="W117" s="232"/>
      <c r="X117" s="232" t="s">
        <v>166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167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5">
      <c r="A118" s="229"/>
      <c r="B118" s="230"/>
      <c r="C118" s="263" t="s">
        <v>333</v>
      </c>
      <c r="D118" s="233"/>
      <c r="E118" s="234"/>
      <c r="F118" s="232"/>
      <c r="G118" s="232"/>
      <c r="H118" s="232"/>
      <c r="I118" s="232"/>
      <c r="J118" s="232"/>
      <c r="K118" s="232"/>
      <c r="L118" s="232"/>
      <c r="M118" s="232"/>
      <c r="N118" s="231"/>
      <c r="O118" s="231"/>
      <c r="P118" s="231"/>
      <c r="Q118" s="231"/>
      <c r="R118" s="232"/>
      <c r="S118" s="232"/>
      <c r="T118" s="232"/>
      <c r="U118" s="232"/>
      <c r="V118" s="232"/>
      <c r="W118" s="232"/>
      <c r="X118" s="232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169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5">
      <c r="A119" s="229"/>
      <c r="B119" s="230"/>
      <c r="C119" s="263" t="s">
        <v>334</v>
      </c>
      <c r="D119" s="233"/>
      <c r="E119" s="234"/>
      <c r="F119" s="232"/>
      <c r="G119" s="232"/>
      <c r="H119" s="232"/>
      <c r="I119" s="232"/>
      <c r="J119" s="232"/>
      <c r="K119" s="232"/>
      <c r="L119" s="232"/>
      <c r="M119" s="232"/>
      <c r="N119" s="231"/>
      <c r="O119" s="231"/>
      <c r="P119" s="231"/>
      <c r="Q119" s="231"/>
      <c r="R119" s="232"/>
      <c r="S119" s="232"/>
      <c r="T119" s="232"/>
      <c r="U119" s="232"/>
      <c r="V119" s="232"/>
      <c r="W119" s="232"/>
      <c r="X119" s="232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169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5">
      <c r="A120" s="229"/>
      <c r="B120" s="230"/>
      <c r="C120" s="263" t="s">
        <v>350</v>
      </c>
      <c r="D120" s="233"/>
      <c r="E120" s="234">
        <v>737.02</v>
      </c>
      <c r="F120" s="232"/>
      <c r="G120" s="232"/>
      <c r="H120" s="232"/>
      <c r="I120" s="232"/>
      <c r="J120" s="232"/>
      <c r="K120" s="232"/>
      <c r="L120" s="232"/>
      <c r="M120" s="232"/>
      <c r="N120" s="231"/>
      <c r="O120" s="231"/>
      <c r="P120" s="231"/>
      <c r="Q120" s="231"/>
      <c r="R120" s="232"/>
      <c r="S120" s="232"/>
      <c r="T120" s="232"/>
      <c r="U120" s="232"/>
      <c r="V120" s="232"/>
      <c r="W120" s="232"/>
      <c r="X120" s="232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169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5">
      <c r="A121" s="246">
        <v>28</v>
      </c>
      <c r="B121" s="247" t="s">
        <v>351</v>
      </c>
      <c r="C121" s="262" t="s">
        <v>352</v>
      </c>
      <c r="D121" s="248" t="s">
        <v>257</v>
      </c>
      <c r="E121" s="249">
        <v>737.02</v>
      </c>
      <c r="F121" s="250"/>
      <c r="G121" s="251">
        <f>ROUND(E121*F121,2)</f>
        <v>0</v>
      </c>
      <c r="H121" s="250"/>
      <c r="I121" s="251">
        <f>ROUND(E121*H121,2)</f>
        <v>0</v>
      </c>
      <c r="J121" s="250"/>
      <c r="K121" s="251">
        <f>ROUND(E121*J121,2)</f>
        <v>0</v>
      </c>
      <c r="L121" s="251">
        <v>21</v>
      </c>
      <c r="M121" s="251">
        <f>G121*(1+L121/100)</f>
        <v>0</v>
      </c>
      <c r="N121" s="249">
        <v>0.33206000000000002</v>
      </c>
      <c r="O121" s="249">
        <f>ROUND(E121*N121,2)</f>
        <v>244.73</v>
      </c>
      <c r="P121" s="249">
        <v>0</v>
      </c>
      <c r="Q121" s="249">
        <f>ROUND(E121*P121,2)</f>
        <v>0</v>
      </c>
      <c r="R121" s="251"/>
      <c r="S121" s="251" t="s">
        <v>165</v>
      </c>
      <c r="T121" s="252" t="s">
        <v>165</v>
      </c>
      <c r="U121" s="232">
        <v>0.03</v>
      </c>
      <c r="V121" s="232">
        <f>ROUND(E121*U121,2)</f>
        <v>22.11</v>
      </c>
      <c r="W121" s="232"/>
      <c r="X121" s="232" t="s">
        <v>166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167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5">
      <c r="A122" s="229"/>
      <c r="B122" s="230"/>
      <c r="C122" s="263" t="s">
        <v>333</v>
      </c>
      <c r="D122" s="233"/>
      <c r="E122" s="234"/>
      <c r="F122" s="232"/>
      <c r="G122" s="232"/>
      <c r="H122" s="232"/>
      <c r="I122" s="232"/>
      <c r="J122" s="232"/>
      <c r="K122" s="232"/>
      <c r="L122" s="232"/>
      <c r="M122" s="232"/>
      <c r="N122" s="231"/>
      <c r="O122" s="231"/>
      <c r="P122" s="231"/>
      <c r="Q122" s="231"/>
      <c r="R122" s="232"/>
      <c r="S122" s="232"/>
      <c r="T122" s="232"/>
      <c r="U122" s="232"/>
      <c r="V122" s="232"/>
      <c r="W122" s="232"/>
      <c r="X122" s="232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169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5">
      <c r="A123" s="229"/>
      <c r="B123" s="230"/>
      <c r="C123" s="263" t="s">
        <v>353</v>
      </c>
      <c r="D123" s="233"/>
      <c r="E123" s="234"/>
      <c r="F123" s="232"/>
      <c r="G123" s="232"/>
      <c r="H123" s="232"/>
      <c r="I123" s="232"/>
      <c r="J123" s="232"/>
      <c r="K123" s="232"/>
      <c r="L123" s="232"/>
      <c r="M123" s="232"/>
      <c r="N123" s="231"/>
      <c r="O123" s="231"/>
      <c r="P123" s="231"/>
      <c r="Q123" s="231"/>
      <c r="R123" s="232"/>
      <c r="S123" s="232"/>
      <c r="T123" s="232"/>
      <c r="U123" s="232"/>
      <c r="V123" s="232"/>
      <c r="W123" s="232"/>
      <c r="X123" s="232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169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5">
      <c r="A124" s="229"/>
      <c r="B124" s="230"/>
      <c r="C124" s="263" t="s">
        <v>354</v>
      </c>
      <c r="D124" s="233"/>
      <c r="E124" s="234">
        <v>737.02</v>
      </c>
      <c r="F124" s="232"/>
      <c r="G124" s="232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169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ht="20.399999999999999" outlineLevel="1" x14ac:dyDescent="0.25">
      <c r="A125" s="246">
        <v>29</v>
      </c>
      <c r="B125" s="247" t="s">
        <v>355</v>
      </c>
      <c r="C125" s="262" t="s">
        <v>356</v>
      </c>
      <c r="D125" s="248" t="s">
        <v>257</v>
      </c>
      <c r="E125" s="249">
        <v>764.32</v>
      </c>
      <c r="F125" s="250"/>
      <c r="G125" s="251">
        <f>ROUND(E125*F125,2)</f>
        <v>0</v>
      </c>
      <c r="H125" s="250"/>
      <c r="I125" s="251">
        <f>ROUND(E125*H125,2)</f>
        <v>0</v>
      </c>
      <c r="J125" s="250"/>
      <c r="K125" s="251">
        <f>ROUND(E125*J125,2)</f>
        <v>0</v>
      </c>
      <c r="L125" s="251">
        <v>21</v>
      </c>
      <c r="M125" s="251">
        <f>G125*(1+L125/100)</f>
        <v>0</v>
      </c>
      <c r="N125" s="249">
        <v>0.55125000000000002</v>
      </c>
      <c r="O125" s="249">
        <f>ROUND(E125*N125,2)</f>
        <v>421.33</v>
      </c>
      <c r="P125" s="249">
        <v>0</v>
      </c>
      <c r="Q125" s="249">
        <f>ROUND(E125*P125,2)</f>
        <v>0</v>
      </c>
      <c r="R125" s="251"/>
      <c r="S125" s="251" t="s">
        <v>165</v>
      </c>
      <c r="T125" s="252" t="s">
        <v>165</v>
      </c>
      <c r="U125" s="232">
        <v>0.03</v>
      </c>
      <c r="V125" s="232">
        <f>ROUND(E125*U125,2)</f>
        <v>22.93</v>
      </c>
      <c r="W125" s="232"/>
      <c r="X125" s="232" t="s">
        <v>166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167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5">
      <c r="A126" s="229"/>
      <c r="B126" s="230"/>
      <c r="C126" s="263" t="s">
        <v>333</v>
      </c>
      <c r="D126" s="233"/>
      <c r="E126" s="234"/>
      <c r="F126" s="232"/>
      <c r="G126" s="232"/>
      <c r="H126" s="232"/>
      <c r="I126" s="232"/>
      <c r="J126" s="232"/>
      <c r="K126" s="232"/>
      <c r="L126" s="232"/>
      <c r="M126" s="232"/>
      <c r="N126" s="231"/>
      <c r="O126" s="231"/>
      <c r="P126" s="231"/>
      <c r="Q126" s="231"/>
      <c r="R126" s="232"/>
      <c r="S126" s="232"/>
      <c r="T126" s="232"/>
      <c r="U126" s="232"/>
      <c r="V126" s="232"/>
      <c r="W126" s="232"/>
      <c r="X126" s="232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169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5">
      <c r="A127" s="229"/>
      <c r="B127" s="230"/>
      <c r="C127" s="263" t="s">
        <v>353</v>
      </c>
      <c r="D127" s="233"/>
      <c r="E127" s="234"/>
      <c r="F127" s="232"/>
      <c r="G127" s="232"/>
      <c r="H127" s="232"/>
      <c r="I127" s="232"/>
      <c r="J127" s="232"/>
      <c r="K127" s="232"/>
      <c r="L127" s="232"/>
      <c r="M127" s="232"/>
      <c r="N127" s="231"/>
      <c r="O127" s="231"/>
      <c r="P127" s="231"/>
      <c r="Q127" s="231"/>
      <c r="R127" s="232"/>
      <c r="S127" s="232"/>
      <c r="T127" s="232"/>
      <c r="U127" s="232"/>
      <c r="V127" s="232"/>
      <c r="W127" s="232"/>
      <c r="X127" s="232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169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5">
      <c r="A128" s="229"/>
      <c r="B128" s="230"/>
      <c r="C128" s="263" t="s">
        <v>357</v>
      </c>
      <c r="D128" s="233"/>
      <c r="E128" s="234">
        <v>764.32</v>
      </c>
      <c r="F128" s="232"/>
      <c r="G128" s="232"/>
      <c r="H128" s="232"/>
      <c r="I128" s="232"/>
      <c r="J128" s="232"/>
      <c r="K128" s="232"/>
      <c r="L128" s="232"/>
      <c r="M128" s="232"/>
      <c r="N128" s="231"/>
      <c r="O128" s="231"/>
      <c r="P128" s="231"/>
      <c r="Q128" s="231"/>
      <c r="R128" s="232"/>
      <c r="S128" s="232"/>
      <c r="T128" s="232"/>
      <c r="U128" s="232"/>
      <c r="V128" s="232"/>
      <c r="W128" s="232"/>
      <c r="X128" s="232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169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5">
      <c r="A129" s="246">
        <v>30</v>
      </c>
      <c r="B129" s="247" t="s">
        <v>358</v>
      </c>
      <c r="C129" s="262" t="s">
        <v>359</v>
      </c>
      <c r="D129" s="248" t="s">
        <v>257</v>
      </c>
      <c r="E129" s="249">
        <v>127.19</v>
      </c>
      <c r="F129" s="250"/>
      <c r="G129" s="251">
        <f>ROUND(E129*F129,2)</f>
        <v>0</v>
      </c>
      <c r="H129" s="250"/>
      <c r="I129" s="251">
        <f>ROUND(E129*H129,2)</f>
        <v>0</v>
      </c>
      <c r="J129" s="250"/>
      <c r="K129" s="251">
        <f>ROUND(E129*J129,2)</f>
        <v>0</v>
      </c>
      <c r="L129" s="251">
        <v>21</v>
      </c>
      <c r="M129" s="251">
        <f>G129*(1+L129/100)</f>
        <v>0</v>
      </c>
      <c r="N129" s="249">
        <v>0.27267000000000002</v>
      </c>
      <c r="O129" s="249">
        <f>ROUND(E129*N129,2)</f>
        <v>34.68</v>
      </c>
      <c r="P129" s="249">
        <v>0</v>
      </c>
      <c r="Q129" s="249">
        <f>ROUND(E129*P129,2)</f>
        <v>0</v>
      </c>
      <c r="R129" s="251"/>
      <c r="S129" s="251" t="s">
        <v>165</v>
      </c>
      <c r="T129" s="252" t="s">
        <v>165</v>
      </c>
      <c r="U129" s="232">
        <v>0.06</v>
      </c>
      <c r="V129" s="232">
        <f>ROUND(E129*U129,2)</f>
        <v>7.63</v>
      </c>
      <c r="W129" s="232"/>
      <c r="X129" s="232" t="s">
        <v>166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167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5">
      <c r="A130" s="229"/>
      <c r="B130" s="230"/>
      <c r="C130" s="263" t="s">
        <v>333</v>
      </c>
      <c r="D130" s="233"/>
      <c r="E130" s="234"/>
      <c r="F130" s="232"/>
      <c r="G130" s="232"/>
      <c r="H130" s="232"/>
      <c r="I130" s="232"/>
      <c r="J130" s="232"/>
      <c r="K130" s="232"/>
      <c r="L130" s="232"/>
      <c r="M130" s="232"/>
      <c r="N130" s="231"/>
      <c r="O130" s="231"/>
      <c r="P130" s="231"/>
      <c r="Q130" s="231"/>
      <c r="R130" s="232"/>
      <c r="S130" s="232"/>
      <c r="T130" s="232"/>
      <c r="U130" s="232"/>
      <c r="V130" s="232"/>
      <c r="W130" s="232"/>
      <c r="X130" s="232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169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5">
      <c r="A131" s="229"/>
      <c r="B131" s="230"/>
      <c r="C131" s="263" t="s">
        <v>360</v>
      </c>
      <c r="D131" s="233"/>
      <c r="E131" s="234">
        <v>127.19</v>
      </c>
      <c r="F131" s="232"/>
      <c r="G131" s="232"/>
      <c r="H131" s="232"/>
      <c r="I131" s="232"/>
      <c r="J131" s="232"/>
      <c r="K131" s="232"/>
      <c r="L131" s="232"/>
      <c r="M131" s="232"/>
      <c r="N131" s="231"/>
      <c r="O131" s="231"/>
      <c r="P131" s="231"/>
      <c r="Q131" s="231"/>
      <c r="R131" s="232"/>
      <c r="S131" s="232"/>
      <c r="T131" s="232"/>
      <c r="U131" s="232"/>
      <c r="V131" s="232"/>
      <c r="W131" s="232"/>
      <c r="X131" s="232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169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x14ac:dyDescent="0.25">
      <c r="A132" s="240" t="s">
        <v>160</v>
      </c>
      <c r="B132" s="241" t="s">
        <v>108</v>
      </c>
      <c r="C132" s="261" t="s">
        <v>109</v>
      </c>
      <c r="D132" s="242"/>
      <c r="E132" s="243"/>
      <c r="F132" s="244"/>
      <c r="G132" s="244">
        <f>SUMIF(AG133:AG173,"&lt;&gt;NOR",G133:G173)</f>
        <v>0</v>
      </c>
      <c r="H132" s="244"/>
      <c r="I132" s="244">
        <f>SUM(I133:I173)</f>
        <v>0</v>
      </c>
      <c r="J132" s="244"/>
      <c r="K132" s="244">
        <f>SUM(K133:K173)</f>
        <v>0</v>
      </c>
      <c r="L132" s="244"/>
      <c r="M132" s="244">
        <f>SUM(M133:M173)</f>
        <v>0</v>
      </c>
      <c r="N132" s="243"/>
      <c r="O132" s="243">
        <f>SUM(O133:O173)</f>
        <v>29.369999999999997</v>
      </c>
      <c r="P132" s="243"/>
      <c r="Q132" s="243">
        <f>SUM(Q133:Q173)</f>
        <v>0</v>
      </c>
      <c r="R132" s="244"/>
      <c r="S132" s="244"/>
      <c r="T132" s="245"/>
      <c r="U132" s="239"/>
      <c r="V132" s="239">
        <f>SUM(V133:V173)</f>
        <v>68.23</v>
      </c>
      <c r="W132" s="239"/>
      <c r="X132" s="239"/>
      <c r="AG132" t="s">
        <v>161</v>
      </c>
    </row>
    <row r="133" spans="1:60" ht="20.399999999999999" outlineLevel="1" x14ac:dyDescent="0.25">
      <c r="A133" s="246">
        <v>31</v>
      </c>
      <c r="B133" s="247" t="s">
        <v>361</v>
      </c>
      <c r="C133" s="262" t="s">
        <v>362</v>
      </c>
      <c r="D133" s="248" t="s">
        <v>189</v>
      </c>
      <c r="E133" s="249">
        <v>2</v>
      </c>
      <c r="F133" s="250"/>
      <c r="G133" s="251">
        <f>ROUND(E133*F133,2)</f>
        <v>0</v>
      </c>
      <c r="H133" s="250"/>
      <c r="I133" s="251">
        <f>ROUND(E133*H133,2)</f>
        <v>0</v>
      </c>
      <c r="J133" s="250"/>
      <c r="K133" s="251">
        <f>ROUND(E133*J133,2)</f>
        <v>0</v>
      </c>
      <c r="L133" s="251">
        <v>21</v>
      </c>
      <c r="M133" s="251">
        <f>G133*(1+L133/100)</f>
        <v>0</v>
      </c>
      <c r="N133" s="249">
        <v>0.79886000000000001</v>
      </c>
      <c r="O133" s="249">
        <f>ROUND(E133*N133,2)</f>
        <v>1.6</v>
      </c>
      <c r="P133" s="249">
        <v>0</v>
      </c>
      <c r="Q133" s="249">
        <f>ROUND(E133*P133,2)</f>
        <v>0</v>
      </c>
      <c r="R133" s="251"/>
      <c r="S133" s="251" t="s">
        <v>165</v>
      </c>
      <c r="T133" s="252" t="s">
        <v>165</v>
      </c>
      <c r="U133" s="232">
        <v>0</v>
      </c>
      <c r="V133" s="232">
        <f>ROUND(E133*U133,2)</f>
        <v>0</v>
      </c>
      <c r="W133" s="232"/>
      <c r="X133" s="232" t="s">
        <v>363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364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5">
      <c r="A134" s="229"/>
      <c r="B134" s="230"/>
      <c r="C134" s="263" t="s">
        <v>295</v>
      </c>
      <c r="D134" s="233"/>
      <c r="E134" s="234"/>
      <c r="F134" s="232"/>
      <c r="G134" s="232"/>
      <c r="H134" s="232"/>
      <c r="I134" s="232"/>
      <c r="J134" s="232"/>
      <c r="K134" s="232"/>
      <c r="L134" s="232"/>
      <c r="M134" s="232"/>
      <c r="N134" s="231"/>
      <c r="O134" s="231"/>
      <c r="P134" s="231"/>
      <c r="Q134" s="231"/>
      <c r="R134" s="232"/>
      <c r="S134" s="232"/>
      <c r="T134" s="232"/>
      <c r="U134" s="232"/>
      <c r="V134" s="232"/>
      <c r="W134" s="232"/>
      <c r="X134" s="232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169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ht="20.399999999999999" outlineLevel="1" x14ac:dyDescent="0.25">
      <c r="A135" s="229"/>
      <c r="B135" s="230"/>
      <c r="C135" s="263" t="s">
        <v>365</v>
      </c>
      <c r="D135" s="233"/>
      <c r="E135" s="234"/>
      <c r="F135" s="232"/>
      <c r="G135" s="232"/>
      <c r="H135" s="232"/>
      <c r="I135" s="232"/>
      <c r="J135" s="232"/>
      <c r="K135" s="232"/>
      <c r="L135" s="232"/>
      <c r="M135" s="232"/>
      <c r="N135" s="231"/>
      <c r="O135" s="231"/>
      <c r="P135" s="231"/>
      <c r="Q135" s="231"/>
      <c r="R135" s="232"/>
      <c r="S135" s="232"/>
      <c r="T135" s="232"/>
      <c r="U135" s="232"/>
      <c r="V135" s="232"/>
      <c r="W135" s="232"/>
      <c r="X135" s="232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169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5">
      <c r="A136" s="229"/>
      <c r="B136" s="230"/>
      <c r="C136" s="263" t="s">
        <v>366</v>
      </c>
      <c r="D136" s="233"/>
      <c r="E136" s="234"/>
      <c r="F136" s="232"/>
      <c r="G136" s="232"/>
      <c r="H136" s="232"/>
      <c r="I136" s="232"/>
      <c r="J136" s="232"/>
      <c r="K136" s="232"/>
      <c r="L136" s="232"/>
      <c r="M136" s="232"/>
      <c r="N136" s="231"/>
      <c r="O136" s="231"/>
      <c r="P136" s="231"/>
      <c r="Q136" s="231"/>
      <c r="R136" s="232"/>
      <c r="S136" s="232"/>
      <c r="T136" s="232"/>
      <c r="U136" s="232"/>
      <c r="V136" s="232"/>
      <c r="W136" s="232"/>
      <c r="X136" s="232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169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5">
      <c r="A137" s="229"/>
      <c r="B137" s="230"/>
      <c r="C137" s="263" t="s">
        <v>367</v>
      </c>
      <c r="D137" s="233"/>
      <c r="E137" s="234">
        <v>2</v>
      </c>
      <c r="F137" s="232"/>
      <c r="G137" s="232"/>
      <c r="H137" s="232"/>
      <c r="I137" s="232"/>
      <c r="J137" s="232"/>
      <c r="K137" s="232"/>
      <c r="L137" s="232"/>
      <c r="M137" s="232"/>
      <c r="N137" s="231"/>
      <c r="O137" s="231"/>
      <c r="P137" s="231"/>
      <c r="Q137" s="231"/>
      <c r="R137" s="232"/>
      <c r="S137" s="232"/>
      <c r="T137" s="232"/>
      <c r="U137" s="232"/>
      <c r="V137" s="232"/>
      <c r="W137" s="232"/>
      <c r="X137" s="232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169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5">
      <c r="A138" s="246">
        <v>32</v>
      </c>
      <c r="B138" s="247" t="s">
        <v>368</v>
      </c>
      <c r="C138" s="262" t="s">
        <v>369</v>
      </c>
      <c r="D138" s="248" t="s">
        <v>224</v>
      </c>
      <c r="E138" s="249">
        <v>8</v>
      </c>
      <c r="F138" s="250"/>
      <c r="G138" s="251">
        <f>ROUND(E138*F138,2)</f>
        <v>0</v>
      </c>
      <c r="H138" s="250"/>
      <c r="I138" s="251">
        <f>ROUND(E138*H138,2)</f>
        <v>0</v>
      </c>
      <c r="J138" s="250"/>
      <c r="K138" s="251">
        <f>ROUND(E138*J138,2)</f>
        <v>0</v>
      </c>
      <c r="L138" s="251">
        <v>21</v>
      </c>
      <c r="M138" s="251">
        <f>G138*(1+L138/100)</f>
        <v>0</v>
      </c>
      <c r="N138" s="249">
        <v>0</v>
      </c>
      <c r="O138" s="249">
        <f>ROUND(E138*N138,2)</f>
        <v>0</v>
      </c>
      <c r="P138" s="249">
        <v>0</v>
      </c>
      <c r="Q138" s="249">
        <f>ROUND(E138*P138,2)</f>
        <v>0</v>
      </c>
      <c r="R138" s="251"/>
      <c r="S138" s="251" t="s">
        <v>165</v>
      </c>
      <c r="T138" s="252" t="s">
        <v>165</v>
      </c>
      <c r="U138" s="232">
        <v>7.0000000000000007E-2</v>
      </c>
      <c r="V138" s="232">
        <f>ROUND(E138*U138,2)</f>
        <v>0.56000000000000005</v>
      </c>
      <c r="W138" s="232"/>
      <c r="X138" s="232" t="s">
        <v>166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167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5">
      <c r="A139" s="229"/>
      <c r="B139" s="230"/>
      <c r="C139" s="263" t="s">
        <v>295</v>
      </c>
      <c r="D139" s="233"/>
      <c r="E139" s="234"/>
      <c r="F139" s="232"/>
      <c r="G139" s="232"/>
      <c r="H139" s="232"/>
      <c r="I139" s="232"/>
      <c r="J139" s="232"/>
      <c r="K139" s="232"/>
      <c r="L139" s="232"/>
      <c r="M139" s="232"/>
      <c r="N139" s="231"/>
      <c r="O139" s="231"/>
      <c r="P139" s="231"/>
      <c r="Q139" s="231"/>
      <c r="R139" s="232"/>
      <c r="S139" s="232"/>
      <c r="T139" s="232"/>
      <c r="U139" s="232"/>
      <c r="V139" s="232"/>
      <c r="W139" s="232"/>
      <c r="X139" s="232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169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5">
      <c r="A140" s="229"/>
      <c r="B140" s="230"/>
      <c r="C140" s="263" t="s">
        <v>370</v>
      </c>
      <c r="D140" s="233"/>
      <c r="E140" s="234"/>
      <c r="F140" s="232"/>
      <c r="G140" s="232"/>
      <c r="H140" s="232"/>
      <c r="I140" s="232"/>
      <c r="J140" s="232"/>
      <c r="K140" s="232"/>
      <c r="L140" s="232"/>
      <c r="M140" s="232"/>
      <c r="N140" s="231"/>
      <c r="O140" s="231"/>
      <c r="P140" s="231"/>
      <c r="Q140" s="231"/>
      <c r="R140" s="232"/>
      <c r="S140" s="232"/>
      <c r="T140" s="232"/>
      <c r="U140" s="232"/>
      <c r="V140" s="232"/>
      <c r="W140" s="232"/>
      <c r="X140" s="232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169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5">
      <c r="A141" s="229"/>
      <c r="B141" s="230"/>
      <c r="C141" s="263" t="s">
        <v>371</v>
      </c>
      <c r="D141" s="233"/>
      <c r="E141" s="234">
        <v>8</v>
      </c>
      <c r="F141" s="232"/>
      <c r="G141" s="232"/>
      <c r="H141" s="232"/>
      <c r="I141" s="232"/>
      <c r="J141" s="232"/>
      <c r="K141" s="232"/>
      <c r="L141" s="232"/>
      <c r="M141" s="232"/>
      <c r="N141" s="231"/>
      <c r="O141" s="231"/>
      <c r="P141" s="231"/>
      <c r="Q141" s="231"/>
      <c r="R141" s="232"/>
      <c r="S141" s="232"/>
      <c r="T141" s="232"/>
      <c r="U141" s="232"/>
      <c r="V141" s="232"/>
      <c r="W141" s="232"/>
      <c r="X141" s="232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169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5">
      <c r="A142" s="253">
        <v>33</v>
      </c>
      <c r="B142" s="254" t="s">
        <v>372</v>
      </c>
      <c r="C142" s="264" t="s">
        <v>373</v>
      </c>
      <c r="D142" s="255" t="s">
        <v>189</v>
      </c>
      <c r="E142" s="256">
        <v>9</v>
      </c>
      <c r="F142" s="257"/>
      <c r="G142" s="258">
        <f>ROUND(E142*F142,2)</f>
        <v>0</v>
      </c>
      <c r="H142" s="257"/>
      <c r="I142" s="258">
        <f>ROUND(E142*H142,2)</f>
        <v>0</v>
      </c>
      <c r="J142" s="257"/>
      <c r="K142" s="258">
        <f>ROUND(E142*J142,2)</f>
        <v>0</v>
      </c>
      <c r="L142" s="258">
        <v>21</v>
      </c>
      <c r="M142" s="258">
        <f>G142*(1+L142/100)</f>
        <v>0</v>
      </c>
      <c r="N142" s="256">
        <v>3.2100000000000002E-3</v>
      </c>
      <c r="O142" s="256">
        <f>ROUND(E142*N142,2)</f>
        <v>0.03</v>
      </c>
      <c r="P142" s="256">
        <v>0</v>
      </c>
      <c r="Q142" s="256">
        <f>ROUND(E142*P142,2)</f>
        <v>0</v>
      </c>
      <c r="R142" s="258" t="s">
        <v>374</v>
      </c>
      <c r="S142" s="258" t="s">
        <v>165</v>
      </c>
      <c r="T142" s="259" t="s">
        <v>165</v>
      </c>
      <c r="U142" s="232">
        <v>0</v>
      </c>
      <c r="V142" s="232">
        <f>ROUND(E142*U142,2)</f>
        <v>0</v>
      </c>
      <c r="W142" s="232"/>
      <c r="X142" s="232" t="s">
        <v>375</v>
      </c>
      <c r="Y142" s="212"/>
      <c r="Z142" s="212"/>
      <c r="AA142" s="212"/>
      <c r="AB142" s="212"/>
      <c r="AC142" s="212"/>
      <c r="AD142" s="212"/>
      <c r="AE142" s="212"/>
      <c r="AF142" s="212"/>
      <c r="AG142" s="212" t="s">
        <v>376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5">
      <c r="A143" s="246">
        <v>34</v>
      </c>
      <c r="B143" s="247" t="s">
        <v>377</v>
      </c>
      <c r="C143" s="262" t="s">
        <v>378</v>
      </c>
      <c r="D143" s="248" t="s">
        <v>189</v>
      </c>
      <c r="E143" s="249">
        <v>4</v>
      </c>
      <c r="F143" s="250"/>
      <c r="G143" s="251">
        <f>ROUND(E143*F143,2)</f>
        <v>0</v>
      </c>
      <c r="H143" s="250"/>
      <c r="I143" s="251">
        <f>ROUND(E143*H143,2)</f>
        <v>0</v>
      </c>
      <c r="J143" s="250"/>
      <c r="K143" s="251">
        <f>ROUND(E143*J143,2)</f>
        <v>0</v>
      </c>
      <c r="L143" s="251">
        <v>21</v>
      </c>
      <c r="M143" s="251">
        <f>G143*(1+L143/100)</f>
        <v>0</v>
      </c>
      <c r="N143" s="249">
        <v>1.0000000000000001E-5</v>
      </c>
      <c r="O143" s="249">
        <f>ROUND(E143*N143,2)</f>
        <v>0</v>
      </c>
      <c r="P143" s="249">
        <v>0</v>
      </c>
      <c r="Q143" s="249">
        <f>ROUND(E143*P143,2)</f>
        <v>0</v>
      </c>
      <c r="R143" s="251"/>
      <c r="S143" s="251" t="s">
        <v>165</v>
      </c>
      <c r="T143" s="252" t="s">
        <v>165</v>
      </c>
      <c r="U143" s="232">
        <v>0.18</v>
      </c>
      <c r="V143" s="232">
        <f>ROUND(E143*U143,2)</f>
        <v>0.72</v>
      </c>
      <c r="W143" s="232"/>
      <c r="X143" s="232" t="s">
        <v>166</v>
      </c>
      <c r="Y143" s="212"/>
      <c r="Z143" s="212"/>
      <c r="AA143" s="212"/>
      <c r="AB143" s="212"/>
      <c r="AC143" s="212"/>
      <c r="AD143" s="212"/>
      <c r="AE143" s="212"/>
      <c r="AF143" s="212"/>
      <c r="AG143" s="212" t="s">
        <v>167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5">
      <c r="A144" s="229"/>
      <c r="B144" s="230"/>
      <c r="C144" s="263" t="s">
        <v>295</v>
      </c>
      <c r="D144" s="233"/>
      <c r="E144" s="234"/>
      <c r="F144" s="232"/>
      <c r="G144" s="232"/>
      <c r="H144" s="232"/>
      <c r="I144" s="232"/>
      <c r="J144" s="232"/>
      <c r="K144" s="232"/>
      <c r="L144" s="232"/>
      <c r="M144" s="232"/>
      <c r="N144" s="231"/>
      <c r="O144" s="231"/>
      <c r="P144" s="231"/>
      <c r="Q144" s="231"/>
      <c r="R144" s="232"/>
      <c r="S144" s="232"/>
      <c r="T144" s="232"/>
      <c r="U144" s="232"/>
      <c r="V144" s="232"/>
      <c r="W144" s="232"/>
      <c r="X144" s="232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169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5">
      <c r="A145" s="229"/>
      <c r="B145" s="230"/>
      <c r="C145" s="263" t="s">
        <v>370</v>
      </c>
      <c r="D145" s="233"/>
      <c r="E145" s="234"/>
      <c r="F145" s="232"/>
      <c r="G145" s="232"/>
      <c r="H145" s="232"/>
      <c r="I145" s="232"/>
      <c r="J145" s="232"/>
      <c r="K145" s="232"/>
      <c r="L145" s="232"/>
      <c r="M145" s="232"/>
      <c r="N145" s="231"/>
      <c r="O145" s="231"/>
      <c r="P145" s="231"/>
      <c r="Q145" s="231"/>
      <c r="R145" s="232"/>
      <c r="S145" s="232"/>
      <c r="T145" s="232"/>
      <c r="U145" s="232"/>
      <c r="V145" s="232"/>
      <c r="W145" s="232"/>
      <c r="X145" s="232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169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5">
      <c r="A146" s="229"/>
      <c r="B146" s="230"/>
      <c r="C146" s="263" t="s">
        <v>379</v>
      </c>
      <c r="D146" s="233"/>
      <c r="E146" s="234">
        <v>4</v>
      </c>
      <c r="F146" s="232"/>
      <c r="G146" s="232"/>
      <c r="H146" s="232"/>
      <c r="I146" s="232"/>
      <c r="J146" s="232"/>
      <c r="K146" s="232"/>
      <c r="L146" s="232"/>
      <c r="M146" s="232"/>
      <c r="N146" s="231"/>
      <c r="O146" s="231"/>
      <c r="P146" s="231"/>
      <c r="Q146" s="231"/>
      <c r="R146" s="232"/>
      <c r="S146" s="232"/>
      <c r="T146" s="232"/>
      <c r="U146" s="232"/>
      <c r="V146" s="232"/>
      <c r="W146" s="232"/>
      <c r="X146" s="232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169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5">
      <c r="A147" s="253">
        <v>35</v>
      </c>
      <c r="B147" s="254" t="s">
        <v>380</v>
      </c>
      <c r="C147" s="264" t="s">
        <v>381</v>
      </c>
      <c r="D147" s="255" t="s">
        <v>189</v>
      </c>
      <c r="E147" s="256">
        <v>2</v>
      </c>
      <c r="F147" s="257"/>
      <c r="G147" s="258">
        <f>ROUND(E147*F147,2)</f>
        <v>0</v>
      </c>
      <c r="H147" s="257"/>
      <c r="I147" s="258">
        <f>ROUND(E147*H147,2)</f>
        <v>0</v>
      </c>
      <c r="J147" s="257"/>
      <c r="K147" s="258">
        <f>ROUND(E147*J147,2)</f>
        <v>0</v>
      </c>
      <c r="L147" s="258">
        <v>21</v>
      </c>
      <c r="M147" s="258">
        <f>G147*(1+L147/100)</f>
        <v>0</v>
      </c>
      <c r="N147" s="256">
        <v>5.4000000000000001E-4</v>
      </c>
      <c r="O147" s="256">
        <f>ROUND(E147*N147,2)</f>
        <v>0</v>
      </c>
      <c r="P147" s="256">
        <v>0</v>
      </c>
      <c r="Q147" s="256">
        <f>ROUND(E147*P147,2)</f>
        <v>0</v>
      </c>
      <c r="R147" s="258" t="s">
        <v>374</v>
      </c>
      <c r="S147" s="258" t="s">
        <v>165</v>
      </c>
      <c r="T147" s="259" t="s">
        <v>165</v>
      </c>
      <c r="U147" s="232">
        <v>0</v>
      </c>
      <c r="V147" s="232">
        <f>ROUND(E147*U147,2)</f>
        <v>0</v>
      </c>
      <c r="W147" s="232"/>
      <c r="X147" s="232" t="s">
        <v>375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376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5">
      <c r="A148" s="253">
        <v>36</v>
      </c>
      <c r="B148" s="254" t="s">
        <v>382</v>
      </c>
      <c r="C148" s="264" t="s">
        <v>383</v>
      </c>
      <c r="D148" s="255" t="s">
        <v>189</v>
      </c>
      <c r="E148" s="256">
        <v>2</v>
      </c>
      <c r="F148" s="257"/>
      <c r="G148" s="258">
        <f>ROUND(E148*F148,2)</f>
        <v>0</v>
      </c>
      <c r="H148" s="257"/>
      <c r="I148" s="258">
        <f>ROUND(E148*H148,2)</f>
        <v>0</v>
      </c>
      <c r="J148" s="257"/>
      <c r="K148" s="258">
        <f>ROUND(E148*J148,2)</f>
        <v>0</v>
      </c>
      <c r="L148" s="258">
        <v>21</v>
      </c>
      <c r="M148" s="258">
        <f>G148*(1+L148/100)</f>
        <v>0</v>
      </c>
      <c r="N148" s="256">
        <v>6.6E-4</v>
      </c>
      <c r="O148" s="256">
        <f>ROUND(E148*N148,2)</f>
        <v>0</v>
      </c>
      <c r="P148" s="256">
        <v>0</v>
      </c>
      <c r="Q148" s="256">
        <f>ROUND(E148*P148,2)</f>
        <v>0</v>
      </c>
      <c r="R148" s="258" t="s">
        <v>374</v>
      </c>
      <c r="S148" s="258" t="s">
        <v>165</v>
      </c>
      <c r="T148" s="259" t="s">
        <v>165</v>
      </c>
      <c r="U148" s="232">
        <v>0</v>
      </c>
      <c r="V148" s="232">
        <f>ROUND(E148*U148,2)</f>
        <v>0</v>
      </c>
      <c r="W148" s="232"/>
      <c r="X148" s="232" t="s">
        <v>375</v>
      </c>
      <c r="Y148" s="212"/>
      <c r="Z148" s="212"/>
      <c r="AA148" s="212"/>
      <c r="AB148" s="212"/>
      <c r="AC148" s="212"/>
      <c r="AD148" s="212"/>
      <c r="AE148" s="212"/>
      <c r="AF148" s="212"/>
      <c r="AG148" s="212" t="s">
        <v>376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ht="20.399999999999999" outlineLevel="1" x14ac:dyDescent="0.25">
      <c r="A149" s="246">
        <v>37</v>
      </c>
      <c r="B149" s="247" t="s">
        <v>384</v>
      </c>
      <c r="C149" s="262" t="s">
        <v>385</v>
      </c>
      <c r="D149" s="248" t="s">
        <v>189</v>
      </c>
      <c r="E149" s="249">
        <v>3</v>
      </c>
      <c r="F149" s="250"/>
      <c r="G149" s="251">
        <f>ROUND(E149*F149,2)</f>
        <v>0</v>
      </c>
      <c r="H149" s="250"/>
      <c r="I149" s="251">
        <f>ROUND(E149*H149,2)</f>
        <v>0</v>
      </c>
      <c r="J149" s="250"/>
      <c r="K149" s="251">
        <f>ROUND(E149*J149,2)</f>
        <v>0</v>
      </c>
      <c r="L149" s="251">
        <v>21</v>
      </c>
      <c r="M149" s="251">
        <f>G149*(1+L149/100)</f>
        <v>0</v>
      </c>
      <c r="N149" s="249">
        <v>1.3174999999999999</v>
      </c>
      <c r="O149" s="249">
        <f>ROUND(E149*N149,2)</f>
        <v>3.95</v>
      </c>
      <c r="P149" s="249">
        <v>0</v>
      </c>
      <c r="Q149" s="249">
        <f>ROUND(E149*P149,2)</f>
        <v>0</v>
      </c>
      <c r="R149" s="251"/>
      <c r="S149" s="251" t="s">
        <v>229</v>
      </c>
      <c r="T149" s="252" t="s">
        <v>230</v>
      </c>
      <c r="U149" s="232">
        <v>15.43</v>
      </c>
      <c r="V149" s="232">
        <f>ROUND(E149*U149,2)</f>
        <v>46.29</v>
      </c>
      <c r="W149" s="232"/>
      <c r="X149" s="232" t="s">
        <v>166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167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5">
      <c r="A150" s="229"/>
      <c r="B150" s="230"/>
      <c r="C150" s="263" t="s">
        <v>295</v>
      </c>
      <c r="D150" s="233"/>
      <c r="E150" s="234"/>
      <c r="F150" s="232"/>
      <c r="G150" s="232"/>
      <c r="H150" s="232"/>
      <c r="I150" s="232"/>
      <c r="J150" s="232"/>
      <c r="K150" s="232"/>
      <c r="L150" s="232"/>
      <c r="M150" s="232"/>
      <c r="N150" s="231"/>
      <c r="O150" s="231"/>
      <c r="P150" s="231"/>
      <c r="Q150" s="231"/>
      <c r="R150" s="232"/>
      <c r="S150" s="232"/>
      <c r="T150" s="232"/>
      <c r="U150" s="232"/>
      <c r="V150" s="232"/>
      <c r="W150" s="232"/>
      <c r="X150" s="232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169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5">
      <c r="A151" s="229"/>
      <c r="B151" s="230"/>
      <c r="C151" s="263" t="s">
        <v>370</v>
      </c>
      <c r="D151" s="233"/>
      <c r="E151" s="234"/>
      <c r="F151" s="232"/>
      <c r="G151" s="232"/>
      <c r="H151" s="232"/>
      <c r="I151" s="232"/>
      <c r="J151" s="232"/>
      <c r="K151" s="232"/>
      <c r="L151" s="232"/>
      <c r="M151" s="232"/>
      <c r="N151" s="231"/>
      <c r="O151" s="231"/>
      <c r="P151" s="231"/>
      <c r="Q151" s="231"/>
      <c r="R151" s="232"/>
      <c r="S151" s="232"/>
      <c r="T151" s="232"/>
      <c r="U151" s="232"/>
      <c r="V151" s="232"/>
      <c r="W151" s="232"/>
      <c r="X151" s="232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169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5">
      <c r="A152" s="229"/>
      <c r="B152" s="230"/>
      <c r="C152" s="263" t="s">
        <v>386</v>
      </c>
      <c r="D152" s="233"/>
      <c r="E152" s="234"/>
      <c r="F152" s="232"/>
      <c r="G152" s="232"/>
      <c r="H152" s="232"/>
      <c r="I152" s="232"/>
      <c r="J152" s="232"/>
      <c r="K152" s="232"/>
      <c r="L152" s="232"/>
      <c r="M152" s="232"/>
      <c r="N152" s="231"/>
      <c r="O152" s="231"/>
      <c r="P152" s="231"/>
      <c r="Q152" s="231"/>
      <c r="R152" s="232"/>
      <c r="S152" s="232"/>
      <c r="T152" s="232"/>
      <c r="U152" s="232"/>
      <c r="V152" s="232"/>
      <c r="W152" s="232"/>
      <c r="X152" s="232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169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5">
      <c r="A153" s="229"/>
      <c r="B153" s="230"/>
      <c r="C153" s="263" t="s">
        <v>387</v>
      </c>
      <c r="D153" s="233"/>
      <c r="E153" s="234"/>
      <c r="F153" s="232"/>
      <c r="G153" s="232"/>
      <c r="H153" s="232"/>
      <c r="I153" s="232"/>
      <c r="J153" s="232"/>
      <c r="K153" s="232"/>
      <c r="L153" s="232"/>
      <c r="M153" s="232"/>
      <c r="N153" s="231"/>
      <c r="O153" s="231"/>
      <c r="P153" s="231"/>
      <c r="Q153" s="231"/>
      <c r="R153" s="232"/>
      <c r="S153" s="232"/>
      <c r="T153" s="232"/>
      <c r="U153" s="232"/>
      <c r="V153" s="232"/>
      <c r="W153" s="232"/>
      <c r="X153" s="232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169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5">
      <c r="A154" s="229"/>
      <c r="B154" s="230"/>
      <c r="C154" s="263" t="s">
        <v>388</v>
      </c>
      <c r="D154" s="233"/>
      <c r="E154" s="234">
        <v>3</v>
      </c>
      <c r="F154" s="232"/>
      <c r="G154" s="232"/>
      <c r="H154" s="232"/>
      <c r="I154" s="232"/>
      <c r="J154" s="232"/>
      <c r="K154" s="232"/>
      <c r="L154" s="232"/>
      <c r="M154" s="232"/>
      <c r="N154" s="231"/>
      <c r="O154" s="231"/>
      <c r="P154" s="231"/>
      <c r="Q154" s="231"/>
      <c r="R154" s="232"/>
      <c r="S154" s="232"/>
      <c r="T154" s="232"/>
      <c r="U154" s="232"/>
      <c r="V154" s="232"/>
      <c r="W154" s="232"/>
      <c r="X154" s="232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169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ht="20.399999999999999" outlineLevel="1" x14ac:dyDescent="0.25">
      <c r="A155" s="246">
        <v>38</v>
      </c>
      <c r="B155" s="247" t="s">
        <v>389</v>
      </c>
      <c r="C155" s="262" t="s">
        <v>390</v>
      </c>
      <c r="D155" s="248" t="s">
        <v>164</v>
      </c>
      <c r="E155" s="249">
        <v>2.2400000000000002</v>
      </c>
      <c r="F155" s="250"/>
      <c r="G155" s="251">
        <f>ROUND(E155*F155,2)</f>
        <v>0</v>
      </c>
      <c r="H155" s="250"/>
      <c r="I155" s="251">
        <f>ROUND(E155*H155,2)</f>
        <v>0</v>
      </c>
      <c r="J155" s="250"/>
      <c r="K155" s="251">
        <f>ROUND(E155*J155,2)</f>
        <v>0</v>
      </c>
      <c r="L155" s="251">
        <v>21</v>
      </c>
      <c r="M155" s="251">
        <f>G155*(1+L155/100)</f>
        <v>0</v>
      </c>
      <c r="N155" s="249">
        <v>2.5249999999999999</v>
      </c>
      <c r="O155" s="249">
        <f>ROUND(E155*N155,2)</f>
        <v>5.66</v>
      </c>
      <c r="P155" s="249">
        <v>0</v>
      </c>
      <c r="Q155" s="249">
        <f>ROUND(E155*P155,2)</f>
        <v>0</v>
      </c>
      <c r="R155" s="251"/>
      <c r="S155" s="251" t="s">
        <v>165</v>
      </c>
      <c r="T155" s="252" t="s">
        <v>165</v>
      </c>
      <c r="U155" s="232">
        <v>1.3</v>
      </c>
      <c r="V155" s="232">
        <f>ROUND(E155*U155,2)</f>
        <v>2.91</v>
      </c>
      <c r="W155" s="232"/>
      <c r="X155" s="232" t="s">
        <v>166</v>
      </c>
      <c r="Y155" s="212"/>
      <c r="Z155" s="212"/>
      <c r="AA155" s="212"/>
      <c r="AB155" s="212"/>
      <c r="AC155" s="212"/>
      <c r="AD155" s="212"/>
      <c r="AE155" s="212"/>
      <c r="AF155" s="212"/>
      <c r="AG155" s="212" t="s">
        <v>167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5">
      <c r="A156" s="229"/>
      <c r="B156" s="230"/>
      <c r="C156" s="263" t="s">
        <v>295</v>
      </c>
      <c r="D156" s="233"/>
      <c r="E156" s="234"/>
      <c r="F156" s="232"/>
      <c r="G156" s="232"/>
      <c r="H156" s="232"/>
      <c r="I156" s="232"/>
      <c r="J156" s="232"/>
      <c r="K156" s="232"/>
      <c r="L156" s="232"/>
      <c r="M156" s="232"/>
      <c r="N156" s="231"/>
      <c r="O156" s="231"/>
      <c r="P156" s="231"/>
      <c r="Q156" s="231"/>
      <c r="R156" s="232"/>
      <c r="S156" s="232"/>
      <c r="T156" s="232"/>
      <c r="U156" s="232"/>
      <c r="V156" s="232"/>
      <c r="W156" s="232"/>
      <c r="X156" s="232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169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5">
      <c r="A157" s="229"/>
      <c r="B157" s="230"/>
      <c r="C157" s="263" t="s">
        <v>391</v>
      </c>
      <c r="D157" s="233"/>
      <c r="E157" s="234">
        <v>2.2400000000000002</v>
      </c>
      <c r="F157" s="232"/>
      <c r="G157" s="232"/>
      <c r="H157" s="232"/>
      <c r="I157" s="232"/>
      <c r="J157" s="232"/>
      <c r="K157" s="232"/>
      <c r="L157" s="232"/>
      <c r="M157" s="232"/>
      <c r="N157" s="231"/>
      <c r="O157" s="231"/>
      <c r="P157" s="231"/>
      <c r="Q157" s="231"/>
      <c r="R157" s="232"/>
      <c r="S157" s="232"/>
      <c r="T157" s="232"/>
      <c r="U157" s="232"/>
      <c r="V157" s="232"/>
      <c r="W157" s="232"/>
      <c r="X157" s="232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169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5">
      <c r="A158" s="246">
        <v>39</v>
      </c>
      <c r="B158" s="247" t="s">
        <v>392</v>
      </c>
      <c r="C158" s="262" t="s">
        <v>393</v>
      </c>
      <c r="D158" s="248" t="s">
        <v>257</v>
      </c>
      <c r="E158" s="249">
        <v>61.965000000000003</v>
      </c>
      <c r="F158" s="250"/>
      <c r="G158" s="251">
        <f>ROUND(E158*F158,2)</f>
        <v>0</v>
      </c>
      <c r="H158" s="250"/>
      <c r="I158" s="251">
        <f>ROUND(E158*H158,2)</f>
        <v>0</v>
      </c>
      <c r="J158" s="250"/>
      <c r="K158" s="251">
        <f>ROUND(E158*J158,2)</f>
        <v>0</v>
      </c>
      <c r="L158" s="251">
        <v>21</v>
      </c>
      <c r="M158" s="251">
        <f>G158*(1+L158/100)</f>
        <v>0</v>
      </c>
      <c r="N158" s="249">
        <v>1.8000000000000001E-4</v>
      </c>
      <c r="O158" s="249">
        <f>ROUND(E158*N158,2)</f>
        <v>0.01</v>
      </c>
      <c r="P158" s="249">
        <v>0</v>
      </c>
      <c r="Q158" s="249">
        <f>ROUND(E158*P158,2)</f>
        <v>0</v>
      </c>
      <c r="R158" s="251"/>
      <c r="S158" s="251" t="s">
        <v>165</v>
      </c>
      <c r="T158" s="252" t="s">
        <v>165</v>
      </c>
      <c r="U158" s="232">
        <v>0.08</v>
      </c>
      <c r="V158" s="232">
        <f>ROUND(E158*U158,2)</f>
        <v>4.96</v>
      </c>
      <c r="W158" s="232"/>
      <c r="X158" s="232" t="s">
        <v>166</v>
      </c>
      <c r="Y158" s="212"/>
      <c r="Z158" s="212"/>
      <c r="AA158" s="212"/>
      <c r="AB158" s="212"/>
      <c r="AC158" s="212"/>
      <c r="AD158" s="212"/>
      <c r="AE158" s="212"/>
      <c r="AF158" s="212"/>
      <c r="AG158" s="212" t="s">
        <v>167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5">
      <c r="A159" s="229"/>
      <c r="B159" s="230"/>
      <c r="C159" s="263" t="s">
        <v>300</v>
      </c>
      <c r="D159" s="233"/>
      <c r="E159" s="234"/>
      <c r="F159" s="232"/>
      <c r="G159" s="232"/>
      <c r="H159" s="232"/>
      <c r="I159" s="232"/>
      <c r="J159" s="232"/>
      <c r="K159" s="232"/>
      <c r="L159" s="232"/>
      <c r="M159" s="232"/>
      <c r="N159" s="231"/>
      <c r="O159" s="231"/>
      <c r="P159" s="231"/>
      <c r="Q159" s="231"/>
      <c r="R159" s="232"/>
      <c r="S159" s="232"/>
      <c r="T159" s="232"/>
      <c r="U159" s="232"/>
      <c r="V159" s="232"/>
      <c r="W159" s="232"/>
      <c r="X159" s="232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169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5">
      <c r="A160" s="229"/>
      <c r="B160" s="230"/>
      <c r="C160" s="263" t="s">
        <v>394</v>
      </c>
      <c r="D160" s="233"/>
      <c r="E160" s="234">
        <v>61.965000000000003</v>
      </c>
      <c r="F160" s="232"/>
      <c r="G160" s="232"/>
      <c r="H160" s="232"/>
      <c r="I160" s="232"/>
      <c r="J160" s="232"/>
      <c r="K160" s="232"/>
      <c r="L160" s="232"/>
      <c r="M160" s="232"/>
      <c r="N160" s="231"/>
      <c r="O160" s="231"/>
      <c r="P160" s="231"/>
      <c r="Q160" s="231"/>
      <c r="R160" s="232"/>
      <c r="S160" s="232"/>
      <c r="T160" s="232"/>
      <c r="U160" s="232"/>
      <c r="V160" s="232"/>
      <c r="W160" s="232"/>
      <c r="X160" s="232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169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5">
      <c r="A161" s="246">
        <v>40</v>
      </c>
      <c r="B161" s="247" t="s">
        <v>395</v>
      </c>
      <c r="C161" s="262" t="s">
        <v>396</v>
      </c>
      <c r="D161" s="248" t="s">
        <v>257</v>
      </c>
      <c r="E161" s="249">
        <v>71.259749999999997</v>
      </c>
      <c r="F161" s="250"/>
      <c r="G161" s="251">
        <f>ROUND(E161*F161,2)</f>
        <v>0</v>
      </c>
      <c r="H161" s="250"/>
      <c r="I161" s="251">
        <f>ROUND(E161*H161,2)</f>
        <v>0</v>
      </c>
      <c r="J161" s="250"/>
      <c r="K161" s="251">
        <f>ROUND(E161*J161,2)</f>
        <v>0</v>
      </c>
      <c r="L161" s="251">
        <v>21</v>
      </c>
      <c r="M161" s="251">
        <f>G161*(1+L161/100)</f>
        <v>0</v>
      </c>
      <c r="N161" s="249">
        <v>2.9999999999999997E-4</v>
      </c>
      <c r="O161" s="249">
        <f>ROUND(E161*N161,2)</f>
        <v>0.02</v>
      </c>
      <c r="P161" s="249">
        <v>0</v>
      </c>
      <c r="Q161" s="249">
        <f>ROUND(E161*P161,2)</f>
        <v>0</v>
      </c>
      <c r="R161" s="251" t="s">
        <v>374</v>
      </c>
      <c r="S161" s="251" t="s">
        <v>165</v>
      </c>
      <c r="T161" s="252" t="s">
        <v>165</v>
      </c>
      <c r="U161" s="232">
        <v>0</v>
      </c>
      <c r="V161" s="232">
        <f>ROUND(E161*U161,2)</f>
        <v>0</v>
      </c>
      <c r="W161" s="232"/>
      <c r="X161" s="232" t="s">
        <v>375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376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5">
      <c r="A162" s="229"/>
      <c r="B162" s="230"/>
      <c r="C162" s="263" t="s">
        <v>300</v>
      </c>
      <c r="D162" s="233"/>
      <c r="E162" s="234"/>
      <c r="F162" s="232"/>
      <c r="G162" s="232"/>
      <c r="H162" s="232"/>
      <c r="I162" s="232"/>
      <c r="J162" s="232"/>
      <c r="K162" s="232"/>
      <c r="L162" s="232"/>
      <c r="M162" s="232"/>
      <c r="N162" s="231"/>
      <c r="O162" s="231"/>
      <c r="P162" s="231"/>
      <c r="Q162" s="231"/>
      <c r="R162" s="232"/>
      <c r="S162" s="232"/>
      <c r="T162" s="232"/>
      <c r="U162" s="232"/>
      <c r="V162" s="232"/>
      <c r="W162" s="232"/>
      <c r="X162" s="232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169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5">
      <c r="A163" s="229"/>
      <c r="B163" s="230"/>
      <c r="C163" s="263" t="s">
        <v>397</v>
      </c>
      <c r="D163" s="233"/>
      <c r="E163" s="234">
        <v>71.259749999999997</v>
      </c>
      <c r="F163" s="232"/>
      <c r="G163" s="232"/>
      <c r="H163" s="232"/>
      <c r="I163" s="232"/>
      <c r="J163" s="232"/>
      <c r="K163" s="232"/>
      <c r="L163" s="232"/>
      <c r="M163" s="232"/>
      <c r="N163" s="231"/>
      <c r="O163" s="231"/>
      <c r="P163" s="231"/>
      <c r="Q163" s="231"/>
      <c r="R163" s="232"/>
      <c r="S163" s="232"/>
      <c r="T163" s="232"/>
      <c r="U163" s="232"/>
      <c r="V163" s="232"/>
      <c r="W163" s="232"/>
      <c r="X163" s="232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169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5">
      <c r="A164" s="246">
        <v>41</v>
      </c>
      <c r="B164" s="247" t="s">
        <v>398</v>
      </c>
      <c r="C164" s="262" t="s">
        <v>399</v>
      </c>
      <c r="D164" s="248" t="s">
        <v>224</v>
      </c>
      <c r="E164" s="249">
        <v>41.31</v>
      </c>
      <c r="F164" s="250"/>
      <c r="G164" s="251">
        <f>ROUND(E164*F164,2)</f>
        <v>0</v>
      </c>
      <c r="H164" s="250"/>
      <c r="I164" s="251">
        <f>ROUND(E164*H164,2)</f>
        <v>0</v>
      </c>
      <c r="J164" s="250"/>
      <c r="K164" s="251">
        <f>ROUND(E164*J164,2)</f>
        <v>0</v>
      </c>
      <c r="L164" s="251">
        <v>21</v>
      </c>
      <c r="M164" s="251">
        <f>G164*(1+L164/100)</f>
        <v>0</v>
      </c>
      <c r="N164" s="249">
        <v>0.22106999999999999</v>
      </c>
      <c r="O164" s="249">
        <f>ROUND(E164*N164,2)</f>
        <v>9.1300000000000008</v>
      </c>
      <c r="P164" s="249">
        <v>0</v>
      </c>
      <c r="Q164" s="249">
        <f>ROUND(E164*P164,2)</f>
        <v>0</v>
      </c>
      <c r="R164" s="251"/>
      <c r="S164" s="251" t="s">
        <v>165</v>
      </c>
      <c r="T164" s="252" t="s">
        <v>165</v>
      </c>
      <c r="U164" s="232">
        <v>0.19</v>
      </c>
      <c r="V164" s="232">
        <f>ROUND(E164*U164,2)</f>
        <v>7.85</v>
      </c>
      <c r="W164" s="232"/>
      <c r="X164" s="232" t="s">
        <v>166</v>
      </c>
      <c r="Y164" s="212"/>
      <c r="Z164" s="212"/>
      <c r="AA164" s="212"/>
      <c r="AB164" s="212"/>
      <c r="AC164" s="212"/>
      <c r="AD164" s="212"/>
      <c r="AE164" s="212"/>
      <c r="AF164" s="212"/>
      <c r="AG164" s="212" t="s">
        <v>167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5">
      <c r="A165" s="229"/>
      <c r="B165" s="230"/>
      <c r="C165" s="263" t="s">
        <v>300</v>
      </c>
      <c r="D165" s="233"/>
      <c r="E165" s="234"/>
      <c r="F165" s="232"/>
      <c r="G165" s="232"/>
      <c r="H165" s="232"/>
      <c r="I165" s="232"/>
      <c r="J165" s="232"/>
      <c r="K165" s="232"/>
      <c r="L165" s="232"/>
      <c r="M165" s="232"/>
      <c r="N165" s="231"/>
      <c r="O165" s="231"/>
      <c r="P165" s="231"/>
      <c r="Q165" s="231"/>
      <c r="R165" s="232"/>
      <c r="S165" s="232"/>
      <c r="T165" s="232"/>
      <c r="U165" s="232"/>
      <c r="V165" s="232"/>
      <c r="W165" s="232"/>
      <c r="X165" s="232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169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5">
      <c r="A166" s="229"/>
      <c r="B166" s="230"/>
      <c r="C166" s="263" t="s">
        <v>400</v>
      </c>
      <c r="D166" s="233"/>
      <c r="E166" s="234"/>
      <c r="F166" s="232"/>
      <c r="G166" s="232"/>
      <c r="H166" s="232"/>
      <c r="I166" s="232"/>
      <c r="J166" s="232"/>
      <c r="K166" s="232"/>
      <c r="L166" s="232"/>
      <c r="M166" s="232"/>
      <c r="N166" s="231"/>
      <c r="O166" s="231"/>
      <c r="P166" s="231"/>
      <c r="Q166" s="231"/>
      <c r="R166" s="232"/>
      <c r="S166" s="232"/>
      <c r="T166" s="232"/>
      <c r="U166" s="232"/>
      <c r="V166" s="232"/>
      <c r="W166" s="232"/>
      <c r="X166" s="232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169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5">
      <c r="A167" s="229"/>
      <c r="B167" s="230"/>
      <c r="C167" s="263" t="s">
        <v>401</v>
      </c>
      <c r="D167" s="233"/>
      <c r="E167" s="234"/>
      <c r="F167" s="232"/>
      <c r="G167" s="232"/>
      <c r="H167" s="232"/>
      <c r="I167" s="232"/>
      <c r="J167" s="232"/>
      <c r="K167" s="232"/>
      <c r="L167" s="232"/>
      <c r="M167" s="232"/>
      <c r="N167" s="231"/>
      <c r="O167" s="231"/>
      <c r="P167" s="231"/>
      <c r="Q167" s="231"/>
      <c r="R167" s="232"/>
      <c r="S167" s="232"/>
      <c r="T167" s="232"/>
      <c r="U167" s="232"/>
      <c r="V167" s="232"/>
      <c r="W167" s="232"/>
      <c r="X167" s="232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169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5">
      <c r="A168" s="229"/>
      <c r="B168" s="230"/>
      <c r="C168" s="263" t="s">
        <v>402</v>
      </c>
      <c r="D168" s="233"/>
      <c r="E168" s="234">
        <v>41.31</v>
      </c>
      <c r="F168" s="232"/>
      <c r="G168" s="232"/>
      <c r="H168" s="232"/>
      <c r="I168" s="232"/>
      <c r="J168" s="232"/>
      <c r="K168" s="232"/>
      <c r="L168" s="232"/>
      <c r="M168" s="232"/>
      <c r="N168" s="231"/>
      <c r="O168" s="231"/>
      <c r="P168" s="231"/>
      <c r="Q168" s="231"/>
      <c r="R168" s="232"/>
      <c r="S168" s="232"/>
      <c r="T168" s="232"/>
      <c r="U168" s="232"/>
      <c r="V168" s="232"/>
      <c r="W168" s="232"/>
      <c r="X168" s="232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169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5">
      <c r="A169" s="246">
        <v>42</v>
      </c>
      <c r="B169" s="247" t="s">
        <v>403</v>
      </c>
      <c r="C169" s="262" t="s">
        <v>404</v>
      </c>
      <c r="D169" s="248" t="s">
        <v>224</v>
      </c>
      <c r="E169" s="249">
        <v>45.441000000000003</v>
      </c>
      <c r="F169" s="250"/>
      <c r="G169" s="251">
        <f>ROUND(E169*F169,2)</f>
        <v>0</v>
      </c>
      <c r="H169" s="250"/>
      <c r="I169" s="251">
        <f>ROUND(E169*H169,2)</f>
        <v>0</v>
      </c>
      <c r="J169" s="250"/>
      <c r="K169" s="251">
        <f>ROUND(E169*J169,2)</f>
        <v>0</v>
      </c>
      <c r="L169" s="251">
        <v>21</v>
      </c>
      <c r="M169" s="251">
        <f>G169*(1+L169/100)</f>
        <v>0</v>
      </c>
      <c r="N169" s="249">
        <v>5.9999999999999995E-4</v>
      </c>
      <c r="O169" s="249">
        <f>ROUND(E169*N169,2)</f>
        <v>0.03</v>
      </c>
      <c r="P169" s="249">
        <v>0</v>
      </c>
      <c r="Q169" s="249">
        <f>ROUND(E169*P169,2)</f>
        <v>0</v>
      </c>
      <c r="R169" s="251" t="s">
        <v>374</v>
      </c>
      <c r="S169" s="251" t="s">
        <v>165</v>
      </c>
      <c r="T169" s="252" t="s">
        <v>165</v>
      </c>
      <c r="U169" s="232">
        <v>0</v>
      </c>
      <c r="V169" s="232">
        <f>ROUND(E169*U169,2)</f>
        <v>0</v>
      </c>
      <c r="W169" s="232"/>
      <c r="X169" s="232" t="s">
        <v>375</v>
      </c>
      <c r="Y169" s="212"/>
      <c r="Z169" s="212"/>
      <c r="AA169" s="212"/>
      <c r="AB169" s="212"/>
      <c r="AC169" s="212"/>
      <c r="AD169" s="212"/>
      <c r="AE169" s="212"/>
      <c r="AF169" s="212"/>
      <c r="AG169" s="212" t="s">
        <v>376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5">
      <c r="A170" s="229"/>
      <c r="B170" s="230"/>
      <c r="C170" s="263" t="s">
        <v>300</v>
      </c>
      <c r="D170" s="233"/>
      <c r="E170" s="234"/>
      <c r="F170" s="232"/>
      <c r="G170" s="232"/>
      <c r="H170" s="232"/>
      <c r="I170" s="232"/>
      <c r="J170" s="232"/>
      <c r="K170" s="232"/>
      <c r="L170" s="232"/>
      <c r="M170" s="232"/>
      <c r="N170" s="231"/>
      <c r="O170" s="231"/>
      <c r="P170" s="231"/>
      <c r="Q170" s="231"/>
      <c r="R170" s="232"/>
      <c r="S170" s="232"/>
      <c r="T170" s="232"/>
      <c r="U170" s="232"/>
      <c r="V170" s="232"/>
      <c r="W170" s="232"/>
      <c r="X170" s="232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169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5">
      <c r="A171" s="229"/>
      <c r="B171" s="230"/>
      <c r="C171" s="263" t="s">
        <v>405</v>
      </c>
      <c r="D171" s="233"/>
      <c r="E171" s="234">
        <v>45.441000000000003</v>
      </c>
      <c r="F171" s="232"/>
      <c r="G171" s="232"/>
      <c r="H171" s="232"/>
      <c r="I171" s="232"/>
      <c r="J171" s="232"/>
      <c r="K171" s="232"/>
      <c r="L171" s="232"/>
      <c r="M171" s="232"/>
      <c r="N171" s="231"/>
      <c r="O171" s="231"/>
      <c r="P171" s="231"/>
      <c r="Q171" s="231"/>
      <c r="R171" s="232"/>
      <c r="S171" s="232"/>
      <c r="T171" s="232"/>
      <c r="U171" s="232"/>
      <c r="V171" s="232"/>
      <c r="W171" s="232"/>
      <c r="X171" s="232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169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5">
      <c r="A172" s="246">
        <v>43</v>
      </c>
      <c r="B172" s="247" t="s">
        <v>406</v>
      </c>
      <c r="C172" s="262" t="s">
        <v>407</v>
      </c>
      <c r="D172" s="248" t="s">
        <v>164</v>
      </c>
      <c r="E172" s="249">
        <v>5.3703000000000003</v>
      </c>
      <c r="F172" s="250"/>
      <c r="G172" s="251">
        <f>ROUND(E172*F172,2)</f>
        <v>0</v>
      </c>
      <c r="H172" s="250"/>
      <c r="I172" s="251">
        <f>ROUND(E172*H172,2)</f>
        <v>0</v>
      </c>
      <c r="J172" s="250"/>
      <c r="K172" s="251">
        <f>ROUND(E172*J172,2)</f>
        <v>0</v>
      </c>
      <c r="L172" s="251">
        <v>21</v>
      </c>
      <c r="M172" s="251">
        <f>G172*(1+L172/100)</f>
        <v>0</v>
      </c>
      <c r="N172" s="249">
        <v>1.665</v>
      </c>
      <c r="O172" s="249">
        <f>ROUND(E172*N172,2)</f>
        <v>8.94</v>
      </c>
      <c r="P172" s="249">
        <v>0</v>
      </c>
      <c r="Q172" s="249">
        <f>ROUND(E172*P172,2)</f>
        <v>0</v>
      </c>
      <c r="R172" s="251"/>
      <c r="S172" s="251" t="s">
        <v>165</v>
      </c>
      <c r="T172" s="252" t="s">
        <v>165</v>
      </c>
      <c r="U172" s="232">
        <v>0.92</v>
      </c>
      <c r="V172" s="232">
        <f>ROUND(E172*U172,2)</f>
        <v>4.9400000000000004</v>
      </c>
      <c r="W172" s="232"/>
      <c r="X172" s="232" t="s">
        <v>166</v>
      </c>
      <c r="Y172" s="212"/>
      <c r="Z172" s="212"/>
      <c r="AA172" s="212"/>
      <c r="AB172" s="212"/>
      <c r="AC172" s="212"/>
      <c r="AD172" s="212"/>
      <c r="AE172" s="212"/>
      <c r="AF172" s="212"/>
      <c r="AG172" s="212" t="s">
        <v>167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5">
      <c r="A173" s="229"/>
      <c r="B173" s="230"/>
      <c r="C173" s="263" t="s">
        <v>408</v>
      </c>
      <c r="D173" s="233"/>
      <c r="E173" s="234">
        <v>5.3703000000000003</v>
      </c>
      <c r="F173" s="232"/>
      <c r="G173" s="232"/>
      <c r="H173" s="232"/>
      <c r="I173" s="232"/>
      <c r="J173" s="232"/>
      <c r="K173" s="232"/>
      <c r="L173" s="232"/>
      <c r="M173" s="232"/>
      <c r="N173" s="231"/>
      <c r="O173" s="231"/>
      <c r="P173" s="231"/>
      <c r="Q173" s="231"/>
      <c r="R173" s="232"/>
      <c r="S173" s="232"/>
      <c r="T173" s="232"/>
      <c r="U173" s="232"/>
      <c r="V173" s="232"/>
      <c r="W173" s="232"/>
      <c r="X173" s="232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169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x14ac:dyDescent="0.25">
      <c r="A174" s="240" t="s">
        <v>160</v>
      </c>
      <c r="B174" s="241" t="s">
        <v>116</v>
      </c>
      <c r="C174" s="261" t="s">
        <v>117</v>
      </c>
      <c r="D174" s="242"/>
      <c r="E174" s="243"/>
      <c r="F174" s="244"/>
      <c r="G174" s="244">
        <f>SUMIF(AG175:AG175,"&lt;&gt;NOR",G175:G175)</f>
        <v>0</v>
      </c>
      <c r="H174" s="244"/>
      <c r="I174" s="244">
        <f>SUM(I175:I175)</f>
        <v>0</v>
      </c>
      <c r="J174" s="244"/>
      <c r="K174" s="244">
        <f>SUM(K175:K175)</f>
        <v>0</v>
      </c>
      <c r="L174" s="244"/>
      <c r="M174" s="244">
        <f>SUM(M175:M175)</f>
        <v>0</v>
      </c>
      <c r="N174" s="243"/>
      <c r="O174" s="243">
        <f>SUM(O175:O175)</f>
        <v>0</v>
      </c>
      <c r="P174" s="243"/>
      <c r="Q174" s="243">
        <f>SUM(Q175:Q175)</f>
        <v>0</v>
      </c>
      <c r="R174" s="244"/>
      <c r="S174" s="244"/>
      <c r="T174" s="245"/>
      <c r="U174" s="239"/>
      <c r="V174" s="239">
        <f>SUM(V175:V175)</f>
        <v>17.420000000000002</v>
      </c>
      <c r="W174" s="239"/>
      <c r="X174" s="239"/>
      <c r="AG174" t="s">
        <v>161</v>
      </c>
    </row>
    <row r="175" spans="1:60" outlineLevel="1" x14ac:dyDescent="0.25">
      <c r="A175" s="253">
        <v>44</v>
      </c>
      <c r="B175" s="254" t="s">
        <v>409</v>
      </c>
      <c r="C175" s="264" t="s">
        <v>410</v>
      </c>
      <c r="D175" s="255" t="s">
        <v>244</v>
      </c>
      <c r="E175" s="256">
        <v>1088.68796</v>
      </c>
      <c r="F175" s="257"/>
      <c r="G175" s="258">
        <f>ROUND(E175*F175,2)</f>
        <v>0</v>
      </c>
      <c r="H175" s="257"/>
      <c r="I175" s="258">
        <f>ROUND(E175*H175,2)</f>
        <v>0</v>
      </c>
      <c r="J175" s="257"/>
      <c r="K175" s="258">
        <f>ROUND(E175*J175,2)</f>
        <v>0</v>
      </c>
      <c r="L175" s="258">
        <v>21</v>
      </c>
      <c r="M175" s="258">
        <f>G175*(1+L175/100)</f>
        <v>0</v>
      </c>
      <c r="N175" s="256">
        <v>0</v>
      </c>
      <c r="O175" s="256">
        <f>ROUND(E175*N175,2)</f>
        <v>0</v>
      </c>
      <c r="P175" s="256">
        <v>0</v>
      </c>
      <c r="Q175" s="256">
        <f>ROUND(E175*P175,2)</f>
        <v>0</v>
      </c>
      <c r="R175" s="258"/>
      <c r="S175" s="258" t="s">
        <v>165</v>
      </c>
      <c r="T175" s="259" t="s">
        <v>165</v>
      </c>
      <c r="U175" s="232">
        <v>1.6E-2</v>
      </c>
      <c r="V175" s="232">
        <f>ROUND(E175*U175,2)</f>
        <v>17.420000000000002</v>
      </c>
      <c r="W175" s="232"/>
      <c r="X175" s="232" t="s">
        <v>411</v>
      </c>
      <c r="Y175" s="212"/>
      <c r="Z175" s="212"/>
      <c r="AA175" s="212"/>
      <c r="AB175" s="212"/>
      <c r="AC175" s="212"/>
      <c r="AD175" s="212"/>
      <c r="AE175" s="212"/>
      <c r="AF175" s="212"/>
      <c r="AG175" s="212" t="s">
        <v>412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x14ac:dyDescent="0.25">
      <c r="A176" s="240" t="s">
        <v>160</v>
      </c>
      <c r="B176" s="241" t="s">
        <v>130</v>
      </c>
      <c r="C176" s="261" t="s">
        <v>131</v>
      </c>
      <c r="D176" s="242"/>
      <c r="E176" s="243"/>
      <c r="F176" s="244"/>
      <c r="G176" s="244">
        <f>SUMIF(AG177:AG179,"&lt;&gt;NOR",G177:G179)</f>
        <v>0</v>
      </c>
      <c r="H176" s="244"/>
      <c r="I176" s="244">
        <f>SUM(I177:I179)</f>
        <v>0</v>
      </c>
      <c r="J176" s="244"/>
      <c r="K176" s="244">
        <f>SUM(K177:K179)</f>
        <v>0</v>
      </c>
      <c r="L176" s="244"/>
      <c r="M176" s="244">
        <f>SUM(M177:M179)</f>
        <v>0</v>
      </c>
      <c r="N176" s="243"/>
      <c r="O176" s="243">
        <f>SUM(O177:O179)</f>
        <v>0</v>
      </c>
      <c r="P176" s="243"/>
      <c r="Q176" s="243">
        <f>SUM(Q177:Q179)</f>
        <v>0</v>
      </c>
      <c r="R176" s="244"/>
      <c r="S176" s="244"/>
      <c r="T176" s="245"/>
      <c r="U176" s="239"/>
      <c r="V176" s="239">
        <f>SUM(V177:V179)</f>
        <v>146.76</v>
      </c>
      <c r="W176" s="239"/>
      <c r="X176" s="239"/>
      <c r="AG176" t="s">
        <v>161</v>
      </c>
    </row>
    <row r="177" spans="1:60" outlineLevel="1" x14ac:dyDescent="0.25">
      <c r="A177" s="253">
        <v>45</v>
      </c>
      <c r="B177" s="254" t="s">
        <v>242</v>
      </c>
      <c r="C177" s="264" t="s">
        <v>243</v>
      </c>
      <c r="D177" s="255" t="s">
        <v>244</v>
      </c>
      <c r="E177" s="256">
        <v>299.51557000000003</v>
      </c>
      <c r="F177" s="257"/>
      <c r="G177" s="258">
        <f>ROUND(E177*F177,2)</f>
        <v>0</v>
      </c>
      <c r="H177" s="257"/>
      <c r="I177" s="258">
        <f>ROUND(E177*H177,2)</f>
        <v>0</v>
      </c>
      <c r="J177" s="257"/>
      <c r="K177" s="258">
        <f>ROUND(E177*J177,2)</f>
        <v>0</v>
      </c>
      <c r="L177" s="258">
        <v>21</v>
      </c>
      <c r="M177" s="258">
        <f>G177*(1+L177/100)</f>
        <v>0</v>
      </c>
      <c r="N177" s="256">
        <v>0</v>
      </c>
      <c r="O177" s="256">
        <f>ROUND(E177*N177,2)</f>
        <v>0</v>
      </c>
      <c r="P177" s="256">
        <v>0</v>
      </c>
      <c r="Q177" s="256">
        <f>ROUND(E177*P177,2)</f>
        <v>0</v>
      </c>
      <c r="R177" s="258"/>
      <c r="S177" s="258" t="s">
        <v>165</v>
      </c>
      <c r="T177" s="259" t="s">
        <v>165</v>
      </c>
      <c r="U177" s="232">
        <v>0.49</v>
      </c>
      <c r="V177" s="232">
        <f>ROUND(E177*U177,2)</f>
        <v>146.76</v>
      </c>
      <c r="W177" s="232"/>
      <c r="X177" s="232" t="s">
        <v>245</v>
      </c>
      <c r="Y177" s="212"/>
      <c r="Z177" s="212"/>
      <c r="AA177" s="212"/>
      <c r="AB177" s="212"/>
      <c r="AC177" s="212"/>
      <c r="AD177" s="212"/>
      <c r="AE177" s="212"/>
      <c r="AF177" s="212"/>
      <c r="AG177" s="212" t="s">
        <v>246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5">
      <c r="A178" s="253">
        <v>46</v>
      </c>
      <c r="B178" s="254" t="s">
        <v>247</v>
      </c>
      <c r="C178" s="264" t="s">
        <v>248</v>
      </c>
      <c r="D178" s="255" t="s">
        <v>244</v>
      </c>
      <c r="E178" s="256">
        <v>4193.2179800000004</v>
      </c>
      <c r="F178" s="257"/>
      <c r="G178" s="258">
        <f>ROUND(E178*F178,2)</f>
        <v>0</v>
      </c>
      <c r="H178" s="257"/>
      <c r="I178" s="258">
        <f>ROUND(E178*H178,2)</f>
        <v>0</v>
      </c>
      <c r="J178" s="257"/>
      <c r="K178" s="258">
        <f>ROUND(E178*J178,2)</f>
        <v>0</v>
      </c>
      <c r="L178" s="258">
        <v>21</v>
      </c>
      <c r="M178" s="258">
        <f>G178*(1+L178/100)</f>
        <v>0</v>
      </c>
      <c r="N178" s="256">
        <v>0</v>
      </c>
      <c r="O178" s="256">
        <f>ROUND(E178*N178,2)</f>
        <v>0</v>
      </c>
      <c r="P178" s="256">
        <v>0</v>
      </c>
      <c r="Q178" s="256">
        <f>ROUND(E178*P178,2)</f>
        <v>0</v>
      </c>
      <c r="R178" s="258"/>
      <c r="S178" s="258" t="s">
        <v>165</v>
      </c>
      <c r="T178" s="259" t="s">
        <v>165</v>
      </c>
      <c r="U178" s="232">
        <v>0</v>
      </c>
      <c r="V178" s="232">
        <f>ROUND(E178*U178,2)</f>
        <v>0</v>
      </c>
      <c r="W178" s="232"/>
      <c r="X178" s="232" t="s">
        <v>245</v>
      </c>
      <c r="Y178" s="212"/>
      <c r="Z178" s="212"/>
      <c r="AA178" s="212"/>
      <c r="AB178" s="212"/>
      <c r="AC178" s="212"/>
      <c r="AD178" s="212"/>
      <c r="AE178" s="212"/>
      <c r="AF178" s="212"/>
      <c r="AG178" s="212" t="s">
        <v>246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5">
      <c r="A179" s="246">
        <v>47</v>
      </c>
      <c r="B179" s="247" t="s">
        <v>249</v>
      </c>
      <c r="C179" s="262" t="s">
        <v>413</v>
      </c>
      <c r="D179" s="248" t="s">
        <v>244</v>
      </c>
      <c r="E179" s="249">
        <v>299.51557000000003</v>
      </c>
      <c r="F179" s="250"/>
      <c r="G179" s="251">
        <f>ROUND(E179*F179,2)</f>
        <v>0</v>
      </c>
      <c r="H179" s="250"/>
      <c r="I179" s="251">
        <f>ROUND(E179*H179,2)</f>
        <v>0</v>
      </c>
      <c r="J179" s="250"/>
      <c r="K179" s="251">
        <f>ROUND(E179*J179,2)</f>
        <v>0</v>
      </c>
      <c r="L179" s="251">
        <v>21</v>
      </c>
      <c r="M179" s="251">
        <f>G179*(1+L179/100)</f>
        <v>0</v>
      </c>
      <c r="N179" s="249">
        <v>0</v>
      </c>
      <c r="O179" s="249">
        <f>ROUND(E179*N179,2)</f>
        <v>0</v>
      </c>
      <c r="P179" s="249">
        <v>0</v>
      </c>
      <c r="Q179" s="249">
        <f>ROUND(E179*P179,2)</f>
        <v>0</v>
      </c>
      <c r="R179" s="251"/>
      <c r="S179" s="251" t="s">
        <v>165</v>
      </c>
      <c r="T179" s="252" t="s">
        <v>165</v>
      </c>
      <c r="U179" s="232">
        <v>0</v>
      </c>
      <c r="V179" s="232">
        <f>ROUND(E179*U179,2)</f>
        <v>0</v>
      </c>
      <c r="W179" s="232"/>
      <c r="X179" s="232" t="s">
        <v>245</v>
      </c>
      <c r="Y179" s="212"/>
      <c r="Z179" s="212"/>
      <c r="AA179" s="212"/>
      <c r="AB179" s="212"/>
      <c r="AC179" s="212"/>
      <c r="AD179" s="212"/>
      <c r="AE179" s="212"/>
      <c r="AF179" s="212"/>
      <c r="AG179" s="212" t="s">
        <v>246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x14ac:dyDescent="0.25">
      <c r="A180" s="3"/>
      <c r="B180" s="4"/>
      <c r="C180" s="268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AE180">
        <v>15</v>
      </c>
      <c r="AF180">
        <v>21</v>
      </c>
      <c r="AG180" t="s">
        <v>147</v>
      </c>
    </row>
    <row r="181" spans="1:60" x14ac:dyDescent="0.25">
      <c r="A181" s="215"/>
      <c r="B181" s="216" t="s">
        <v>31</v>
      </c>
      <c r="C181" s="269"/>
      <c r="D181" s="217"/>
      <c r="E181" s="218"/>
      <c r="F181" s="218"/>
      <c r="G181" s="260">
        <f>G8+G89+G96+G132+G174+G176</f>
        <v>0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AE181">
        <f>SUMIF(L7:L179,AE180,G7:G179)</f>
        <v>0</v>
      </c>
      <c r="AF181">
        <f>SUMIF(L7:L179,AF180,G7:G179)</f>
        <v>0</v>
      </c>
      <c r="AG181" t="s">
        <v>251</v>
      </c>
    </row>
    <row r="182" spans="1:60" x14ac:dyDescent="0.25">
      <c r="A182" s="3"/>
      <c r="B182" s="4"/>
      <c r="C182" s="268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60" x14ac:dyDescent="0.25">
      <c r="A183" s="3"/>
      <c r="B183" s="4"/>
      <c r="C183" s="268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60" x14ac:dyDescent="0.25">
      <c r="A184" s="219" t="s">
        <v>252</v>
      </c>
      <c r="B184" s="219"/>
      <c r="C184" s="270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60" x14ac:dyDescent="0.25">
      <c r="A185" s="220"/>
      <c r="B185" s="221"/>
      <c r="C185" s="271"/>
      <c r="D185" s="221"/>
      <c r="E185" s="221"/>
      <c r="F185" s="221"/>
      <c r="G185" s="22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AG185" t="s">
        <v>253</v>
      </c>
    </row>
    <row r="186" spans="1:60" x14ac:dyDescent="0.25">
      <c r="A186" s="223"/>
      <c r="B186" s="224"/>
      <c r="C186" s="272"/>
      <c r="D186" s="224"/>
      <c r="E186" s="224"/>
      <c r="F186" s="224"/>
      <c r="G186" s="225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60" x14ac:dyDescent="0.25">
      <c r="A187" s="223"/>
      <c r="B187" s="224"/>
      <c r="C187" s="272"/>
      <c r="D187" s="224"/>
      <c r="E187" s="224"/>
      <c r="F187" s="224"/>
      <c r="G187" s="225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60" x14ac:dyDescent="0.25">
      <c r="A188" s="223"/>
      <c r="B188" s="224"/>
      <c r="C188" s="272"/>
      <c r="D188" s="224"/>
      <c r="E188" s="224"/>
      <c r="F188" s="224"/>
      <c r="G188" s="225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60" x14ac:dyDescent="0.25">
      <c r="A189" s="226"/>
      <c r="B189" s="227"/>
      <c r="C189" s="273"/>
      <c r="D189" s="227"/>
      <c r="E189" s="227"/>
      <c r="F189" s="227"/>
      <c r="G189" s="228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60" x14ac:dyDescent="0.25">
      <c r="A190" s="3"/>
      <c r="B190" s="4"/>
      <c r="C190" s="268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60" x14ac:dyDescent="0.25">
      <c r="C191" s="274"/>
      <c r="D191" s="10"/>
      <c r="AG191" t="s">
        <v>254</v>
      </c>
    </row>
    <row r="192" spans="1:60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84:C184"/>
    <mergeCell ref="A185:G18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135</v>
      </c>
    </row>
    <row r="2" spans="1:60" ht="25.0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136</v>
      </c>
    </row>
    <row r="3" spans="1:60" ht="25.05" customHeight="1" x14ac:dyDescent="0.25">
      <c r="A3" s="198" t="s">
        <v>9</v>
      </c>
      <c r="B3" s="49" t="s">
        <v>43</v>
      </c>
      <c r="C3" s="201" t="s">
        <v>44</v>
      </c>
      <c r="D3" s="199"/>
      <c r="E3" s="199"/>
      <c r="F3" s="199"/>
      <c r="G3" s="200"/>
      <c r="AC3" s="177" t="s">
        <v>136</v>
      </c>
      <c r="AG3" t="s">
        <v>137</v>
      </c>
    </row>
    <row r="4" spans="1:60" ht="25.05" customHeight="1" x14ac:dyDescent="0.25">
      <c r="A4" s="202" t="s">
        <v>10</v>
      </c>
      <c r="B4" s="203" t="s">
        <v>50</v>
      </c>
      <c r="C4" s="204" t="s">
        <v>49</v>
      </c>
      <c r="D4" s="205"/>
      <c r="E4" s="205"/>
      <c r="F4" s="205"/>
      <c r="G4" s="206"/>
      <c r="AG4" t="s">
        <v>138</v>
      </c>
    </row>
    <row r="5" spans="1:60" x14ac:dyDescent="0.25">
      <c r="D5" s="10"/>
    </row>
    <row r="6" spans="1:60" ht="39.6" x14ac:dyDescent="0.25">
      <c r="A6" s="208" t="s">
        <v>139</v>
      </c>
      <c r="B6" s="210" t="s">
        <v>140</v>
      </c>
      <c r="C6" s="210" t="s">
        <v>141</v>
      </c>
      <c r="D6" s="209" t="s">
        <v>142</v>
      </c>
      <c r="E6" s="208" t="s">
        <v>143</v>
      </c>
      <c r="F6" s="207" t="s">
        <v>144</v>
      </c>
      <c r="G6" s="208" t="s">
        <v>31</v>
      </c>
      <c r="H6" s="211" t="s">
        <v>32</v>
      </c>
      <c r="I6" s="211" t="s">
        <v>145</v>
      </c>
      <c r="J6" s="211" t="s">
        <v>33</v>
      </c>
      <c r="K6" s="211" t="s">
        <v>146</v>
      </c>
      <c r="L6" s="211" t="s">
        <v>147</v>
      </c>
      <c r="M6" s="211" t="s">
        <v>148</v>
      </c>
      <c r="N6" s="211" t="s">
        <v>149</v>
      </c>
      <c r="O6" s="211" t="s">
        <v>150</v>
      </c>
      <c r="P6" s="211" t="s">
        <v>151</v>
      </c>
      <c r="Q6" s="211" t="s">
        <v>152</v>
      </c>
      <c r="R6" s="211" t="s">
        <v>153</v>
      </c>
      <c r="S6" s="211" t="s">
        <v>154</v>
      </c>
      <c r="T6" s="211" t="s">
        <v>155</v>
      </c>
      <c r="U6" s="211" t="s">
        <v>156</v>
      </c>
      <c r="V6" s="211" t="s">
        <v>157</v>
      </c>
      <c r="W6" s="211" t="s">
        <v>158</v>
      </c>
      <c r="X6" s="211" t="s">
        <v>159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5">
      <c r="A8" s="240" t="s">
        <v>160</v>
      </c>
      <c r="B8" s="241" t="s">
        <v>102</v>
      </c>
      <c r="C8" s="261" t="s">
        <v>103</v>
      </c>
      <c r="D8" s="242"/>
      <c r="E8" s="243"/>
      <c r="F8" s="244"/>
      <c r="G8" s="244">
        <f>SUMIF(AG9:AG17,"&lt;&gt;NOR",G9:G17)</f>
        <v>0</v>
      </c>
      <c r="H8" s="244"/>
      <c r="I8" s="244">
        <f>SUM(I9:I17)</f>
        <v>0</v>
      </c>
      <c r="J8" s="244"/>
      <c r="K8" s="244">
        <f>SUM(K9:K17)</f>
        <v>0</v>
      </c>
      <c r="L8" s="244"/>
      <c r="M8" s="244">
        <f>SUM(M9:M17)</f>
        <v>0</v>
      </c>
      <c r="N8" s="243"/>
      <c r="O8" s="243">
        <f>SUM(O9:O17)</f>
        <v>0</v>
      </c>
      <c r="P8" s="243"/>
      <c r="Q8" s="243">
        <f>SUM(Q9:Q17)</f>
        <v>0</v>
      </c>
      <c r="R8" s="244"/>
      <c r="S8" s="244"/>
      <c r="T8" s="245"/>
      <c r="U8" s="239"/>
      <c r="V8" s="239">
        <f>SUM(V9:V17)</f>
        <v>8.0300000000000011</v>
      </c>
      <c r="W8" s="239"/>
      <c r="X8" s="239"/>
      <c r="AG8" t="s">
        <v>161</v>
      </c>
    </row>
    <row r="9" spans="1:60" outlineLevel="1" x14ac:dyDescent="0.25">
      <c r="A9" s="246">
        <v>1</v>
      </c>
      <c r="B9" s="247" t="s">
        <v>293</v>
      </c>
      <c r="C9" s="262" t="s">
        <v>294</v>
      </c>
      <c r="D9" s="248" t="s">
        <v>164</v>
      </c>
      <c r="E9" s="249">
        <v>12.948600000000001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51"/>
      <c r="S9" s="251" t="s">
        <v>165</v>
      </c>
      <c r="T9" s="252" t="s">
        <v>165</v>
      </c>
      <c r="U9" s="232">
        <v>0.22</v>
      </c>
      <c r="V9" s="232">
        <f>ROUND(E9*U9,2)</f>
        <v>2.85</v>
      </c>
      <c r="W9" s="232"/>
      <c r="X9" s="232" t="s">
        <v>166</v>
      </c>
      <c r="Y9" s="212"/>
      <c r="Z9" s="212"/>
      <c r="AA9" s="212"/>
      <c r="AB9" s="212"/>
      <c r="AC9" s="212"/>
      <c r="AD9" s="212"/>
      <c r="AE9" s="212"/>
      <c r="AF9" s="212"/>
      <c r="AG9" s="212" t="s">
        <v>167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29"/>
      <c r="B10" s="230"/>
      <c r="C10" s="263" t="s">
        <v>300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169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29"/>
      <c r="B11" s="230"/>
      <c r="C11" s="263" t="s">
        <v>414</v>
      </c>
      <c r="D11" s="233"/>
      <c r="E11" s="234">
        <v>12.948600000000001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12"/>
      <c r="Z11" s="212"/>
      <c r="AA11" s="212"/>
      <c r="AB11" s="212"/>
      <c r="AC11" s="212"/>
      <c r="AD11" s="212"/>
      <c r="AE11" s="212"/>
      <c r="AF11" s="212"/>
      <c r="AG11" s="212" t="s">
        <v>169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53">
        <v>2</v>
      </c>
      <c r="B12" s="254" t="s">
        <v>302</v>
      </c>
      <c r="C12" s="264" t="s">
        <v>303</v>
      </c>
      <c r="D12" s="255" t="s">
        <v>164</v>
      </c>
      <c r="E12" s="256">
        <v>12.948600000000001</v>
      </c>
      <c r="F12" s="257"/>
      <c r="G12" s="258">
        <f>ROUND(E12*F12,2)</f>
        <v>0</v>
      </c>
      <c r="H12" s="257"/>
      <c r="I12" s="258">
        <f>ROUND(E12*H12,2)</f>
        <v>0</v>
      </c>
      <c r="J12" s="257"/>
      <c r="K12" s="258">
        <f>ROUND(E12*J12,2)</f>
        <v>0</v>
      </c>
      <c r="L12" s="258">
        <v>21</v>
      </c>
      <c r="M12" s="258">
        <f>G12*(1+L12/100)</f>
        <v>0</v>
      </c>
      <c r="N12" s="256">
        <v>0</v>
      </c>
      <c r="O12" s="256">
        <f>ROUND(E12*N12,2)</f>
        <v>0</v>
      </c>
      <c r="P12" s="256">
        <v>0</v>
      </c>
      <c r="Q12" s="256">
        <f>ROUND(E12*P12,2)</f>
        <v>0</v>
      </c>
      <c r="R12" s="258"/>
      <c r="S12" s="258" t="s">
        <v>165</v>
      </c>
      <c r="T12" s="259" t="s">
        <v>165</v>
      </c>
      <c r="U12" s="232">
        <v>0.39</v>
      </c>
      <c r="V12" s="232">
        <f>ROUND(E12*U12,2)</f>
        <v>5.05</v>
      </c>
      <c r="W12" s="232"/>
      <c r="X12" s="232" t="s">
        <v>166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167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46">
        <v>3</v>
      </c>
      <c r="B13" s="247" t="s">
        <v>181</v>
      </c>
      <c r="C13" s="262" t="s">
        <v>182</v>
      </c>
      <c r="D13" s="248" t="s">
        <v>164</v>
      </c>
      <c r="E13" s="249">
        <v>12.948600000000001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49">
        <v>0</v>
      </c>
      <c r="O13" s="249">
        <f>ROUND(E13*N13,2)</f>
        <v>0</v>
      </c>
      <c r="P13" s="249">
        <v>0</v>
      </c>
      <c r="Q13" s="249">
        <f>ROUND(E13*P13,2)</f>
        <v>0</v>
      </c>
      <c r="R13" s="251"/>
      <c r="S13" s="251" t="s">
        <v>165</v>
      </c>
      <c r="T13" s="252" t="s">
        <v>165</v>
      </c>
      <c r="U13" s="232">
        <v>0.01</v>
      </c>
      <c r="V13" s="232">
        <f>ROUND(E13*U13,2)</f>
        <v>0.13</v>
      </c>
      <c r="W13" s="232"/>
      <c r="X13" s="232" t="s">
        <v>166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167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29"/>
      <c r="B14" s="230"/>
      <c r="C14" s="263" t="s">
        <v>300</v>
      </c>
      <c r="D14" s="233"/>
      <c r="E14" s="234"/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12"/>
      <c r="Z14" s="212"/>
      <c r="AA14" s="212"/>
      <c r="AB14" s="212"/>
      <c r="AC14" s="212"/>
      <c r="AD14" s="212"/>
      <c r="AE14" s="212"/>
      <c r="AF14" s="212"/>
      <c r="AG14" s="212" t="s">
        <v>169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29"/>
      <c r="B15" s="230"/>
      <c r="C15" s="263" t="s">
        <v>414</v>
      </c>
      <c r="D15" s="233"/>
      <c r="E15" s="234">
        <v>12.948600000000001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12"/>
      <c r="Z15" s="212"/>
      <c r="AA15" s="212"/>
      <c r="AB15" s="212"/>
      <c r="AC15" s="212"/>
      <c r="AD15" s="212"/>
      <c r="AE15" s="212"/>
      <c r="AF15" s="212"/>
      <c r="AG15" s="212" t="s">
        <v>169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53">
        <v>4</v>
      </c>
      <c r="B16" s="254" t="s">
        <v>183</v>
      </c>
      <c r="C16" s="264" t="s">
        <v>184</v>
      </c>
      <c r="D16" s="255" t="s">
        <v>164</v>
      </c>
      <c r="E16" s="256">
        <v>12.96486</v>
      </c>
      <c r="F16" s="257"/>
      <c r="G16" s="258">
        <f>ROUND(E16*F16,2)</f>
        <v>0</v>
      </c>
      <c r="H16" s="257"/>
      <c r="I16" s="258">
        <f>ROUND(E16*H16,2)</f>
        <v>0</v>
      </c>
      <c r="J16" s="257"/>
      <c r="K16" s="258">
        <f>ROUND(E16*J16,2)</f>
        <v>0</v>
      </c>
      <c r="L16" s="258">
        <v>21</v>
      </c>
      <c r="M16" s="258">
        <f>G16*(1+L16/100)</f>
        <v>0</v>
      </c>
      <c r="N16" s="256">
        <v>0</v>
      </c>
      <c r="O16" s="256">
        <f>ROUND(E16*N16,2)</f>
        <v>0</v>
      </c>
      <c r="P16" s="256">
        <v>0</v>
      </c>
      <c r="Q16" s="256">
        <f>ROUND(E16*P16,2)</f>
        <v>0</v>
      </c>
      <c r="R16" s="258"/>
      <c r="S16" s="258" t="s">
        <v>165</v>
      </c>
      <c r="T16" s="259" t="s">
        <v>165</v>
      </c>
      <c r="U16" s="232">
        <v>0</v>
      </c>
      <c r="V16" s="232">
        <f>ROUND(E16*U16,2)</f>
        <v>0</v>
      </c>
      <c r="W16" s="232"/>
      <c r="X16" s="232" t="s">
        <v>166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167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53">
        <v>5</v>
      </c>
      <c r="B17" s="254" t="s">
        <v>185</v>
      </c>
      <c r="C17" s="264" t="s">
        <v>186</v>
      </c>
      <c r="D17" s="255" t="s">
        <v>164</v>
      </c>
      <c r="E17" s="256">
        <v>12.948600000000001</v>
      </c>
      <c r="F17" s="257"/>
      <c r="G17" s="258">
        <f>ROUND(E17*F17,2)</f>
        <v>0</v>
      </c>
      <c r="H17" s="257"/>
      <c r="I17" s="258">
        <f>ROUND(E17*H17,2)</f>
        <v>0</v>
      </c>
      <c r="J17" s="257"/>
      <c r="K17" s="258">
        <f>ROUND(E17*J17,2)</f>
        <v>0</v>
      </c>
      <c r="L17" s="258">
        <v>21</v>
      </c>
      <c r="M17" s="258">
        <f>G17*(1+L17/100)</f>
        <v>0</v>
      </c>
      <c r="N17" s="256">
        <v>0</v>
      </c>
      <c r="O17" s="256">
        <f>ROUND(E17*N17,2)</f>
        <v>0</v>
      </c>
      <c r="P17" s="256">
        <v>0</v>
      </c>
      <c r="Q17" s="256">
        <f>ROUND(E17*P17,2)</f>
        <v>0</v>
      </c>
      <c r="R17" s="258"/>
      <c r="S17" s="258" t="s">
        <v>165</v>
      </c>
      <c r="T17" s="259" t="s">
        <v>165</v>
      </c>
      <c r="U17" s="232">
        <v>0</v>
      </c>
      <c r="V17" s="232">
        <f>ROUND(E17*U17,2)</f>
        <v>0</v>
      </c>
      <c r="W17" s="232"/>
      <c r="X17" s="232" t="s">
        <v>166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167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x14ac:dyDescent="0.25">
      <c r="A18" s="240" t="s">
        <v>160</v>
      </c>
      <c r="B18" s="241" t="s">
        <v>106</v>
      </c>
      <c r="C18" s="261" t="s">
        <v>107</v>
      </c>
      <c r="D18" s="242"/>
      <c r="E18" s="243"/>
      <c r="F18" s="244"/>
      <c r="G18" s="244">
        <f>SUMIF(AG19:AG35,"&lt;&gt;NOR",G19:G35)</f>
        <v>0</v>
      </c>
      <c r="H18" s="244"/>
      <c r="I18" s="244">
        <f>SUM(I19:I35)</f>
        <v>0</v>
      </c>
      <c r="J18" s="244"/>
      <c r="K18" s="244">
        <f>SUM(K19:K35)</f>
        <v>0</v>
      </c>
      <c r="L18" s="244"/>
      <c r="M18" s="244">
        <f>SUM(M19:M35)</f>
        <v>0</v>
      </c>
      <c r="N18" s="243"/>
      <c r="O18" s="243">
        <f>SUM(O19:O35)</f>
        <v>213.74</v>
      </c>
      <c r="P18" s="243"/>
      <c r="Q18" s="243">
        <f>SUM(Q19:Q35)</f>
        <v>0</v>
      </c>
      <c r="R18" s="244"/>
      <c r="S18" s="244"/>
      <c r="T18" s="245"/>
      <c r="U18" s="239"/>
      <c r="V18" s="239">
        <f>SUM(V19:V35)</f>
        <v>187.47</v>
      </c>
      <c r="W18" s="239"/>
      <c r="X18" s="239"/>
      <c r="AG18" t="s">
        <v>161</v>
      </c>
    </row>
    <row r="19" spans="1:60" outlineLevel="1" x14ac:dyDescent="0.25">
      <c r="A19" s="246">
        <v>6</v>
      </c>
      <c r="B19" s="247" t="s">
        <v>415</v>
      </c>
      <c r="C19" s="262" t="s">
        <v>416</v>
      </c>
      <c r="D19" s="248" t="s">
        <v>257</v>
      </c>
      <c r="E19" s="249">
        <v>146.96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49">
        <v>0.11</v>
      </c>
      <c r="O19" s="249">
        <f>ROUND(E19*N19,2)</f>
        <v>16.170000000000002</v>
      </c>
      <c r="P19" s="249">
        <v>0</v>
      </c>
      <c r="Q19" s="249">
        <f>ROUND(E19*P19,2)</f>
        <v>0</v>
      </c>
      <c r="R19" s="251"/>
      <c r="S19" s="251" t="s">
        <v>165</v>
      </c>
      <c r="T19" s="252" t="s">
        <v>165</v>
      </c>
      <c r="U19" s="232">
        <v>1.19</v>
      </c>
      <c r="V19" s="232">
        <f>ROUND(E19*U19,2)</f>
        <v>174.88</v>
      </c>
      <c r="W19" s="232"/>
      <c r="X19" s="232" t="s">
        <v>166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167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29"/>
      <c r="B20" s="230"/>
      <c r="C20" s="263" t="s">
        <v>417</v>
      </c>
      <c r="D20" s="233"/>
      <c r="E20" s="234"/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12"/>
      <c r="Z20" s="212"/>
      <c r="AA20" s="212"/>
      <c r="AB20" s="212"/>
      <c r="AC20" s="212"/>
      <c r="AD20" s="212"/>
      <c r="AE20" s="212"/>
      <c r="AF20" s="212"/>
      <c r="AG20" s="212" t="s">
        <v>169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0.399999999999999" outlineLevel="1" x14ac:dyDescent="0.25">
      <c r="A21" s="229"/>
      <c r="B21" s="230"/>
      <c r="C21" s="263" t="s">
        <v>418</v>
      </c>
      <c r="D21" s="233"/>
      <c r="E21" s="234">
        <v>146.96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12"/>
      <c r="Z21" s="212"/>
      <c r="AA21" s="212"/>
      <c r="AB21" s="212"/>
      <c r="AC21" s="212"/>
      <c r="AD21" s="212"/>
      <c r="AE21" s="212"/>
      <c r="AF21" s="212"/>
      <c r="AG21" s="212" t="s">
        <v>169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29"/>
      <c r="B22" s="230"/>
      <c r="C22" s="263" t="s">
        <v>419</v>
      </c>
      <c r="D22" s="233"/>
      <c r="E22" s="234"/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12"/>
      <c r="Z22" s="212"/>
      <c r="AA22" s="212"/>
      <c r="AB22" s="212"/>
      <c r="AC22" s="212"/>
      <c r="AD22" s="212"/>
      <c r="AE22" s="212"/>
      <c r="AF22" s="212"/>
      <c r="AG22" s="212" t="s">
        <v>169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46">
        <v>7</v>
      </c>
      <c r="B23" s="247" t="s">
        <v>420</v>
      </c>
      <c r="C23" s="262" t="s">
        <v>421</v>
      </c>
      <c r="D23" s="248" t="s">
        <v>244</v>
      </c>
      <c r="E23" s="249">
        <v>40.414000000000001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49">
        <v>1</v>
      </c>
      <c r="O23" s="249">
        <f>ROUND(E23*N23,2)</f>
        <v>40.409999999999997</v>
      </c>
      <c r="P23" s="249">
        <v>0</v>
      </c>
      <c r="Q23" s="249">
        <f>ROUND(E23*P23,2)</f>
        <v>0</v>
      </c>
      <c r="R23" s="251" t="s">
        <v>374</v>
      </c>
      <c r="S23" s="251" t="s">
        <v>165</v>
      </c>
      <c r="T23" s="252" t="s">
        <v>165</v>
      </c>
      <c r="U23" s="232">
        <v>0</v>
      </c>
      <c r="V23" s="232">
        <f>ROUND(E23*U23,2)</f>
        <v>0</v>
      </c>
      <c r="W23" s="232"/>
      <c r="X23" s="232" t="s">
        <v>375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376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29"/>
      <c r="B24" s="230"/>
      <c r="C24" s="263" t="s">
        <v>417</v>
      </c>
      <c r="D24" s="233"/>
      <c r="E24" s="234"/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12"/>
      <c r="Z24" s="212"/>
      <c r="AA24" s="212"/>
      <c r="AB24" s="212"/>
      <c r="AC24" s="212"/>
      <c r="AD24" s="212"/>
      <c r="AE24" s="212"/>
      <c r="AF24" s="212"/>
      <c r="AG24" s="212" t="s">
        <v>169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0.399999999999999" outlineLevel="1" x14ac:dyDescent="0.25">
      <c r="A25" s="229"/>
      <c r="B25" s="230"/>
      <c r="C25" s="263" t="s">
        <v>422</v>
      </c>
      <c r="D25" s="233"/>
      <c r="E25" s="234">
        <v>40.414000000000001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12"/>
      <c r="Z25" s="212"/>
      <c r="AA25" s="212"/>
      <c r="AB25" s="212"/>
      <c r="AC25" s="212"/>
      <c r="AD25" s="212"/>
      <c r="AE25" s="212"/>
      <c r="AF25" s="212"/>
      <c r="AG25" s="212" t="s">
        <v>169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29"/>
      <c r="B26" s="230"/>
      <c r="C26" s="263" t="s">
        <v>419</v>
      </c>
      <c r="D26" s="233"/>
      <c r="E26" s="234"/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12"/>
      <c r="Z26" s="212"/>
      <c r="AA26" s="212"/>
      <c r="AB26" s="212"/>
      <c r="AC26" s="212"/>
      <c r="AD26" s="212"/>
      <c r="AE26" s="212"/>
      <c r="AF26" s="212"/>
      <c r="AG26" s="212" t="s">
        <v>169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46">
        <v>8</v>
      </c>
      <c r="B27" s="247" t="s">
        <v>423</v>
      </c>
      <c r="C27" s="262" t="s">
        <v>424</v>
      </c>
      <c r="D27" s="248" t="s">
        <v>257</v>
      </c>
      <c r="E27" s="249">
        <v>157.25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49">
        <v>0.53639999999999999</v>
      </c>
      <c r="O27" s="249">
        <f>ROUND(E27*N27,2)</f>
        <v>84.35</v>
      </c>
      <c r="P27" s="249">
        <v>0</v>
      </c>
      <c r="Q27" s="249">
        <f>ROUND(E27*P27,2)</f>
        <v>0</v>
      </c>
      <c r="R27" s="251"/>
      <c r="S27" s="251" t="s">
        <v>165</v>
      </c>
      <c r="T27" s="252" t="s">
        <v>165</v>
      </c>
      <c r="U27" s="232">
        <v>0.03</v>
      </c>
      <c r="V27" s="232">
        <f>ROUND(E27*U27,2)</f>
        <v>4.72</v>
      </c>
      <c r="W27" s="232"/>
      <c r="X27" s="232" t="s">
        <v>166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167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29"/>
      <c r="B28" s="230"/>
      <c r="C28" s="263" t="s">
        <v>417</v>
      </c>
      <c r="D28" s="233"/>
      <c r="E28" s="234"/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12"/>
      <c r="Z28" s="212"/>
      <c r="AA28" s="212"/>
      <c r="AB28" s="212"/>
      <c r="AC28" s="212"/>
      <c r="AD28" s="212"/>
      <c r="AE28" s="212"/>
      <c r="AF28" s="212"/>
      <c r="AG28" s="212" t="s">
        <v>169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0.399999999999999" outlineLevel="1" x14ac:dyDescent="0.25">
      <c r="A29" s="229"/>
      <c r="B29" s="230"/>
      <c r="C29" s="263" t="s">
        <v>425</v>
      </c>
      <c r="D29" s="233"/>
      <c r="E29" s="234">
        <v>157.25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12"/>
      <c r="Z29" s="212"/>
      <c r="AA29" s="212"/>
      <c r="AB29" s="212"/>
      <c r="AC29" s="212"/>
      <c r="AD29" s="212"/>
      <c r="AE29" s="212"/>
      <c r="AF29" s="212"/>
      <c r="AG29" s="212" t="s">
        <v>169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0.399999999999999" outlineLevel="1" x14ac:dyDescent="0.25">
      <c r="A30" s="246">
        <v>9</v>
      </c>
      <c r="B30" s="247" t="s">
        <v>426</v>
      </c>
      <c r="C30" s="262" t="s">
        <v>427</v>
      </c>
      <c r="D30" s="248" t="s">
        <v>257</v>
      </c>
      <c r="E30" s="249">
        <v>157.25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49">
        <v>0.46305000000000002</v>
      </c>
      <c r="O30" s="249">
        <f>ROUND(E30*N30,2)</f>
        <v>72.81</v>
      </c>
      <c r="P30" s="249">
        <v>0</v>
      </c>
      <c r="Q30" s="249">
        <f>ROUND(E30*P30,2)</f>
        <v>0</v>
      </c>
      <c r="R30" s="251"/>
      <c r="S30" s="251" t="s">
        <v>165</v>
      </c>
      <c r="T30" s="252" t="s">
        <v>165</v>
      </c>
      <c r="U30" s="232">
        <v>0.03</v>
      </c>
      <c r="V30" s="232">
        <f>ROUND(E30*U30,2)</f>
        <v>4.72</v>
      </c>
      <c r="W30" s="232"/>
      <c r="X30" s="232" t="s">
        <v>166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167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29"/>
      <c r="B31" s="230"/>
      <c r="C31" s="263" t="s">
        <v>417</v>
      </c>
      <c r="D31" s="233"/>
      <c r="E31" s="234"/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12"/>
      <c r="Z31" s="212"/>
      <c r="AA31" s="212"/>
      <c r="AB31" s="212"/>
      <c r="AC31" s="212"/>
      <c r="AD31" s="212"/>
      <c r="AE31" s="212"/>
      <c r="AF31" s="212"/>
      <c r="AG31" s="212" t="s">
        <v>169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0.399999999999999" outlineLevel="1" x14ac:dyDescent="0.25">
      <c r="A32" s="229"/>
      <c r="B32" s="230"/>
      <c r="C32" s="263" t="s">
        <v>428</v>
      </c>
      <c r="D32" s="233"/>
      <c r="E32" s="234">
        <v>157.25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12"/>
      <c r="Z32" s="212"/>
      <c r="AA32" s="212"/>
      <c r="AB32" s="212"/>
      <c r="AC32" s="212"/>
      <c r="AD32" s="212"/>
      <c r="AE32" s="212"/>
      <c r="AF32" s="212"/>
      <c r="AG32" s="212" t="s">
        <v>169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46">
        <v>10</v>
      </c>
      <c r="B33" s="247" t="s">
        <v>429</v>
      </c>
      <c r="C33" s="262" t="s">
        <v>430</v>
      </c>
      <c r="D33" s="248" t="s">
        <v>257</v>
      </c>
      <c r="E33" s="249">
        <v>157.25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49">
        <v>0</v>
      </c>
      <c r="O33" s="249">
        <f>ROUND(E33*N33,2)</f>
        <v>0</v>
      </c>
      <c r="P33" s="249">
        <v>0</v>
      </c>
      <c r="Q33" s="249">
        <f>ROUND(E33*P33,2)</f>
        <v>0</v>
      </c>
      <c r="R33" s="251"/>
      <c r="S33" s="251" t="s">
        <v>165</v>
      </c>
      <c r="T33" s="252" t="s">
        <v>165</v>
      </c>
      <c r="U33" s="232">
        <v>0.02</v>
      </c>
      <c r="V33" s="232">
        <f>ROUND(E33*U33,2)</f>
        <v>3.15</v>
      </c>
      <c r="W33" s="232"/>
      <c r="X33" s="232" t="s">
        <v>166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167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29"/>
      <c r="B34" s="230"/>
      <c r="C34" s="263" t="s">
        <v>417</v>
      </c>
      <c r="D34" s="233"/>
      <c r="E34" s="234"/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12"/>
      <c r="Z34" s="212"/>
      <c r="AA34" s="212"/>
      <c r="AB34" s="212"/>
      <c r="AC34" s="212"/>
      <c r="AD34" s="212"/>
      <c r="AE34" s="212"/>
      <c r="AF34" s="212"/>
      <c r="AG34" s="212" t="s">
        <v>169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29"/>
      <c r="B35" s="230"/>
      <c r="C35" s="263" t="s">
        <v>431</v>
      </c>
      <c r="D35" s="233"/>
      <c r="E35" s="234">
        <v>157.25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12"/>
      <c r="Z35" s="212"/>
      <c r="AA35" s="212"/>
      <c r="AB35" s="212"/>
      <c r="AC35" s="212"/>
      <c r="AD35" s="212"/>
      <c r="AE35" s="212"/>
      <c r="AF35" s="212"/>
      <c r="AG35" s="212" t="s">
        <v>169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x14ac:dyDescent="0.25">
      <c r="A36" s="240" t="s">
        <v>160</v>
      </c>
      <c r="B36" s="241" t="s">
        <v>108</v>
      </c>
      <c r="C36" s="261" t="s">
        <v>109</v>
      </c>
      <c r="D36" s="242"/>
      <c r="E36" s="243"/>
      <c r="F36" s="244"/>
      <c r="G36" s="244">
        <f>SUMIF(AG37:AG52,"&lt;&gt;NOR",G37:G52)</f>
        <v>0</v>
      </c>
      <c r="H36" s="244"/>
      <c r="I36" s="244">
        <f>SUM(I37:I52)</f>
        <v>0</v>
      </c>
      <c r="J36" s="244"/>
      <c r="K36" s="244">
        <f>SUM(K37:K52)</f>
        <v>0</v>
      </c>
      <c r="L36" s="244"/>
      <c r="M36" s="244">
        <f>SUM(M37:M52)</f>
        <v>0</v>
      </c>
      <c r="N36" s="243"/>
      <c r="O36" s="243">
        <f>SUM(O37:O52)</f>
        <v>40.599999999999994</v>
      </c>
      <c r="P36" s="243"/>
      <c r="Q36" s="243">
        <f>SUM(Q37:Q52)</f>
        <v>0</v>
      </c>
      <c r="R36" s="244"/>
      <c r="S36" s="244"/>
      <c r="T36" s="245"/>
      <c r="U36" s="239"/>
      <c r="V36" s="239">
        <f>SUM(V37:V52)</f>
        <v>39.730000000000004</v>
      </c>
      <c r="W36" s="239"/>
      <c r="X36" s="239"/>
      <c r="AG36" t="s">
        <v>161</v>
      </c>
    </row>
    <row r="37" spans="1:60" outlineLevel="1" x14ac:dyDescent="0.25">
      <c r="A37" s="246">
        <v>11</v>
      </c>
      <c r="B37" s="247" t="s">
        <v>392</v>
      </c>
      <c r="C37" s="262" t="s">
        <v>393</v>
      </c>
      <c r="D37" s="248" t="s">
        <v>257</v>
      </c>
      <c r="E37" s="249">
        <v>138.73500000000001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49">
        <v>1.8000000000000001E-4</v>
      </c>
      <c r="O37" s="249">
        <f>ROUND(E37*N37,2)</f>
        <v>0.02</v>
      </c>
      <c r="P37" s="249">
        <v>0</v>
      </c>
      <c r="Q37" s="249">
        <f>ROUND(E37*P37,2)</f>
        <v>0</v>
      </c>
      <c r="R37" s="251"/>
      <c r="S37" s="251" t="s">
        <v>165</v>
      </c>
      <c r="T37" s="252" t="s">
        <v>165</v>
      </c>
      <c r="U37" s="232">
        <v>0.08</v>
      </c>
      <c r="V37" s="232">
        <f>ROUND(E37*U37,2)</f>
        <v>11.1</v>
      </c>
      <c r="W37" s="232"/>
      <c r="X37" s="232" t="s">
        <v>166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167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29"/>
      <c r="B38" s="230"/>
      <c r="C38" s="263" t="s">
        <v>300</v>
      </c>
      <c r="D38" s="233"/>
      <c r="E38" s="234"/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12"/>
      <c r="Z38" s="212"/>
      <c r="AA38" s="212"/>
      <c r="AB38" s="212"/>
      <c r="AC38" s="212"/>
      <c r="AD38" s="212"/>
      <c r="AE38" s="212"/>
      <c r="AF38" s="212"/>
      <c r="AG38" s="212" t="s">
        <v>169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29"/>
      <c r="B39" s="230"/>
      <c r="C39" s="263" t="s">
        <v>432</v>
      </c>
      <c r="D39" s="233"/>
      <c r="E39" s="234">
        <v>138.73500000000001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12"/>
      <c r="Z39" s="212"/>
      <c r="AA39" s="212"/>
      <c r="AB39" s="212"/>
      <c r="AC39" s="212"/>
      <c r="AD39" s="212"/>
      <c r="AE39" s="212"/>
      <c r="AF39" s="212"/>
      <c r="AG39" s="212" t="s">
        <v>169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46">
        <v>12</v>
      </c>
      <c r="B40" s="247" t="s">
        <v>395</v>
      </c>
      <c r="C40" s="262" t="s">
        <v>396</v>
      </c>
      <c r="D40" s="248" t="s">
        <v>257</v>
      </c>
      <c r="E40" s="249">
        <v>159.54525000000001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49">
        <v>2.9999999999999997E-4</v>
      </c>
      <c r="O40" s="249">
        <f>ROUND(E40*N40,2)</f>
        <v>0.05</v>
      </c>
      <c r="P40" s="249">
        <v>0</v>
      </c>
      <c r="Q40" s="249">
        <f>ROUND(E40*P40,2)</f>
        <v>0</v>
      </c>
      <c r="R40" s="251" t="s">
        <v>374</v>
      </c>
      <c r="S40" s="251" t="s">
        <v>165</v>
      </c>
      <c r="T40" s="252" t="s">
        <v>165</v>
      </c>
      <c r="U40" s="232">
        <v>0</v>
      </c>
      <c r="V40" s="232">
        <f>ROUND(E40*U40,2)</f>
        <v>0</v>
      </c>
      <c r="W40" s="232"/>
      <c r="X40" s="232" t="s">
        <v>375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376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29"/>
      <c r="B41" s="230"/>
      <c r="C41" s="263" t="s">
        <v>300</v>
      </c>
      <c r="D41" s="233"/>
      <c r="E41" s="234"/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12"/>
      <c r="Z41" s="212"/>
      <c r="AA41" s="212"/>
      <c r="AB41" s="212"/>
      <c r="AC41" s="212"/>
      <c r="AD41" s="212"/>
      <c r="AE41" s="212"/>
      <c r="AF41" s="212"/>
      <c r="AG41" s="212" t="s">
        <v>169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29"/>
      <c r="B42" s="230"/>
      <c r="C42" s="263" t="s">
        <v>433</v>
      </c>
      <c r="D42" s="233"/>
      <c r="E42" s="234">
        <v>159.54525000000001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12"/>
      <c r="Z42" s="212"/>
      <c r="AA42" s="212"/>
      <c r="AB42" s="212"/>
      <c r="AC42" s="212"/>
      <c r="AD42" s="212"/>
      <c r="AE42" s="212"/>
      <c r="AF42" s="212"/>
      <c r="AG42" s="212" t="s">
        <v>169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46">
        <v>13</v>
      </c>
      <c r="B43" s="247" t="s">
        <v>398</v>
      </c>
      <c r="C43" s="262" t="s">
        <v>399</v>
      </c>
      <c r="D43" s="248" t="s">
        <v>224</v>
      </c>
      <c r="E43" s="249">
        <v>92.49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49">
        <v>0.22106999999999999</v>
      </c>
      <c r="O43" s="249">
        <f>ROUND(E43*N43,2)</f>
        <v>20.45</v>
      </c>
      <c r="P43" s="249">
        <v>0</v>
      </c>
      <c r="Q43" s="249">
        <f>ROUND(E43*P43,2)</f>
        <v>0</v>
      </c>
      <c r="R43" s="251"/>
      <c r="S43" s="251" t="s">
        <v>165</v>
      </c>
      <c r="T43" s="252" t="s">
        <v>165</v>
      </c>
      <c r="U43" s="232">
        <v>0.19</v>
      </c>
      <c r="V43" s="232">
        <f>ROUND(E43*U43,2)</f>
        <v>17.57</v>
      </c>
      <c r="W43" s="232"/>
      <c r="X43" s="232" t="s">
        <v>166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167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29"/>
      <c r="B44" s="230"/>
      <c r="C44" s="263" t="s">
        <v>300</v>
      </c>
      <c r="D44" s="233"/>
      <c r="E44" s="234"/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12"/>
      <c r="Z44" s="212"/>
      <c r="AA44" s="212"/>
      <c r="AB44" s="212"/>
      <c r="AC44" s="212"/>
      <c r="AD44" s="212"/>
      <c r="AE44" s="212"/>
      <c r="AF44" s="212"/>
      <c r="AG44" s="212" t="s">
        <v>169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29"/>
      <c r="B45" s="230"/>
      <c r="C45" s="263" t="s">
        <v>400</v>
      </c>
      <c r="D45" s="233"/>
      <c r="E45" s="234"/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12"/>
      <c r="Z45" s="212"/>
      <c r="AA45" s="212"/>
      <c r="AB45" s="212"/>
      <c r="AC45" s="212"/>
      <c r="AD45" s="212"/>
      <c r="AE45" s="212"/>
      <c r="AF45" s="212"/>
      <c r="AG45" s="212" t="s">
        <v>169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29"/>
      <c r="B46" s="230"/>
      <c r="C46" s="263" t="s">
        <v>401</v>
      </c>
      <c r="D46" s="233"/>
      <c r="E46" s="234"/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12"/>
      <c r="Z46" s="212"/>
      <c r="AA46" s="212"/>
      <c r="AB46" s="212"/>
      <c r="AC46" s="212"/>
      <c r="AD46" s="212"/>
      <c r="AE46" s="212"/>
      <c r="AF46" s="212"/>
      <c r="AG46" s="212" t="s">
        <v>169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29"/>
      <c r="B47" s="230"/>
      <c r="C47" s="263" t="s">
        <v>434</v>
      </c>
      <c r="D47" s="233"/>
      <c r="E47" s="234">
        <v>92.49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12"/>
      <c r="Z47" s="212"/>
      <c r="AA47" s="212"/>
      <c r="AB47" s="212"/>
      <c r="AC47" s="212"/>
      <c r="AD47" s="212"/>
      <c r="AE47" s="212"/>
      <c r="AF47" s="212"/>
      <c r="AG47" s="212" t="s">
        <v>169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46">
        <v>14</v>
      </c>
      <c r="B48" s="247" t="s">
        <v>403</v>
      </c>
      <c r="C48" s="262" t="s">
        <v>404</v>
      </c>
      <c r="D48" s="248" t="s">
        <v>224</v>
      </c>
      <c r="E48" s="249">
        <v>101.739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49">
        <v>5.9999999999999995E-4</v>
      </c>
      <c r="O48" s="249">
        <f>ROUND(E48*N48,2)</f>
        <v>0.06</v>
      </c>
      <c r="P48" s="249">
        <v>0</v>
      </c>
      <c r="Q48" s="249">
        <f>ROUND(E48*P48,2)</f>
        <v>0</v>
      </c>
      <c r="R48" s="251" t="s">
        <v>374</v>
      </c>
      <c r="S48" s="251" t="s">
        <v>165</v>
      </c>
      <c r="T48" s="252" t="s">
        <v>165</v>
      </c>
      <c r="U48" s="232">
        <v>0</v>
      </c>
      <c r="V48" s="232">
        <f>ROUND(E48*U48,2)</f>
        <v>0</v>
      </c>
      <c r="W48" s="232"/>
      <c r="X48" s="232" t="s">
        <v>375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376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29"/>
      <c r="B49" s="230"/>
      <c r="C49" s="263" t="s">
        <v>300</v>
      </c>
      <c r="D49" s="233"/>
      <c r="E49" s="234"/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12"/>
      <c r="Z49" s="212"/>
      <c r="AA49" s="212"/>
      <c r="AB49" s="212"/>
      <c r="AC49" s="212"/>
      <c r="AD49" s="212"/>
      <c r="AE49" s="212"/>
      <c r="AF49" s="212"/>
      <c r="AG49" s="212" t="s">
        <v>169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29"/>
      <c r="B50" s="230"/>
      <c r="C50" s="263" t="s">
        <v>435</v>
      </c>
      <c r="D50" s="233"/>
      <c r="E50" s="234">
        <v>101.739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12"/>
      <c r="Z50" s="212"/>
      <c r="AA50" s="212"/>
      <c r="AB50" s="212"/>
      <c r="AC50" s="212"/>
      <c r="AD50" s="212"/>
      <c r="AE50" s="212"/>
      <c r="AF50" s="212"/>
      <c r="AG50" s="212" t="s">
        <v>169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46">
        <v>15</v>
      </c>
      <c r="B51" s="247" t="s">
        <v>406</v>
      </c>
      <c r="C51" s="262" t="s">
        <v>407</v>
      </c>
      <c r="D51" s="248" t="s">
        <v>164</v>
      </c>
      <c r="E51" s="249">
        <v>12.0237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49">
        <v>1.665</v>
      </c>
      <c r="O51" s="249">
        <f>ROUND(E51*N51,2)</f>
        <v>20.02</v>
      </c>
      <c r="P51" s="249">
        <v>0</v>
      </c>
      <c r="Q51" s="249">
        <f>ROUND(E51*P51,2)</f>
        <v>0</v>
      </c>
      <c r="R51" s="251"/>
      <c r="S51" s="251" t="s">
        <v>165</v>
      </c>
      <c r="T51" s="252" t="s">
        <v>165</v>
      </c>
      <c r="U51" s="232">
        <v>0.92</v>
      </c>
      <c r="V51" s="232">
        <f>ROUND(E51*U51,2)</f>
        <v>11.06</v>
      </c>
      <c r="W51" s="232"/>
      <c r="X51" s="232" t="s">
        <v>166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167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29"/>
      <c r="B52" s="230"/>
      <c r="C52" s="263" t="s">
        <v>436</v>
      </c>
      <c r="D52" s="233"/>
      <c r="E52" s="234">
        <v>12.0237</v>
      </c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12"/>
      <c r="Z52" s="212"/>
      <c r="AA52" s="212"/>
      <c r="AB52" s="212"/>
      <c r="AC52" s="212"/>
      <c r="AD52" s="212"/>
      <c r="AE52" s="212"/>
      <c r="AF52" s="212"/>
      <c r="AG52" s="212" t="s">
        <v>169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x14ac:dyDescent="0.25">
      <c r="A53" s="240" t="s">
        <v>160</v>
      </c>
      <c r="B53" s="241" t="s">
        <v>112</v>
      </c>
      <c r="C53" s="261" t="s">
        <v>113</v>
      </c>
      <c r="D53" s="242"/>
      <c r="E53" s="243"/>
      <c r="F53" s="244"/>
      <c r="G53" s="244">
        <f>SUMIF(AG54:AG59,"&lt;&gt;NOR",G54:G59)</f>
        <v>0</v>
      </c>
      <c r="H53" s="244"/>
      <c r="I53" s="244">
        <f>SUM(I54:I59)</f>
        <v>0</v>
      </c>
      <c r="J53" s="244"/>
      <c r="K53" s="244">
        <f>SUM(K54:K59)</f>
        <v>0</v>
      </c>
      <c r="L53" s="244"/>
      <c r="M53" s="244">
        <f>SUM(M54:M59)</f>
        <v>0</v>
      </c>
      <c r="N53" s="243"/>
      <c r="O53" s="243">
        <f>SUM(O54:O59)</f>
        <v>19.670000000000002</v>
      </c>
      <c r="P53" s="243"/>
      <c r="Q53" s="243">
        <f>SUM(Q54:Q59)</f>
        <v>0</v>
      </c>
      <c r="R53" s="244"/>
      <c r="S53" s="244"/>
      <c r="T53" s="245"/>
      <c r="U53" s="239"/>
      <c r="V53" s="239">
        <f>SUM(V54:V59)</f>
        <v>27.76</v>
      </c>
      <c r="W53" s="239"/>
      <c r="X53" s="239"/>
      <c r="AG53" t="s">
        <v>161</v>
      </c>
    </row>
    <row r="54" spans="1:60" ht="20.399999999999999" outlineLevel="1" x14ac:dyDescent="0.25">
      <c r="A54" s="246">
        <v>16</v>
      </c>
      <c r="B54" s="247" t="s">
        <v>437</v>
      </c>
      <c r="C54" s="262" t="s">
        <v>438</v>
      </c>
      <c r="D54" s="248" t="s">
        <v>224</v>
      </c>
      <c r="E54" s="249">
        <v>69.400000000000006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49">
        <v>0.28349999999999997</v>
      </c>
      <c r="O54" s="249">
        <f>ROUND(E54*N54,2)</f>
        <v>19.670000000000002</v>
      </c>
      <c r="P54" s="249">
        <v>0</v>
      </c>
      <c r="Q54" s="249">
        <f>ROUND(E54*P54,2)</f>
        <v>0</v>
      </c>
      <c r="R54" s="251"/>
      <c r="S54" s="251" t="s">
        <v>165</v>
      </c>
      <c r="T54" s="252" t="s">
        <v>165</v>
      </c>
      <c r="U54" s="232">
        <v>0.4</v>
      </c>
      <c r="V54" s="232">
        <f>ROUND(E54*U54,2)</f>
        <v>27.76</v>
      </c>
      <c r="W54" s="232"/>
      <c r="X54" s="232" t="s">
        <v>166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167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5">
      <c r="A55" s="229"/>
      <c r="B55" s="230"/>
      <c r="C55" s="263" t="s">
        <v>439</v>
      </c>
      <c r="D55" s="233"/>
      <c r="E55" s="234"/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12"/>
      <c r="Z55" s="212"/>
      <c r="AA55" s="212"/>
      <c r="AB55" s="212"/>
      <c r="AC55" s="212"/>
      <c r="AD55" s="212"/>
      <c r="AE55" s="212"/>
      <c r="AF55" s="212"/>
      <c r="AG55" s="212" t="s">
        <v>169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0.399999999999999" outlineLevel="1" x14ac:dyDescent="0.25">
      <c r="A56" s="229"/>
      <c r="B56" s="230"/>
      <c r="C56" s="263" t="s">
        <v>440</v>
      </c>
      <c r="D56" s="233"/>
      <c r="E56" s="234"/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12"/>
      <c r="Z56" s="212"/>
      <c r="AA56" s="212"/>
      <c r="AB56" s="212"/>
      <c r="AC56" s="212"/>
      <c r="AD56" s="212"/>
      <c r="AE56" s="212"/>
      <c r="AF56" s="212"/>
      <c r="AG56" s="212" t="s">
        <v>169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29"/>
      <c r="B57" s="230"/>
      <c r="C57" s="263" t="s">
        <v>441</v>
      </c>
      <c r="D57" s="233"/>
      <c r="E57" s="234"/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12"/>
      <c r="Z57" s="212"/>
      <c r="AA57" s="212"/>
      <c r="AB57" s="212"/>
      <c r="AC57" s="212"/>
      <c r="AD57" s="212"/>
      <c r="AE57" s="212"/>
      <c r="AF57" s="212"/>
      <c r="AG57" s="212" t="s">
        <v>169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29"/>
      <c r="B58" s="230"/>
      <c r="C58" s="263" t="s">
        <v>442</v>
      </c>
      <c r="D58" s="233"/>
      <c r="E58" s="234"/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12"/>
      <c r="Z58" s="212"/>
      <c r="AA58" s="212"/>
      <c r="AB58" s="212"/>
      <c r="AC58" s="212"/>
      <c r="AD58" s="212"/>
      <c r="AE58" s="212"/>
      <c r="AF58" s="212"/>
      <c r="AG58" s="212" t="s">
        <v>169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5">
      <c r="A59" s="229"/>
      <c r="B59" s="230"/>
      <c r="C59" s="263" t="s">
        <v>443</v>
      </c>
      <c r="D59" s="233"/>
      <c r="E59" s="234">
        <v>69.400000000000006</v>
      </c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12"/>
      <c r="Z59" s="212"/>
      <c r="AA59" s="212"/>
      <c r="AB59" s="212"/>
      <c r="AC59" s="212"/>
      <c r="AD59" s="212"/>
      <c r="AE59" s="212"/>
      <c r="AF59" s="212"/>
      <c r="AG59" s="212" t="s">
        <v>169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x14ac:dyDescent="0.25">
      <c r="A60" s="240" t="s">
        <v>160</v>
      </c>
      <c r="B60" s="241" t="s">
        <v>116</v>
      </c>
      <c r="C60" s="261" t="s">
        <v>117</v>
      </c>
      <c r="D60" s="242"/>
      <c r="E60" s="243"/>
      <c r="F60" s="244"/>
      <c r="G60" s="244">
        <f>SUMIF(AG61:AG61,"&lt;&gt;NOR",G61:G61)</f>
        <v>0</v>
      </c>
      <c r="H60" s="244"/>
      <c r="I60" s="244">
        <f>SUM(I61:I61)</f>
        <v>0</v>
      </c>
      <c r="J60" s="244"/>
      <c r="K60" s="244">
        <f>SUM(K61:K61)</f>
        <v>0</v>
      </c>
      <c r="L60" s="244"/>
      <c r="M60" s="244">
        <f>SUM(M61:M61)</f>
        <v>0</v>
      </c>
      <c r="N60" s="243"/>
      <c r="O60" s="243">
        <f>SUM(O61:O61)</f>
        <v>0</v>
      </c>
      <c r="P60" s="243"/>
      <c r="Q60" s="243">
        <f>SUM(Q61:Q61)</f>
        <v>0</v>
      </c>
      <c r="R60" s="244"/>
      <c r="S60" s="244"/>
      <c r="T60" s="245"/>
      <c r="U60" s="239"/>
      <c r="V60" s="239">
        <f>SUM(V61:V61)</f>
        <v>4.38</v>
      </c>
      <c r="W60" s="239"/>
      <c r="X60" s="239"/>
      <c r="AG60" t="s">
        <v>161</v>
      </c>
    </row>
    <row r="61" spans="1:60" outlineLevel="1" x14ac:dyDescent="0.25">
      <c r="A61" s="246">
        <v>17</v>
      </c>
      <c r="B61" s="247" t="s">
        <v>409</v>
      </c>
      <c r="C61" s="262" t="s">
        <v>410</v>
      </c>
      <c r="D61" s="248" t="s">
        <v>244</v>
      </c>
      <c r="E61" s="249">
        <v>274.01812000000001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49">
        <v>0</v>
      </c>
      <c r="O61" s="249">
        <f>ROUND(E61*N61,2)</f>
        <v>0</v>
      </c>
      <c r="P61" s="249">
        <v>0</v>
      </c>
      <c r="Q61" s="249">
        <f>ROUND(E61*P61,2)</f>
        <v>0</v>
      </c>
      <c r="R61" s="251"/>
      <c r="S61" s="251" t="s">
        <v>165</v>
      </c>
      <c r="T61" s="252" t="s">
        <v>165</v>
      </c>
      <c r="U61" s="232">
        <v>1.6E-2</v>
      </c>
      <c r="V61" s="232">
        <f>ROUND(E61*U61,2)</f>
        <v>4.38</v>
      </c>
      <c r="W61" s="232"/>
      <c r="X61" s="232" t="s">
        <v>411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412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x14ac:dyDescent="0.25">
      <c r="A62" s="3"/>
      <c r="B62" s="4"/>
      <c r="C62" s="268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v>15</v>
      </c>
      <c r="AF62">
        <v>21</v>
      </c>
      <c r="AG62" t="s">
        <v>147</v>
      </c>
    </row>
    <row r="63" spans="1:60" x14ac:dyDescent="0.25">
      <c r="A63" s="215"/>
      <c r="B63" s="216" t="s">
        <v>31</v>
      </c>
      <c r="C63" s="269"/>
      <c r="D63" s="217"/>
      <c r="E63" s="218"/>
      <c r="F63" s="218"/>
      <c r="G63" s="260">
        <f>G8+G18+G36+G53+G60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f>SUMIF(L7:L61,AE62,G7:G61)</f>
        <v>0</v>
      </c>
      <c r="AF63">
        <f>SUMIF(L7:L61,AF62,G7:G61)</f>
        <v>0</v>
      </c>
      <c r="AG63" t="s">
        <v>251</v>
      </c>
    </row>
    <row r="64" spans="1:60" x14ac:dyDescent="0.25">
      <c r="A64" s="3"/>
      <c r="B64" s="4"/>
      <c r="C64" s="268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5">
      <c r="A65" s="3"/>
      <c r="B65" s="4"/>
      <c r="C65" s="268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219" t="s">
        <v>252</v>
      </c>
      <c r="B66" s="219"/>
      <c r="C66" s="270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A67" s="220"/>
      <c r="B67" s="221"/>
      <c r="C67" s="271"/>
      <c r="D67" s="221"/>
      <c r="E67" s="221"/>
      <c r="F67" s="221"/>
      <c r="G67" s="22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G67" t="s">
        <v>253</v>
      </c>
    </row>
    <row r="68" spans="1:33" x14ac:dyDescent="0.25">
      <c r="A68" s="223"/>
      <c r="B68" s="224"/>
      <c r="C68" s="272"/>
      <c r="D68" s="224"/>
      <c r="E68" s="224"/>
      <c r="F68" s="224"/>
      <c r="G68" s="22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5">
      <c r="A69" s="223"/>
      <c r="B69" s="224"/>
      <c r="C69" s="272"/>
      <c r="D69" s="224"/>
      <c r="E69" s="224"/>
      <c r="F69" s="224"/>
      <c r="G69" s="22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5">
      <c r="A70" s="223"/>
      <c r="B70" s="224"/>
      <c r="C70" s="272"/>
      <c r="D70" s="224"/>
      <c r="E70" s="224"/>
      <c r="F70" s="224"/>
      <c r="G70" s="22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5">
      <c r="A71" s="226"/>
      <c r="B71" s="227"/>
      <c r="C71" s="273"/>
      <c r="D71" s="227"/>
      <c r="E71" s="227"/>
      <c r="F71" s="227"/>
      <c r="G71" s="228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5">
      <c r="A72" s="3"/>
      <c r="B72" s="4"/>
      <c r="C72" s="268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33" x14ac:dyDescent="0.25">
      <c r="C73" s="274"/>
      <c r="D73" s="10"/>
      <c r="AG73" t="s">
        <v>254</v>
      </c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66:C66"/>
    <mergeCell ref="A67:G7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135</v>
      </c>
    </row>
    <row r="2" spans="1:60" ht="25.0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136</v>
      </c>
    </row>
    <row r="3" spans="1:60" ht="25.05" customHeight="1" x14ac:dyDescent="0.25">
      <c r="A3" s="198" t="s">
        <v>9</v>
      </c>
      <c r="B3" s="49" t="s">
        <v>43</v>
      </c>
      <c r="C3" s="201" t="s">
        <v>44</v>
      </c>
      <c r="D3" s="199"/>
      <c r="E3" s="199"/>
      <c r="F3" s="199"/>
      <c r="G3" s="200"/>
      <c r="AC3" s="177" t="s">
        <v>136</v>
      </c>
      <c r="AG3" t="s">
        <v>137</v>
      </c>
    </row>
    <row r="4" spans="1:60" ht="25.05" customHeight="1" x14ac:dyDescent="0.25">
      <c r="A4" s="202" t="s">
        <v>10</v>
      </c>
      <c r="B4" s="203" t="s">
        <v>51</v>
      </c>
      <c r="C4" s="204" t="s">
        <v>52</v>
      </c>
      <c r="D4" s="205"/>
      <c r="E4" s="205"/>
      <c r="F4" s="205"/>
      <c r="G4" s="206"/>
      <c r="AG4" t="s">
        <v>138</v>
      </c>
    </row>
    <row r="5" spans="1:60" x14ac:dyDescent="0.25">
      <c r="D5" s="10"/>
    </row>
    <row r="6" spans="1:60" ht="39.6" x14ac:dyDescent="0.25">
      <c r="A6" s="208" t="s">
        <v>139</v>
      </c>
      <c r="B6" s="210" t="s">
        <v>140</v>
      </c>
      <c r="C6" s="210" t="s">
        <v>141</v>
      </c>
      <c r="D6" s="209" t="s">
        <v>142</v>
      </c>
      <c r="E6" s="208" t="s">
        <v>143</v>
      </c>
      <c r="F6" s="207" t="s">
        <v>144</v>
      </c>
      <c r="G6" s="208" t="s">
        <v>31</v>
      </c>
      <c r="H6" s="211" t="s">
        <v>32</v>
      </c>
      <c r="I6" s="211" t="s">
        <v>145</v>
      </c>
      <c r="J6" s="211" t="s">
        <v>33</v>
      </c>
      <c r="K6" s="211" t="s">
        <v>146</v>
      </c>
      <c r="L6" s="211" t="s">
        <v>147</v>
      </c>
      <c r="M6" s="211" t="s">
        <v>148</v>
      </c>
      <c r="N6" s="211" t="s">
        <v>149</v>
      </c>
      <c r="O6" s="211" t="s">
        <v>150</v>
      </c>
      <c r="P6" s="211" t="s">
        <v>151</v>
      </c>
      <c r="Q6" s="211" t="s">
        <v>152</v>
      </c>
      <c r="R6" s="211" t="s">
        <v>153</v>
      </c>
      <c r="S6" s="211" t="s">
        <v>154</v>
      </c>
      <c r="T6" s="211" t="s">
        <v>155</v>
      </c>
      <c r="U6" s="211" t="s">
        <v>156</v>
      </c>
      <c r="V6" s="211" t="s">
        <v>157</v>
      </c>
      <c r="W6" s="211" t="s">
        <v>158</v>
      </c>
      <c r="X6" s="211" t="s">
        <v>159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5">
      <c r="A8" s="240" t="s">
        <v>160</v>
      </c>
      <c r="B8" s="241" t="s">
        <v>106</v>
      </c>
      <c r="C8" s="261" t="s">
        <v>107</v>
      </c>
      <c r="D8" s="242"/>
      <c r="E8" s="243"/>
      <c r="F8" s="244"/>
      <c r="G8" s="244">
        <f>SUMIF(AG9:AG30,"&lt;&gt;NOR",G9:G30)</f>
        <v>0</v>
      </c>
      <c r="H8" s="244"/>
      <c r="I8" s="244">
        <f>SUM(I9:I30)</f>
        <v>0</v>
      </c>
      <c r="J8" s="244"/>
      <c r="K8" s="244">
        <f>SUM(K9:K30)</f>
        <v>0</v>
      </c>
      <c r="L8" s="244"/>
      <c r="M8" s="244">
        <f>SUM(M9:M30)</f>
        <v>0</v>
      </c>
      <c r="N8" s="243"/>
      <c r="O8" s="243">
        <f>SUM(O9:O30)</f>
        <v>53.27</v>
      </c>
      <c r="P8" s="243"/>
      <c r="Q8" s="243">
        <f>SUM(Q9:Q30)</f>
        <v>0</v>
      </c>
      <c r="R8" s="244"/>
      <c r="S8" s="244"/>
      <c r="T8" s="245"/>
      <c r="U8" s="239"/>
      <c r="V8" s="239">
        <f>SUM(V9:V30)</f>
        <v>60.129999999999995</v>
      </c>
      <c r="W8" s="239"/>
      <c r="X8" s="239"/>
      <c r="AG8" t="s">
        <v>161</v>
      </c>
    </row>
    <row r="9" spans="1:60" outlineLevel="1" x14ac:dyDescent="0.25">
      <c r="A9" s="246">
        <v>1</v>
      </c>
      <c r="B9" s="247" t="s">
        <v>444</v>
      </c>
      <c r="C9" s="262" t="s">
        <v>445</v>
      </c>
      <c r="D9" s="248" t="s">
        <v>257</v>
      </c>
      <c r="E9" s="249">
        <v>83.15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5.5449999999999999E-2</v>
      </c>
      <c r="O9" s="249">
        <f>ROUND(E9*N9,2)</f>
        <v>4.6100000000000003</v>
      </c>
      <c r="P9" s="249">
        <v>0</v>
      </c>
      <c r="Q9" s="249">
        <f>ROUND(E9*P9,2)</f>
        <v>0</v>
      </c>
      <c r="R9" s="251"/>
      <c r="S9" s="251" t="s">
        <v>165</v>
      </c>
      <c r="T9" s="252" t="s">
        <v>165</v>
      </c>
      <c r="U9" s="232">
        <v>0.442</v>
      </c>
      <c r="V9" s="232">
        <f>ROUND(E9*U9,2)</f>
        <v>36.75</v>
      </c>
      <c r="W9" s="232"/>
      <c r="X9" s="232" t="s">
        <v>166</v>
      </c>
      <c r="Y9" s="212"/>
      <c r="Z9" s="212"/>
      <c r="AA9" s="212"/>
      <c r="AB9" s="212"/>
      <c r="AC9" s="212"/>
      <c r="AD9" s="212"/>
      <c r="AE9" s="212"/>
      <c r="AF9" s="212"/>
      <c r="AG9" s="212" t="s">
        <v>167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29"/>
      <c r="B10" s="230"/>
      <c r="C10" s="263" t="s">
        <v>446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169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0.399999999999999" outlineLevel="1" x14ac:dyDescent="0.25">
      <c r="A11" s="229"/>
      <c r="B11" s="230"/>
      <c r="C11" s="263" t="s">
        <v>447</v>
      </c>
      <c r="D11" s="233"/>
      <c r="E11" s="234">
        <v>3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12"/>
      <c r="Z11" s="212"/>
      <c r="AA11" s="212"/>
      <c r="AB11" s="212"/>
      <c r="AC11" s="212"/>
      <c r="AD11" s="212"/>
      <c r="AE11" s="212"/>
      <c r="AF11" s="212"/>
      <c r="AG11" s="212" t="s">
        <v>169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0.399999999999999" outlineLevel="1" x14ac:dyDescent="0.25">
      <c r="A12" s="229"/>
      <c r="B12" s="230"/>
      <c r="C12" s="263" t="s">
        <v>448</v>
      </c>
      <c r="D12" s="233"/>
      <c r="E12" s="234">
        <v>4.76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12"/>
      <c r="Z12" s="212"/>
      <c r="AA12" s="212"/>
      <c r="AB12" s="212"/>
      <c r="AC12" s="212"/>
      <c r="AD12" s="212"/>
      <c r="AE12" s="212"/>
      <c r="AF12" s="212"/>
      <c r="AG12" s="212" t="s">
        <v>169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0.399999999999999" outlineLevel="1" x14ac:dyDescent="0.25">
      <c r="A13" s="229"/>
      <c r="B13" s="230"/>
      <c r="C13" s="263" t="s">
        <v>449</v>
      </c>
      <c r="D13" s="233"/>
      <c r="E13" s="234">
        <v>75.39</v>
      </c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12"/>
      <c r="Z13" s="212"/>
      <c r="AA13" s="212"/>
      <c r="AB13" s="212"/>
      <c r="AC13" s="212"/>
      <c r="AD13" s="212"/>
      <c r="AE13" s="212"/>
      <c r="AF13" s="212"/>
      <c r="AG13" s="212" t="s">
        <v>169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46">
        <v>2</v>
      </c>
      <c r="B14" s="247" t="s">
        <v>450</v>
      </c>
      <c r="C14" s="262" t="s">
        <v>451</v>
      </c>
      <c r="D14" s="248" t="s">
        <v>257</v>
      </c>
      <c r="E14" s="249">
        <v>7.76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49">
        <v>0</v>
      </c>
      <c r="O14" s="249">
        <f>ROUND(E14*N14,2)</f>
        <v>0</v>
      </c>
      <c r="P14" s="249">
        <v>0</v>
      </c>
      <c r="Q14" s="249">
        <f>ROUND(E14*P14,2)</f>
        <v>0</v>
      </c>
      <c r="R14" s="251"/>
      <c r="S14" s="251" t="s">
        <v>165</v>
      </c>
      <c r="T14" s="252" t="s">
        <v>165</v>
      </c>
      <c r="U14" s="232">
        <v>0.06</v>
      </c>
      <c r="V14" s="232">
        <f>ROUND(E14*U14,2)</f>
        <v>0.47</v>
      </c>
      <c r="W14" s="232"/>
      <c r="X14" s="232" t="s">
        <v>166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167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29"/>
      <c r="B15" s="230"/>
      <c r="C15" s="263" t="s">
        <v>446</v>
      </c>
      <c r="D15" s="233"/>
      <c r="E15" s="234"/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12"/>
      <c r="Z15" s="212"/>
      <c r="AA15" s="212"/>
      <c r="AB15" s="212"/>
      <c r="AC15" s="212"/>
      <c r="AD15" s="212"/>
      <c r="AE15" s="212"/>
      <c r="AF15" s="212"/>
      <c r="AG15" s="212" t="s">
        <v>169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0.399999999999999" outlineLevel="1" x14ac:dyDescent="0.25">
      <c r="A16" s="229"/>
      <c r="B16" s="230"/>
      <c r="C16" s="263" t="s">
        <v>447</v>
      </c>
      <c r="D16" s="233"/>
      <c r="E16" s="234">
        <v>3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12"/>
      <c r="Z16" s="212"/>
      <c r="AA16" s="212"/>
      <c r="AB16" s="212"/>
      <c r="AC16" s="212"/>
      <c r="AD16" s="212"/>
      <c r="AE16" s="212"/>
      <c r="AF16" s="212"/>
      <c r="AG16" s="212" t="s">
        <v>169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0.399999999999999" outlineLevel="1" x14ac:dyDescent="0.25">
      <c r="A17" s="229"/>
      <c r="B17" s="230"/>
      <c r="C17" s="263" t="s">
        <v>448</v>
      </c>
      <c r="D17" s="233"/>
      <c r="E17" s="234">
        <v>4.76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12"/>
      <c r="Z17" s="212"/>
      <c r="AA17" s="212"/>
      <c r="AB17" s="212"/>
      <c r="AC17" s="212"/>
      <c r="AD17" s="212"/>
      <c r="AE17" s="212"/>
      <c r="AF17" s="212"/>
      <c r="AG17" s="212" t="s">
        <v>169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46">
        <v>3</v>
      </c>
      <c r="B18" s="247" t="s">
        <v>452</v>
      </c>
      <c r="C18" s="262" t="s">
        <v>453</v>
      </c>
      <c r="D18" s="248" t="s">
        <v>257</v>
      </c>
      <c r="E18" s="249">
        <v>5.2359999999999998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49">
        <v>0.129</v>
      </c>
      <c r="O18" s="249">
        <f>ROUND(E18*N18,2)</f>
        <v>0.68</v>
      </c>
      <c r="P18" s="249">
        <v>0</v>
      </c>
      <c r="Q18" s="249">
        <f>ROUND(E18*P18,2)</f>
        <v>0</v>
      </c>
      <c r="R18" s="251" t="s">
        <v>374</v>
      </c>
      <c r="S18" s="251" t="s">
        <v>165</v>
      </c>
      <c r="T18" s="252" t="s">
        <v>165</v>
      </c>
      <c r="U18" s="232">
        <v>0</v>
      </c>
      <c r="V18" s="232">
        <f>ROUND(E18*U18,2)</f>
        <v>0</v>
      </c>
      <c r="W18" s="232"/>
      <c r="X18" s="232" t="s">
        <v>375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376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29"/>
      <c r="B19" s="230"/>
      <c r="C19" s="263" t="s">
        <v>446</v>
      </c>
      <c r="D19" s="233"/>
      <c r="E19" s="234"/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12"/>
      <c r="Z19" s="212"/>
      <c r="AA19" s="212"/>
      <c r="AB19" s="212"/>
      <c r="AC19" s="212"/>
      <c r="AD19" s="212"/>
      <c r="AE19" s="212"/>
      <c r="AF19" s="212"/>
      <c r="AG19" s="212" t="s">
        <v>169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0.399999999999999" outlineLevel="1" x14ac:dyDescent="0.25">
      <c r="A20" s="229"/>
      <c r="B20" s="230"/>
      <c r="C20" s="263" t="s">
        <v>454</v>
      </c>
      <c r="D20" s="233"/>
      <c r="E20" s="234">
        <v>5.2359999999999998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12"/>
      <c r="Z20" s="212"/>
      <c r="AA20" s="212"/>
      <c r="AB20" s="212"/>
      <c r="AC20" s="212"/>
      <c r="AD20" s="212"/>
      <c r="AE20" s="212"/>
      <c r="AF20" s="212"/>
      <c r="AG20" s="212" t="s">
        <v>169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0.399999999999999" outlineLevel="1" x14ac:dyDescent="0.25">
      <c r="A21" s="246">
        <v>4</v>
      </c>
      <c r="B21" s="247" t="s">
        <v>455</v>
      </c>
      <c r="C21" s="262" t="s">
        <v>456</v>
      </c>
      <c r="D21" s="248" t="s">
        <v>257</v>
      </c>
      <c r="E21" s="249">
        <v>3.3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49">
        <v>0.13150000000000001</v>
      </c>
      <c r="O21" s="249">
        <f>ROUND(E21*N21,2)</f>
        <v>0.43</v>
      </c>
      <c r="P21" s="249">
        <v>0</v>
      </c>
      <c r="Q21" s="249">
        <f>ROUND(E21*P21,2)</f>
        <v>0</v>
      </c>
      <c r="R21" s="251" t="s">
        <v>374</v>
      </c>
      <c r="S21" s="251" t="s">
        <v>165</v>
      </c>
      <c r="T21" s="252" t="s">
        <v>165</v>
      </c>
      <c r="U21" s="232">
        <v>0</v>
      </c>
      <c r="V21" s="232">
        <f>ROUND(E21*U21,2)</f>
        <v>0</v>
      </c>
      <c r="W21" s="232"/>
      <c r="X21" s="232" t="s">
        <v>375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376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29"/>
      <c r="B22" s="230"/>
      <c r="C22" s="263" t="s">
        <v>446</v>
      </c>
      <c r="D22" s="233"/>
      <c r="E22" s="234"/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12"/>
      <c r="Z22" s="212"/>
      <c r="AA22" s="212"/>
      <c r="AB22" s="212"/>
      <c r="AC22" s="212"/>
      <c r="AD22" s="212"/>
      <c r="AE22" s="212"/>
      <c r="AF22" s="212"/>
      <c r="AG22" s="212" t="s">
        <v>169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0.399999999999999" outlineLevel="1" x14ac:dyDescent="0.25">
      <c r="A23" s="229"/>
      <c r="B23" s="230"/>
      <c r="C23" s="263" t="s">
        <v>457</v>
      </c>
      <c r="D23" s="233"/>
      <c r="E23" s="234">
        <v>3.3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12"/>
      <c r="Z23" s="212"/>
      <c r="AA23" s="212"/>
      <c r="AB23" s="212"/>
      <c r="AC23" s="212"/>
      <c r="AD23" s="212"/>
      <c r="AE23" s="212"/>
      <c r="AF23" s="212"/>
      <c r="AG23" s="212" t="s">
        <v>169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46">
        <v>5</v>
      </c>
      <c r="B24" s="247" t="s">
        <v>458</v>
      </c>
      <c r="C24" s="262" t="s">
        <v>459</v>
      </c>
      <c r="D24" s="248" t="s">
        <v>257</v>
      </c>
      <c r="E24" s="249">
        <v>82.929000000000002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49">
        <v>0.13100000000000001</v>
      </c>
      <c r="O24" s="249">
        <f>ROUND(E24*N24,2)</f>
        <v>10.86</v>
      </c>
      <c r="P24" s="249">
        <v>0</v>
      </c>
      <c r="Q24" s="249">
        <f>ROUND(E24*P24,2)</f>
        <v>0</v>
      </c>
      <c r="R24" s="251" t="s">
        <v>374</v>
      </c>
      <c r="S24" s="251" t="s">
        <v>165</v>
      </c>
      <c r="T24" s="252" t="s">
        <v>165</v>
      </c>
      <c r="U24" s="232">
        <v>0</v>
      </c>
      <c r="V24" s="232">
        <f>ROUND(E24*U24,2)</f>
        <v>0</v>
      </c>
      <c r="W24" s="232"/>
      <c r="X24" s="232" t="s">
        <v>375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376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29"/>
      <c r="B25" s="230"/>
      <c r="C25" s="263" t="s">
        <v>446</v>
      </c>
      <c r="D25" s="233"/>
      <c r="E25" s="234"/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12"/>
      <c r="Z25" s="212"/>
      <c r="AA25" s="212"/>
      <c r="AB25" s="212"/>
      <c r="AC25" s="212"/>
      <c r="AD25" s="212"/>
      <c r="AE25" s="212"/>
      <c r="AF25" s="212"/>
      <c r="AG25" s="212" t="s">
        <v>169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0.399999999999999" outlineLevel="1" x14ac:dyDescent="0.25">
      <c r="A26" s="229"/>
      <c r="B26" s="230"/>
      <c r="C26" s="263" t="s">
        <v>460</v>
      </c>
      <c r="D26" s="233"/>
      <c r="E26" s="234">
        <v>82.929000000000002</v>
      </c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12"/>
      <c r="Z26" s="212"/>
      <c r="AA26" s="212"/>
      <c r="AB26" s="212"/>
      <c r="AC26" s="212"/>
      <c r="AD26" s="212"/>
      <c r="AE26" s="212"/>
      <c r="AF26" s="212"/>
      <c r="AG26" s="212" t="s">
        <v>169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0.399999999999999" outlineLevel="1" x14ac:dyDescent="0.25">
      <c r="A27" s="246">
        <v>6</v>
      </c>
      <c r="B27" s="247" t="s">
        <v>461</v>
      </c>
      <c r="C27" s="262" t="s">
        <v>462</v>
      </c>
      <c r="D27" s="248" t="s">
        <v>257</v>
      </c>
      <c r="E27" s="249">
        <v>83.15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49">
        <v>0.441</v>
      </c>
      <c r="O27" s="249">
        <f>ROUND(E27*N27,2)</f>
        <v>36.67</v>
      </c>
      <c r="P27" s="249">
        <v>0</v>
      </c>
      <c r="Q27" s="249">
        <f>ROUND(E27*P27,2)</f>
        <v>0</v>
      </c>
      <c r="R27" s="251"/>
      <c r="S27" s="251" t="s">
        <v>165</v>
      </c>
      <c r="T27" s="252" t="s">
        <v>165</v>
      </c>
      <c r="U27" s="232">
        <v>2.9000000000000001E-2</v>
      </c>
      <c r="V27" s="232">
        <f>ROUND(E27*U27,2)</f>
        <v>2.41</v>
      </c>
      <c r="W27" s="232"/>
      <c r="X27" s="232" t="s">
        <v>166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167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29"/>
      <c r="B28" s="230"/>
      <c r="C28" s="263" t="s">
        <v>446</v>
      </c>
      <c r="D28" s="233"/>
      <c r="E28" s="234"/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12"/>
      <c r="Z28" s="212"/>
      <c r="AA28" s="212"/>
      <c r="AB28" s="212"/>
      <c r="AC28" s="212"/>
      <c r="AD28" s="212"/>
      <c r="AE28" s="212"/>
      <c r="AF28" s="212"/>
      <c r="AG28" s="212" t="s">
        <v>169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29"/>
      <c r="B29" s="230"/>
      <c r="C29" s="263" t="s">
        <v>463</v>
      </c>
      <c r="D29" s="233"/>
      <c r="E29" s="234">
        <v>83.15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12"/>
      <c r="Z29" s="212"/>
      <c r="AA29" s="212"/>
      <c r="AB29" s="212"/>
      <c r="AC29" s="212"/>
      <c r="AD29" s="212"/>
      <c r="AE29" s="212"/>
      <c r="AF29" s="212"/>
      <c r="AG29" s="212" t="s">
        <v>169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53">
        <v>7</v>
      </c>
      <c r="B30" s="254" t="s">
        <v>464</v>
      </c>
      <c r="C30" s="264" t="s">
        <v>465</v>
      </c>
      <c r="D30" s="255" t="s">
        <v>224</v>
      </c>
      <c r="E30" s="256">
        <v>50</v>
      </c>
      <c r="F30" s="257"/>
      <c r="G30" s="258">
        <f>ROUND(E30*F30,2)</f>
        <v>0</v>
      </c>
      <c r="H30" s="257"/>
      <c r="I30" s="258">
        <f>ROUND(E30*H30,2)</f>
        <v>0</v>
      </c>
      <c r="J30" s="257"/>
      <c r="K30" s="258">
        <f>ROUND(E30*J30,2)</f>
        <v>0</v>
      </c>
      <c r="L30" s="258">
        <v>21</v>
      </c>
      <c r="M30" s="258">
        <f>G30*(1+L30/100)</f>
        <v>0</v>
      </c>
      <c r="N30" s="256">
        <v>3.3E-4</v>
      </c>
      <c r="O30" s="256">
        <f>ROUND(E30*N30,2)</f>
        <v>0.02</v>
      </c>
      <c r="P30" s="256">
        <v>0</v>
      </c>
      <c r="Q30" s="256">
        <f>ROUND(E30*P30,2)</f>
        <v>0</v>
      </c>
      <c r="R30" s="258"/>
      <c r="S30" s="258" t="s">
        <v>165</v>
      </c>
      <c r="T30" s="259" t="s">
        <v>165</v>
      </c>
      <c r="U30" s="232">
        <v>0.41</v>
      </c>
      <c r="V30" s="232">
        <f>ROUND(E30*U30,2)</f>
        <v>20.5</v>
      </c>
      <c r="W30" s="232"/>
      <c r="X30" s="232" t="s">
        <v>166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167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x14ac:dyDescent="0.25">
      <c r="A31" s="240" t="s">
        <v>160</v>
      </c>
      <c r="B31" s="241" t="s">
        <v>112</v>
      </c>
      <c r="C31" s="261" t="s">
        <v>113</v>
      </c>
      <c r="D31" s="242"/>
      <c r="E31" s="243"/>
      <c r="F31" s="244"/>
      <c r="G31" s="244">
        <f>SUMIF(AG32:AG89,"&lt;&gt;NOR",G32:G89)</f>
        <v>0</v>
      </c>
      <c r="H31" s="244"/>
      <c r="I31" s="244">
        <f>SUM(I32:I89)</f>
        <v>0</v>
      </c>
      <c r="J31" s="244"/>
      <c r="K31" s="244">
        <f>SUM(K32:K89)</f>
        <v>0</v>
      </c>
      <c r="L31" s="244"/>
      <c r="M31" s="244">
        <f>SUM(M32:M89)</f>
        <v>0</v>
      </c>
      <c r="N31" s="243"/>
      <c r="O31" s="243">
        <f>SUM(O32:O89)</f>
        <v>78.329999999999984</v>
      </c>
      <c r="P31" s="243"/>
      <c r="Q31" s="243">
        <f>SUM(Q32:Q89)</f>
        <v>0</v>
      </c>
      <c r="R31" s="244"/>
      <c r="S31" s="244"/>
      <c r="T31" s="245"/>
      <c r="U31" s="239"/>
      <c r="V31" s="239">
        <f>SUM(V32:V89)</f>
        <v>62.660000000000004</v>
      </c>
      <c r="W31" s="239"/>
      <c r="X31" s="239"/>
      <c r="AG31" t="s">
        <v>161</v>
      </c>
    </row>
    <row r="32" spans="1:60" ht="20.399999999999999" outlineLevel="1" x14ac:dyDescent="0.25">
      <c r="A32" s="246">
        <v>8</v>
      </c>
      <c r="B32" s="247" t="s">
        <v>466</v>
      </c>
      <c r="C32" s="262" t="s">
        <v>467</v>
      </c>
      <c r="D32" s="248" t="s">
        <v>224</v>
      </c>
      <c r="E32" s="249">
        <v>91.99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49">
        <v>0.188</v>
      </c>
      <c r="O32" s="249">
        <f>ROUND(E32*N32,2)</f>
        <v>17.29</v>
      </c>
      <c r="P32" s="249">
        <v>0</v>
      </c>
      <c r="Q32" s="249">
        <f>ROUND(E32*P32,2)</f>
        <v>0</v>
      </c>
      <c r="R32" s="251"/>
      <c r="S32" s="251" t="s">
        <v>229</v>
      </c>
      <c r="T32" s="252" t="s">
        <v>230</v>
      </c>
      <c r="U32" s="232">
        <v>0.27</v>
      </c>
      <c r="V32" s="232">
        <f>ROUND(E32*U32,2)</f>
        <v>24.84</v>
      </c>
      <c r="W32" s="232"/>
      <c r="X32" s="232" t="s">
        <v>166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167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29"/>
      <c r="B33" s="230"/>
      <c r="C33" s="263" t="s">
        <v>439</v>
      </c>
      <c r="D33" s="233"/>
      <c r="E33" s="234"/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12"/>
      <c r="Z33" s="212"/>
      <c r="AA33" s="212"/>
      <c r="AB33" s="212"/>
      <c r="AC33" s="212"/>
      <c r="AD33" s="212"/>
      <c r="AE33" s="212"/>
      <c r="AF33" s="212"/>
      <c r="AG33" s="212" t="s">
        <v>169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29"/>
      <c r="B34" s="230"/>
      <c r="C34" s="263" t="s">
        <v>468</v>
      </c>
      <c r="D34" s="233"/>
      <c r="E34" s="234">
        <v>71.260000000000005</v>
      </c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12"/>
      <c r="Z34" s="212"/>
      <c r="AA34" s="212"/>
      <c r="AB34" s="212"/>
      <c r="AC34" s="212"/>
      <c r="AD34" s="212"/>
      <c r="AE34" s="212"/>
      <c r="AF34" s="212"/>
      <c r="AG34" s="212" t="s">
        <v>169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29"/>
      <c r="B35" s="230"/>
      <c r="C35" s="263" t="s">
        <v>469</v>
      </c>
      <c r="D35" s="233"/>
      <c r="E35" s="234">
        <v>14.09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12"/>
      <c r="Z35" s="212"/>
      <c r="AA35" s="212"/>
      <c r="AB35" s="212"/>
      <c r="AC35" s="212"/>
      <c r="AD35" s="212"/>
      <c r="AE35" s="212"/>
      <c r="AF35" s="212"/>
      <c r="AG35" s="212" t="s">
        <v>169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29"/>
      <c r="B36" s="230"/>
      <c r="C36" s="263" t="s">
        <v>470</v>
      </c>
      <c r="D36" s="233"/>
      <c r="E36" s="234">
        <v>5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12"/>
      <c r="Z36" s="212"/>
      <c r="AA36" s="212"/>
      <c r="AB36" s="212"/>
      <c r="AC36" s="212"/>
      <c r="AD36" s="212"/>
      <c r="AE36" s="212"/>
      <c r="AF36" s="212"/>
      <c r="AG36" s="212" t="s">
        <v>169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29"/>
      <c r="B37" s="230"/>
      <c r="C37" s="263" t="s">
        <v>471</v>
      </c>
      <c r="D37" s="233"/>
      <c r="E37" s="234">
        <v>0.84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12"/>
      <c r="Z37" s="212"/>
      <c r="AA37" s="212"/>
      <c r="AB37" s="212"/>
      <c r="AC37" s="212"/>
      <c r="AD37" s="212"/>
      <c r="AE37" s="212"/>
      <c r="AF37" s="212"/>
      <c r="AG37" s="212" t="s">
        <v>169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29"/>
      <c r="B38" s="230"/>
      <c r="C38" s="263" t="s">
        <v>472</v>
      </c>
      <c r="D38" s="233"/>
      <c r="E38" s="234">
        <v>0.8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12"/>
      <c r="Z38" s="212"/>
      <c r="AA38" s="212"/>
      <c r="AB38" s="212"/>
      <c r="AC38" s="212"/>
      <c r="AD38" s="212"/>
      <c r="AE38" s="212"/>
      <c r="AF38" s="212"/>
      <c r="AG38" s="212" t="s">
        <v>169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46">
        <v>9</v>
      </c>
      <c r="B39" s="247" t="s">
        <v>473</v>
      </c>
      <c r="C39" s="262" t="s">
        <v>474</v>
      </c>
      <c r="D39" s="248" t="s">
        <v>189</v>
      </c>
      <c r="E39" s="249">
        <v>75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49">
        <v>0.08</v>
      </c>
      <c r="O39" s="249">
        <f>ROUND(E39*N39,2)</f>
        <v>6</v>
      </c>
      <c r="P39" s="249">
        <v>0</v>
      </c>
      <c r="Q39" s="249">
        <f>ROUND(E39*P39,2)</f>
        <v>0</v>
      </c>
      <c r="R39" s="251" t="s">
        <v>374</v>
      </c>
      <c r="S39" s="251" t="s">
        <v>165</v>
      </c>
      <c r="T39" s="252" t="s">
        <v>165</v>
      </c>
      <c r="U39" s="232">
        <v>0</v>
      </c>
      <c r="V39" s="232">
        <f>ROUND(E39*U39,2)</f>
        <v>0</v>
      </c>
      <c r="W39" s="232"/>
      <c r="X39" s="232" t="s">
        <v>375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376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29"/>
      <c r="B40" s="230"/>
      <c r="C40" s="265" t="s">
        <v>208</v>
      </c>
      <c r="D40" s="235"/>
      <c r="E40" s="236"/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12"/>
      <c r="Z40" s="212"/>
      <c r="AA40" s="212"/>
      <c r="AB40" s="212"/>
      <c r="AC40" s="212"/>
      <c r="AD40" s="212"/>
      <c r="AE40" s="212"/>
      <c r="AF40" s="212"/>
      <c r="AG40" s="212" t="s">
        <v>169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29"/>
      <c r="B41" s="230"/>
      <c r="C41" s="266" t="s">
        <v>475</v>
      </c>
      <c r="D41" s="235"/>
      <c r="E41" s="236"/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12"/>
      <c r="Z41" s="212"/>
      <c r="AA41" s="212"/>
      <c r="AB41" s="212"/>
      <c r="AC41" s="212"/>
      <c r="AD41" s="212"/>
      <c r="AE41" s="212"/>
      <c r="AF41" s="212"/>
      <c r="AG41" s="212" t="s">
        <v>169</v>
      </c>
      <c r="AH41" s="212">
        <v>2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29"/>
      <c r="B42" s="230"/>
      <c r="C42" s="266" t="s">
        <v>476</v>
      </c>
      <c r="D42" s="235"/>
      <c r="E42" s="236">
        <v>74.822999999999993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12"/>
      <c r="Z42" s="212"/>
      <c r="AA42" s="212"/>
      <c r="AB42" s="212"/>
      <c r="AC42" s="212"/>
      <c r="AD42" s="212"/>
      <c r="AE42" s="212"/>
      <c r="AF42" s="212"/>
      <c r="AG42" s="212" t="s">
        <v>169</v>
      </c>
      <c r="AH42" s="212">
        <v>2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29"/>
      <c r="B43" s="230"/>
      <c r="C43" s="265" t="s">
        <v>218</v>
      </c>
      <c r="D43" s="235"/>
      <c r="E43" s="236"/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12"/>
      <c r="Z43" s="212"/>
      <c r="AA43" s="212"/>
      <c r="AB43" s="212"/>
      <c r="AC43" s="212"/>
      <c r="AD43" s="212"/>
      <c r="AE43" s="212"/>
      <c r="AF43" s="212"/>
      <c r="AG43" s="212" t="s">
        <v>169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29"/>
      <c r="B44" s="230"/>
      <c r="C44" s="263" t="s">
        <v>477</v>
      </c>
      <c r="D44" s="233"/>
      <c r="E44" s="234">
        <v>75</v>
      </c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12"/>
      <c r="Z44" s="212"/>
      <c r="AA44" s="212"/>
      <c r="AB44" s="212"/>
      <c r="AC44" s="212"/>
      <c r="AD44" s="212"/>
      <c r="AE44" s="212"/>
      <c r="AF44" s="212"/>
      <c r="AG44" s="212" t="s">
        <v>169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46">
        <v>10</v>
      </c>
      <c r="B45" s="247" t="s">
        <v>478</v>
      </c>
      <c r="C45" s="262" t="s">
        <v>479</v>
      </c>
      <c r="D45" s="248" t="s">
        <v>189</v>
      </c>
      <c r="E45" s="249">
        <v>15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49">
        <v>5.1999999999999998E-2</v>
      </c>
      <c r="O45" s="249">
        <f>ROUND(E45*N45,2)</f>
        <v>0.78</v>
      </c>
      <c r="P45" s="249">
        <v>0</v>
      </c>
      <c r="Q45" s="249">
        <f>ROUND(E45*P45,2)</f>
        <v>0</v>
      </c>
      <c r="R45" s="251" t="s">
        <v>374</v>
      </c>
      <c r="S45" s="251" t="s">
        <v>165</v>
      </c>
      <c r="T45" s="252" t="s">
        <v>165</v>
      </c>
      <c r="U45" s="232">
        <v>0</v>
      </c>
      <c r="V45" s="232">
        <f>ROUND(E45*U45,2)</f>
        <v>0</v>
      </c>
      <c r="W45" s="232"/>
      <c r="X45" s="232" t="s">
        <v>375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376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29"/>
      <c r="B46" s="230"/>
      <c r="C46" s="265" t="s">
        <v>208</v>
      </c>
      <c r="D46" s="235"/>
      <c r="E46" s="236"/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12"/>
      <c r="Z46" s="212"/>
      <c r="AA46" s="212"/>
      <c r="AB46" s="212"/>
      <c r="AC46" s="212"/>
      <c r="AD46" s="212"/>
      <c r="AE46" s="212"/>
      <c r="AF46" s="212"/>
      <c r="AG46" s="212" t="s">
        <v>169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29"/>
      <c r="B47" s="230"/>
      <c r="C47" s="266" t="s">
        <v>475</v>
      </c>
      <c r="D47" s="235"/>
      <c r="E47" s="236"/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12"/>
      <c r="Z47" s="212"/>
      <c r="AA47" s="212"/>
      <c r="AB47" s="212"/>
      <c r="AC47" s="212"/>
      <c r="AD47" s="212"/>
      <c r="AE47" s="212"/>
      <c r="AF47" s="212"/>
      <c r="AG47" s="212" t="s">
        <v>169</v>
      </c>
      <c r="AH47" s="212">
        <v>2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29"/>
      <c r="B48" s="230"/>
      <c r="C48" s="266" t="s">
        <v>480</v>
      </c>
      <c r="D48" s="235"/>
      <c r="E48" s="236">
        <v>14.794499999999999</v>
      </c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12"/>
      <c r="Z48" s="212"/>
      <c r="AA48" s="212"/>
      <c r="AB48" s="212"/>
      <c r="AC48" s="212"/>
      <c r="AD48" s="212"/>
      <c r="AE48" s="212"/>
      <c r="AF48" s="212"/>
      <c r="AG48" s="212" t="s">
        <v>169</v>
      </c>
      <c r="AH48" s="212">
        <v>2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29"/>
      <c r="B49" s="230"/>
      <c r="C49" s="265" t="s">
        <v>218</v>
      </c>
      <c r="D49" s="235"/>
      <c r="E49" s="236"/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12"/>
      <c r="Z49" s="212"/>
      <c r="AA49" s="212"/>
      <c r="AB49" s="212"/>
      <c r="AC49" s="212"/>
      <c r="AD49" s="212"/>
      <c r="AE49" s="212"/>
      <c r="AF49" s="212"/>
      <c r="AG49" s="212" t="s">
        <v>169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29"/>
      <c r="B50" s="230"/>
      <c r="C50" s="263" t="s">
        <v>481</v>
      </c>
      <c r="D50" s="233"/>
      <c r="E50" s="234">
        <v>15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12"/>
      <c r="Z50" s="212"/>
      <c r="AA50" s="212"/>
      <c r="AB50" s="212"/>
      <c r="AC50" s="212"/>
      <c r="AD50" s="212"/>
      <c r="AE50" s="212"/>
      <c r="AF50" s="212"/>
      <c r="AG50" s="212" t="s">
        <v>169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46">
        <v>11</v>
      </c>
      <c r="B51" s="247" t="s">
        <v>482</v>
      </c>
      <c r="C51" s="262" t="s">
        <v>483</v>
      </c>
      <c r="D51" s="248" t="s">
        <v>189</v>
      </c>
      <c r="E51" s="249">
        <v>3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49">
        <v>6.9000000000000006E-2</v>
      </c>
      <c r="O51" s="249">
        <f>ROUND(E51*N51,2)</f>
        <v>0.21</v>
      </c>
      <c r="P51" s="249">
        <v>0</v>
      </c>
      <c r="Q51" s="249">
        <f>ROUND(E51*P51,2)</f>
        <v>0</v>
      </c>
      <c r="R51" s="251" t="s">
        <v>374</v>
      </c>
      <c r="S51" s="251" t="s">
        <v>165</v>
      </c>
      <c r="T51" s="252" t="s">
        <v>165</v>
      </c>
      <c r="U51" s="232">
        <v>0</v>
      </c>
      <c r="V51" s="232">
        <f>ROUND(E51*U51,2)</f>
        <v>0</v>
      </c>
      <c r="W51" s="232"/>
      <c r="X51" s="232" t="s">
        <v>375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376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29"/>
      <c r="B52" s="230"/>
      <c r="C52" s="263" t="s">
        <v>439</v>
      </c>
      <c r="D52" s="233"/>
      <c r="E52" s="234"/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12"/>
      <c r="Z52" s="212"/>
      <c r="AA52" s="212"/>
      <c r="AB52" s="212"/>
      <c r="AC52" s="212"/>
      <c r="AD52" s="212"/>
      <c r="AE52" s="212"/>
      <c r="AF52" s="212"/>
      <c r="AG52" s="212" t="s">
        <v>169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29"/>
      <c r="B53" s="230"/>
      <c r="C53" s="263" t="s">
        <v>484</v>
      </c>
      <c r="D53" s="233"/>
      <c r="E53" s="234">
        <v>3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12"/>
      <c r="Z53" s="212"/>
      <c r="AA53" s="212"/>
      <c r="AB53" s="212"/>
      <c r="AC53" s="212"/>
      <c r="AD53" s="212"/>
      <c r="AE53" s="212"/>
      <c r="AF53" s="212"/>
      <c r="AG53" s="212" t="s">
        <v>169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46">
        <v>12</v>
      </c>
      <c r="B54" s="247" t="s">
        <v>485</v>
      </c>
      <c r="C54" s="262" t="s">
        <v>486</v>
      </c>
      <c r="D54" s="248" t="s">
        <v>189</v>
      </c>
      <c r="E54" s="249">
        <v>3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49">
        <v>6.9000000000000006E-2</v>
      </c>
      <c r="O54" s="249">
        <f>ROUND(E54*N54,2)</f>
        <v>0.21</v>
      </c>
      <c r="P54" s="249">
        <v>0</v>
      </c>
      <c r="Q54" s="249">
        <f>ROUND(E54*P54,2)</f>
        <v>0</v>
      </c>
      <c r="R54" s="251" t="s">
        <v>374</v>
      </c>
      <c r="S54" s="251" t="s">
        <v>165</v>
      </c>
      <c r="T54" s="252" t="s">
        <v>165</v>
      </c>
      <c r="U54" s="232">
        <v>0</v>
      </c>
      <c r="V54" s="232">
        <f>ROUND(E54*U54,2)</f>
        <v>0</v>
      </c>
      <c r="W54" s="232"/>
      <c r="X54" s="232" t="s">
        <v>375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376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5">
      <c r="A55" s="229"/>
      <c r="B55" s="230"/>
      <c r="C55" s="263" t="s">
        <v>439</v>
      </c>
      <c r="D55" s="233"/>
      <c r="E55" s="234"/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12"/>
      <c r="Z55" s="212"/>
      <c r="AA55" s="212"/>
      <c r="AB55" s="212"/>
      <c r="AC55" s="212"/>
      <c r="AD55" s="212"/>
      <c r="AE55" s="212"/>
      <c r="AF55" s="212"/>
      <c r="AG55" s="212" t="s">
        <v>169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29"/>
      <c r="B56" s="230"/>
      <c r="C56" s="263" t="s">
        <v>484</v>
      </c>
      <c r="D56" s="233"/>
      <c r="E56" s="234">
        <v>3</v>
      </c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12"/>
      <c r="Z56" s="212"/>
      <c r="AA56" s="212"/>
      <c r="AB56" s="212"/>
      <c r="AC56" s="212"/>
      <c r="AD56" s="212"/>
      <c r="AE56" s="212"/>
      <c r="AF56" s="212"/>
      <c r="AG56" s="212" t="s">
        <v>169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46">
        <v>13</v>
      </c>
      <c r="B57" s="247" t="s">
        <v>487</v>
      </c>
      <c r="C57" s="262" t="s">
        <v>488</v>
      </c>
      <c r="D57" s="248" t="s">
        <v>189</v>
      </c>
      <c r="E57" s="249">
        <v>1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49">
        <v>6.2E-2</v>
      </c>
      <c r="O57" s="249">
        <f>ROUND(E57*N57,2)</f>
        <v>0.06</v>
      </c>
      <c r="P57" s="249">
        <v>0</v>
      </c>
      <c r="Q57" s="249">
        <f>ROUND(E57*P57,2)</f>
        <v>0</v>
      </c>
      <c r="R57" s="251" t="s">
        <v>374</v>
      </c>
      <c r="S57" s="251" t="s">
        <v>165</v>
      </c>
      <c r="T57" s="252" t="s">
        <v>165</v>
      </c>
      <c r="U57" s="232">
        <v>0</v>
      </c>
      <c r="V57" s="232">
        <f>ROUND(E57*U57,2)</f>
        <v>0</v>
      </c>
      <c r="W57" s="232"/>
      <c r="X57" s="232" t="s">
        <v>375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376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29"/>
      <c r="B58" s="230"/>
      <c r="C58" s="263" t="s">
        <v>439</v>
      </c>
      <c r="D58" s="233"/>
      <c r="E58" s="234"/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12"/>
      <c r="Z58" s="212"/>
      <c r="AA58" s="212"/>
      <c r="AB58" s="212"/>
      <c r="AC58" s="212"/>
      <c r="AD58" s="212"/>
      <c r="AE58" s="212"/>
      <c r="AF58" s="212"/>
      <c r="AG58" s="212" t="s">
        <v>169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5">
      <c r="A59" s="229"/>
      <c r="B59" s="230"/>
      <c r="C59" s="263" t="s">
        <v>489</v>
      </c>
      <c r="D59" s="233"/>
      <c r="E59" s="234">
        <v>1</v>
      </c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12"/>
      <c r="Z59" s="212"/>
      <c r="AA59" s="212"/>
      <c r="AB59" s="212"/>
      <c r="AC59" s="212"/>
      <c r="AD59" s="212"/>
      <c r="AE59" s="212"/>
      <c r="AF59" s="212"/>
      <c r="AG59" s="212" t="s">
        <v>169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46">
        <v>14</v>
      </c>
      <c r="B60" s="247" t="s">
        <v>490</v>
      </c>
      <c r="C60" s="262" t="s">
        <v>491</v>
      </c>
      <c r="D60" s="248" t="s">
        <v>189</v>
      </c>
      <c r="E60" s="249">
        <v>1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49">
        <v>5.5E-2</v>
      </c>
      <c r="O60" s="249">
        <f>ROUND(E60*N60,2)</f>
        <v>0.06</v>
      </c>
      <c r="P60" s="249">
        <v>0</v>
      </c>
      <c r="Q60" s="249">
        <f>ROUND(E60*P60,2)</f>
        <v>0</v>
      </c>
      <c r="R60" s="251" t="s">
        <v>374</v>
      </c>
      <c r="S60" s="251" t="s">
        <v>165</v>
      </c>
      <c r="T60" s="252" t="s">
        <v>165</v>
      </c>
      <c r="U60" s="232">
        <v>0</v>
      </c>
      <c r="V60" s="232">
        <f>ROUND(E60*U60,2)</f>
        <v>0</v>
      </c>
      <c r="W60" s="232"/>
      <c r="X60" s="232" t="s">
        <v>375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376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5">
      <c r="A61" s="229"/>
      <c r="B61" s="230"/>
      <c r="C61" s="263" t="s">
        <v>439</v>
      </c>
      <c r="D61" s="233"/>
      <c r="E61" s="234"/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12"/>
      <c r="Z61" s="212"/>
      <c r="AA61" s="212"/>
      <c r="AB61" s="212"/>
      <c r="AC61" s="212"/>
      <c r="AD61" s="212"/>
      <c r="AE61" s="212"/>
      <c r="AF61" s="212"/>
      <c r="AG61" s="212" t="s">
        <v>169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29"/>
      <c r="B62" s="230"/>
      <c r="C62" s="263" t="s">
        <v>492</v>
      </c>
      <c r="D62" s="233"/>
      <c r="E62" s="234">
        <v>1</v>
      </c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12"/>
      <c r="Z62" s="212"/>
      <c r="AA62" s="212"/>
      <c r="AB62" s="212"/>
      <c r="AC62" s="212"/>
      <c r="AD62" s="212"/>
      <c r="AE62" s="212"/>
      <c r="AF62" s="212"/>
      <c r="AG62" s="212" t="s">
        <v>169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0.399999999999999" outlineLevel="1" x14ac:dyDescent="0.25">
      <c r="A63" s="246">
        <v>15</v>
      </c>
      <c r="B63" s="247" t="s">
        <v>493</v>
      </c>
      <c r="C63" s="262" t="s">
        <v>494</v>
      </c>
      <c r="D63" s="248" t="s">
        <v>224</v>
      </c>
      <c r="E63" s="249">
        <v>30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49">
        <v>0.32500000000000001</v>
      </c>
      <c r="O63" s="249">
        <f>ROUND(E63*N63,2)</f>
        <v>9.75</v>
      </c>
      <c r="P63" s="249">
        <v>0</v>
      </c>
      <c r="Q63" s="249">
        <f>ROUND(E63*P63,2)</f>
        <v>0</v>
      </c>
      <c r="R63" s="251"/>
      <c r="S63" s="251" t="s">
        <v>229</v>
      </c>
      <c r="T63" s="252" t="s">
        <v>230</v>
      </c>
      <c r="U63" s="232">
        <v>0.42399999999999999</v>
      </c>
      <c r="V63" s="232">
        <f>ROUND(E63*U63,2)</f>
        <v>12.72</v>
      </c>
      <c r="W63" s="232"/>
      <c r="X63" s="232" t="s">
        <v>166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167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29"/>
      <c r="B64" s="230"/>
      <c r="C64" s="263" t="s">
        <v>439</v>
      </c>
      <c r="D64" s="233"/>
      <c r="E64" s="234"/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12"/>
      <c r="Z64" s="212"/>
      <c r="AA64" s="212"/>
      <c r="AB64" s="212"/>
      <c r="AC64" s="212"/>
      <c r="AD64" s="212"/>
      <c r="AE64" s="212"/>
      <c r="AF64" s="212"/>
      <c r="AG64" s="212" t="s">
        <v>169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0.399999999999999" outlineLevel="1" x14ac:dyDescent="0.25">
      <c r="A65" s="229"/>
      <c r="B65" s="230"/>
      <c r="C65" s="263" t="s">
        <v>495</v>
      </c>
      <c r="D65" s="233"/>
      <c r="E65" s="234"/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12"/>
      <c r="Z65" s="212"/>
      <c r="AA65" s="212"/>
      <c r="AB65" s="212"/>
      <c r="AC65" s="212"/>
      <c r="AD65" s="212"/>
      <c r="AE65" s="212"/>
      <c r="AF65" s="212"/>
      <c r="AG65" s="212" t="s">
        <v>169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29"/>
      <c r="B66" s="230"/>
      <c r="C66" s="263" t="s">
        <v>496</v>
      </c>
      <c r="D66" s="233"/>
      <c r="E66" s="234">
        <v>26</v>
      </c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12"/>
      <c r="Z66" s="212"/>
      <c r="AA66" s="212"/>
      <c r="AB66" s="212"/>
      <c r="AC66" s="212"/>
      <c r="AD66" s="212"/>
      <c r="AE66" s="212"/>
      <c r="AF66" s="212"/>
      <c r="AG66" s="212" t="s">
        <v>169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5">
      <c r="A67" s="229"/>
      <c r="B67" s="230"/>
      <c r="C67" s="263" t="s">
        <v>497</v>
      </c>
      <c r="D67" s="233"/>
      <c r="E67" s="234">
        <v>4</v>
      </c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12"/>
      <c r="Z67" s="212"/>
      <c r="AA67" s="212"/>
      <c r="AB67" s="212"/>
      <c r="AC67" s="212"/>
      <c r="AD67" s="212"/>
      <c r="AE67" s="212"/>
      <c r="AF67" s="212"/>
      <c r="AG67" s="212" t="s">
        <v>169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5">
      <c r="A68" s="246">
        <v>16</v>
      </c>
      <c r="B68" s="247" t="s">
        <v>498</v>
      </c>
      <c r="C68" s="262" t="s">
        <v>499</v>
      </c>
      <c r="D68" s="248" t="s">
        <v>189</v>
      </c>
      <c r="E68" s="249">
        <v>26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49">
        <v>0.3</v>
      </c>
      <c r="O68" s="249">
        <f>ROUND(E68*N68,2)</f>
        <v>7.8</v>
      </c>
      <c r="P68" s="249">
        <v>0</v>
      </c>
      <c r="Q68" s="249">
        <f>ROUND(E68*P68,2)</f>
        <v>0</v>
      </c>
      <c r="R68" s="251" t="s">
        <v>374</v>
      </c>
      <c r="S68" s="251" t="s">
        <v>165</v>
      </c>
      <c r="T68" s="252" t="s">
        <v>165</v>
      </c>
      <c r="U68" s="232">
        <v>0</v>
      </c>
      <c r="V68" s="232">
        <f>ROUND(E68*U68,2)</f>
        <v>0</v>
      </c>
      <c r="W68" s="232"/>
      <c r="X68" s="232" t="s">
        <v>375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376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5">
      <c r="A69" s="229"/>
      <c r="B69" s="230"/>
      <c r="C69" s="263" t="s">
        <v>439</v>
      </c>
      <c r="D69" s="233"/>
      <c r="E69" s="234"/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12"/>
      <c r="Z69" s="212"/>
      <c r="AA69" s="212"/>
      <c r="AB69" s="212"/>
      <c r="AC69" s="212"/>
      <c r="AD69" s="212"/>
      <c r="AE69" s="212"/>
      <c r="AF69" s="212"/>
      <c r="AG69" s="212" t="s">
        <v>169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0.399999999999999" outlineLevel="1" x14ac:dyDescent="0.25">
      <c r="A70" s="229"/>
      <c r="B70" s="230"/>
      <c r="C70" s="263" t="s">
        <v>495</v>
      </c>
      <c r="D70" s="233"/>
      <c r="E70" s="234"/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12"/>
      <c r="Z70" s="212"/>
      <c r="AA70" s="212"/>
      <c r="AB70" s="212"/>
      <c r="AC70" s="212"/>
      <c r="AD70" s="212"/>
      <c r="AE70" s="212"/>
      <c r="AF70" s="212"/>
      <c r="AG70" s="212" t="s">
        <v>169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5">
      <c r="A71" s="229"/>
      <c r="B71" s="230"/>
      <c r="C71" s="263" t="s">
        <v>496</v>
      </c>
      <c r="D71" s="233"/>
      <c r="E71" s="234">
        <v>26</v>
      </c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12"/>
      <c r="Z71" s="212"/>
      <c r="AA71" s="212"/>
      <c r="AB71" s="212"/>
      <c r="AC71" s="212"/>
      <c r="AD71" s="212"/>
      <c r="AE71" s="212"/>
      <c r="AF71" s="212"/>
      <c r="AG71" s="212" t="s">
        <v>169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5">
      <c r="A72" s="253">
        <v>17</v>
      </c>
      <c r="B72" s="254" t="s">
        <v>500</v>
      </c>
      <c r="C72" s="264" t="s">
        <v>501</v>
      </c>
      <c r="D72" s="255" t="s">
        <v>189</v>
      </c>
      <c r="E72" s="256">
        <v>2</v>
      </c>
      <c r="F72" s="257"/>
      <c r="G72" s="258">
        <f>ROUND(E72*F72,2)</f>
        <v>0</v>
      </c>
      <c r="H72" s="257"/>
      <c r="I72" s="258">
        <f>ROUND(E72*H72,2)</f>
        <v>0</v>
      </c>
      <c r="J72" s="257"/>
      <c r="K72" s="258">
        <f>ROUND(E72*J72,2)</f>
        <v>0</v>
      </c>
      <c r="L72" s="258">
        <v>21</v>
      </c>
      <c r="M72" s="258">
        <f>G72*(1+L72/100)</f>
        <v>0</v>
      </c>
      <c r="N72" s="256">
        <v>0.19700000000000001</v>
      </c>
      <c r="O72" s="256">
        <f>ROUND(E72*N72,2)</f>
        <v>0.39</v>
      </c>
      <c r="P72" s="256">
        <v>0</v>
      </c>
      <c r="Q72" s="256">
        <f>ROUND(E72*P72,2)</f>
        <v>0</v>
      </c>
      <c r="R72" s="258" t="s">
        <v>374</v>
      </c>
      <c r="S72" s="258" t="s">
        <v>165</v>
      </c>
      <c r="T72" s="259" t="s">
        <v>165</v>
      </c>
      <c r="U72" s="232">
        <v>0</v>
      </c>
      <c r="V72" s="232">
        <f>ROUND(E72*U72,2)</f>
        <v>0</v>
      </c>
      <c r="W72" s="232"/>
      <c r="X72" s="232" t="s">
        <v>375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376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5">
      <c r="A73" s="253">
        <v>18</v>
      </c>
      <c r="B73" s="254" t="s">
        <v>502</v>
      </c>
      <c r="C73" s="264" t="s">
        <v>503</v>
      </c>
      <c r="D73" s="255" t="s">
        <v>189</v>
      </c>
      <c r="E73" s="256">
        <v>2</v>
      </c>
      <c r="F73" s="257"/>
      <c r="G73" s="258">
        <f>ROUND(E73*F73,2)</f>
        <v>0</v>
      </c>
      <c r="H73" s="257"/>
      <c r="I73" s="258">
        <f>ROUND(E73*H73,2)</f>
        <v>0</v>
      </c>
      <c r="J73" s="257"/>
      <c r="K73" s="258">
        <f>ROUND(E73*J73,2)</f>
        <v>0</v>
      </c>
      <c r="L73" s="258">
        <v>21</v>
      </c>
      <c r="M73" s="258">
        <f>G73*(1+L73/100)</f>
        <v>0</v>
      </c>
      <c r="N73" s="256">
        <v>0.19700000000000001</v>
      </c>
      <c r="O73" s="256">
        <f>ROUND(E73*N73,2)</f>
        <v>0.39</v>
      </c>
      <c r="P73" s="256">
        <v>0</v>
      </c>
      <c r="Q73" s="256">
        <f>ROUND(E73*P73,2)</f>
        <v>0</v>
      </c>
      <c r="R73" s="258" t="s">
        <v>374</v>
      </c>
      <c r="S73" s="258" t="s">
        <v>165</v>
      </c>
      <c r="T73" s="259" t="s">
        <v>165</v>
      </c>
      <c r="U73" s="232">
        <v>0</v>
      </c>
      <c r="V73" s="232">
        <f>ROUND(E73*U73,2)</f>
        <v>0</v>
      </c>
      <c r="W73" s="232"/>
      <c r="X73" s="232" t="s">
        <v>375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376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0.399999999999999" outlineLevel="1" x14ac:dyDescent="0.25">
      <c r="A74" s="246">
        <v>19</v>
      </c>
      <c r="B74" s="247" t="s">
        <v>504</v>
      </c>
      <c r="C74" s="262" t="s">
        <v>505</v>
      </c>
      <c r="D74" s="248" t="s">
        <v>164</v>
      </c>
      <c r="E74" s="249">
        <v>8.84</v>
      </c>
      <c r="F74" s="250"/>
      <c r="G74" s="251">
        <f>ROUND(E74*F74,2)</f>
        <v>0</v>
      </c>
      <c r="H74" s="250"/>
      <c r="I74" s="251">
        <f>ROUND(E74*H74,2)</f>
        <v>0</v>
      </c>
      <c r="J74" s="250"/>
      <c r="K74" s="251">
        <f>ROUND(E74*J74,2)</f>
        <v>0</v>
      </c>
      <c r="L74" s="251">
        <v>21</v>
      </c>
      <c r="M74" s="251">
        <f>G74*(1+L74/100)</f>
        <v>0</v>
      </c>
      <c r="N74" s="249">
        <v>2.5249999999999999</v>
      </c>
      <c r="O74" s="249">
        <f>ROUND(E74*N74,2)</f>
        <v>22.32</v>
      </c>
      <c r="P74" s="249">
        <v>0</v>
      </c>
      <c r="Q74" s="249">
        <f>ROUND(E74*P74,2)</f>
        <v>0</v>
      </c>
      <c r="R74" s="251"/>
      <c r="S74" s="251" t="s">
        <v>229</v>
      </c>
      <c r="T74" s="252" t="s">
        <v>230</v>
      </c>
      <c r="U74" s="232">
        <v>1.44</v>
      </c>
      <c r="V74" s="232">
        <f>ROUND(E74*U74,2)</f>
        <v>12.73</v>
      </c>
      <c r="W74" s="232"/>
      <c r="X74" s="232" t="s">
        <v>166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167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5">
      <c r="A75" s="229"/>
      <c r="B75" s="230"/>
      <c r="C75" s="263" t="s">
        <v>439</v>
      </c>
      <c r="D75" s="233"/>
      <c r="E75" s="234"/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12"/>
      <c r="Z75" s="212"/>
      <c r="AA75" s="212"/>
      <c r="AB75" s="212"/>
      <c r="AC75" s="212"/>
      <c r="AD75" s="212"/>
      <c r="AE75" s="212"/>
      <c r="AF75" s="212"/>
      <c r="AG75" s="212" t="s">
        <v>169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0.399999999999999" outlineLevel="1" x14ac:dyDescent="0.25">
      <c r="A76" s="229"/>
      <c r="B76" s="230"/>
      <c r="C76" s="263" t="s">
        <v>506</v>
      </c>
      <c r="D76" s="233"/>
      <c r="E76" s="234">
        <v>2.4</v>
      </c>
      <c r="F76" s="232"/>
      <c r="G76" s="232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12"/>
      <c r="Z76" s="212"/>
      <c r="AA76" s="212"/>
      <c r="AB76" s="212"/>
      <c r="AC76" s="212"/>
      <c r="AD76" s="212"/>
      <c r="AE76" s="212"/>
      <c r="AF76" s="212"/>
      <c r="AG76" s="212" t="s">
        <v>169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5">
      <c r="A77" s="229"/>
      <c r="B77" s="230"/>
      <c r="C77" s="263" t="s">
        <v>507</v>
      </c>
      <c r="D77" s="233"/>
      <c r="E77" s="234">
        <v>6.44</v>
      </c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12"/>
      <c r="Z77" s="212"/>
      <c r="AA77" s="212"/>
      <c r="AB77" s="212"/>
      <c r="AC77" s="212"/>
      <c r="AD77" s="212"/>
      <c r="AE77" s="212"/>
      <c r="AF77" s="212"/>
      <c r="AG77" s="212" t="s">
        <v>169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20.399999999999999" outlineLevel="1" x14ac:dyDescent="0.25">
      <c r="A78" s="246">
        <v>20</v>
      </c>
      <c r="B78" s="247" t="s">
        <v>508</v>
      </c>
      <c r="C78" s="262" t="s">
        <v>509</v>
      </c>
      <c r="D78" s="248" t="s">
        <v>224</v>
      </c>
      <c r="E78" s="249">
        <v>36.14</v>
      </c>
      <c r="F78" s="250"/>
      <c r="G78" s="251">
        <f>ROUND(E78*F78,2)</f>
        <v>0</v>
      </c>
      <c r="H78" s="250"/>
      <c r="I78" s="251">
        <f>ROUND(E78*H78,2)</f>
        <v>0</v>
      </c>
      <c r="J78" s="250"/>
      <c r="K78" s="251">
        <f>ROUND(E78*J78,2)</f>
        <v>0</v>
      </c>
      <c r="L78" s="251">
        <v>21</v>
      </c>
      <c r="M78" s="251">
        <f>G78*(1+L78/100)</f>
        <v>0</v>
      </c>
      <c r="N78" s="249">
        <v>0.188</v>
      </c>
      <c r="O78" s="249">
        <f>ROUND(E78*N78,2)</f>
        <v>6.79</v>
      </c>
      <c r="P78" s="249">
        <v>0</v>
      </c>
      <c r="Q78" s="249">
        <f>ROUND(E78*P78,2)</f>
        <v>0</v>
      </c>
      <c r="R78" s="251"/>
      <c r="S78" s="251" t="s">
        <v>229</v>
      </c>
      <c r="T78" s="252" t="s">
        <v>230</v>
      </c>
      <c r="U78" s="232">
        <v>0.27</v>
      </c>
      <c r="V78" s="232">
        <f>ROUND(E78*U78,2)</f>
        <v>9.76</v>
      </c>
      <c r="W78" s="232"/>
      <c r="X78" s="232" t="s">
        <v>166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167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5">
      <c r="A79" s="229"/>
      <c r="B79" s="230"/>
      <c r="C79" s="263" t="s">
        <v>510</v>
      </c>
      <c r="D79" s="233"/>
      <c r="E79" s="234"/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12"/>
      <c r="Z79" s="212"/>
      <c r="AA79" s="212"/>
      <c r="AB79" s="212"/>
      <c r="AC79" s="212"/>
      <c r="AD79" s="212"/>
      <c r="AE79" s="212"/>
      <c r="AF79" s="212"/>
      <c r="AG79" s="212" t="s">
        <v>169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5">
      <c r="A80" s="229"/>
      <c r="B80" s="230"/>
      <c r="C80" s="263" t="s">
        <v>511</v>
      </c>
      <c r="D80" s="233"/>
      <c r="E80" s="234">
        <v>36.14</v>
      </c>
      <c r="F80" s="232"/>
      <c r="G80" s="232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12"/>
      <c r="Z80" s="212"/>
      <c r="AA80" s="212"/>
      <c r="AB80" s="212"/>
      <c r="AC80" s="212"/>
      <c r="AD80" s="212"/>
      <c r="AE80" s="212"/>
      <c r="AF80" s="212"/>
      <c r="AG80" s="212" t="s">
        <v>169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5">
      <c r="A81" s="246">
        <v>21</v>
      </c>
      <c r="B81" s="247" t="s">
        <v>512</v>
      </c>
      <c r="C81" s="262" t="s">
        <v>513</v>
      </c>
      <c r="D81" s="248" t="s">
        <v>189</v>
      </c>
      <c r="E81" s="249">
        <v>38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49">
        <v>4.4999999999999998E-2</v>
      </c>
      <c r="O81" s="249">
        <f>ROUND(E81*N81,2)</f>
        <v>1.71</v>
      </c>
      <c r="P81" s="249">
        <v>0</v>
      </c>
      <c r="Q81" s="249">
        <f>ROUND(E81*P81,2)</f>
        <v>0</v>
      </c>
      <c r="R81" s="251" t="s">
        <v>374</v>
      </c>
      <c r="S81" s="251" t="s">
        <v>165</v>
      </c>
      <c r="T81" s="252" t="s">
        <v>165</v>
      </c>
      <c r="U81" s="232">
        <v>0</v>
      </c>
      <c r="V81" s="232">
        <f>ROUND(E81*U81,2)</f>
        <v>0</v>
      </c>
      <c r="W81" s="232"/>
      <c r="X81" s="232" t="s">
        <v>375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376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5">
      <c r="A82" s="229"/>
      <c r="B82" s="230"/>
      <c r="C82" s="265" t="s">
        <v>208</v>
      </c>
      <c r="D82" s="235"/>
      <c r="E82" s="236"/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12"/>
      <c r="Z82" s="212"/>
      <c r="AA82" s="212"/>
      <c r="AB82" s="212"/>
      <c r="AC82" s="212"/>
      <c r="AD82" s="212"/>
      <c r="AE82" s="212"/>
      <c r="AF82" s="212"/>
      <c r="AG82" s="212" t="s">
        <v>169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5">
      <c r="A83" s="229"/>
      <c r="B83" s="230"/>
      <c r="C83" s="266" t="s">
        <v>514</v>
      </c>
      <c r="D83" s="235"/>
      <c r="E83" s="236"/>
      <c r="F83" s="232"/>
      <c r="G83" s="23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12"/>
      <c r="Z83" s="212"/>
      <c r="AA83" s="212"/>
      <c r="AB83" s="212"/>
      <c r="AC83" s="212"/>
      <c r="AD83" s="212"/>
      <c r="AE83" s="212"/>
      <c r="AF83" s="212"/>
      <c r="AG83" s="212" t="s">
        <v>169</v>
      </c>
      <c r="AH83" s="212">
        <v>2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5">
      <c r="A84" s="229"/>
      <c r="B84" s="230"/>
      <c r="C84" s="266" t="s">
        <v>515</v>
      </c>
      <c r="D84" s="235"/>
      <c r="E84" s="236">
        <v>37.947000000000003</v>
      </c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12"/>
      <c r="Z84" s="212"/>
      <c r="AA84" s="212"/>
      <c r="AB84" s="212"/>
      <c r="AC84" s="212"/>
      <c r="AD84" s="212"/>
      <c r="AE84" s="212"/>
      <c r="AF84" s="212"/>
      <c r="AG84" s="212" t="s">
        <v>169</v>
      </c>
      <c r="AH84" s="212">
        <v>2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5">
      <c r="A85" s="229"/>
      <c r="B85" s="230"/>
      <c r="C85" s="265" t="s">
        <v>218</v>
      </c>
      <c r="D85" s="235"/>
      <c r="E85" s="236"/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12"/>
      <c r="Z85" s="212"/>
      <c r="AA85" s="212"/>
      <c r="AB85" s="212"/>
      <c r="AC85" s="212"/>
      <c r="AD85" s="212"/>
      <c r="AE85" s="212"/>
      <c r="AF85" s="212"/>
      <c r="AG85" s="212" t="s">
        <v>169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5">
      <c r="A86" s="229"/>
      <c r="B86" s="230"/>
      <c r="C86" s="263" t="s">
        <v>516</v>
      </c>
      <c r="D86" s="233"/>
      <c r="E86" s="234">
        <v>38</v>
      </c>
      <c r="F86" s="232"/>
      <c r="G86" s="232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12"/>
      <c r="Z86" s="212"/>
      <c r="AA86" s="212"/>
      <c r="AB86" s="212"/>
      <c r="AC86" s="212"/>
      <c r="AD86" s="212"/>
      <c r="AE86" s="212"/>
      <c r="AF86" s="212"/>
      <c r="AG86" s="212" t="s">
        <v>169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20.399999999999999" outlineLevel="1" x14ac:dyDescent="0.25">
      <c r="A87" s="246">
        <v>22</v>
      </c>
      <c r="B87" s="247" t="s">
        <v>517</v>
      </c>
      <c r="C87" s="262" t="s">
        <v>518</v>
      </c>
      <c r="D87" s="248" t="s">
        <v>164</v>
      </c>
      <c r="E87" s="249">
        <v>1.81</v>
      </c>
      <c r="F87" s="250"/>
      <c r="G87" s="251">
        <f>ROUND(E87*F87,2)</f>
        <v>0</v>
      </c>
      <c r="H87" s="250"/>
      <c r="I87" s="251">
        <f>ROUND(E87*H87,2)</f>
        <v>0</v>
      </c>
      <c r="J87" s="250"/>
      <c r="K87" s="251">
        <f>ROUND(E87*J87,2)</f>
        <v>0</v>
      </c>
      <c r="L87" s="251">
        <v>21</v>
      </c>
      <c r="M87" s="251">
        <f>G87*(1+L87/100)</f>
        <v>0</v>
      </c>
      <c r="N87" s="249">
        <v>2.5249999999999999</v>
      </c>
      <c r="O87" s="249">
        <f>ROUND(E87*N87,2)</f>
        <v>4.57</v>
      </c>
      <c r="P87" s="249">
        <v>0</v>
      </c>
      <c r="Q87" s="249">
        <f>ROUND(E87*P87,2)</f>
        <v>0</v>
      </c>
      <c r="R87" s="251"/>
      <c r="S87" s="251" t="s">
        <v>229</v>
      </c>
      <c r="T87" s="252" t="s">
        <v>230</v>
      </c>
      <c r="U87" s="232">
        <v>1.44</v>
      </c>
      <c r="V87" s="232">
        <f>ROUND(E87*U87,2)</f>
        <v>2.61</v>
      </c>
      <c r="W87" s="232"/>
      <c r="X87" s="232" t="s">
        <v>166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167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5">
      <c r="A88" s="229"/>
      <c r="B88" s="230"/>
      <c r="C88" s="263" t="s">
        <v>439</v>
      </c>
      <c r="D88" s="233"/>
      <c r="E88" s="234"/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12"/>
      <c r="Z88" s="212"/>
      <c r="AA88" s="212"/>
      <c r="AB88" s="212"/>
      <c r="AC88" s="212"/>
      <c r="AD88" s="212"/>
      <c r="AE88" s="212"/>
      <c r="AF88" s="212"/>
      <c r="AG88" s="212" t="s">
        <v>169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5">
      <c r="A89" s="229"/>
      <c r="B89" s="230"/>
      <c r="C89" s="263" t="s">
        <v>519</v>
      </c>
      <c r="D89" s="233"/>
      <c r="E89" s="234">
        <v>1.81</v>
      </c>
      <c r="F89" s="232"/>
      <c r="G89" s="232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12"/>
      <c r="Z89" s="212"/>
      <c r="AA89" s="212"/>
      <c r="AB89" s="212"/>
      <c r="AC89" s="212"/>
      <c r="AD89" s="212"/>
      <c r="AE89" s="212"/>
      <c r="AF89" s="212"/>
      <c r="AG89" s="212" t="s">
        <v>169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x14ac:dyDescent="0.25">
      <c r="A90" s="240" t="s">
        <v>160</v>
      </c>
      <c r="B90" s="241" t="s">
        <v>116</v>
      </c>
      <c r="C90" s="261" t="s">
        <v>117</v>
      </c>
      <c r="D90" s="242"/>
      <c r="E90" s="243"/>
      <c r="F90" s="244"/>
      <c r="G90" s="244">
        <f>SUMIF(AG91:AG91,"&lt;&gt;NOR",G91:G91)</f>
        <v>0</v>
      </c>
      <c r="H90" s="244"/>
      <c r="I90" s="244">
        <f>SUM(I91:I91)</f>
        <v>0</v>
      </c>
      <c r="J90" s="244"/>
      <c r="K90" s="244">
        <f>SUM(K91:K91)</f>
        <v>0</v>
      </c>
      <c r="L90" s="244"/>
      <c r="M90" s="244">
        <f>SUM(M91:M91)</f>
        <v>0</v>
      </c>
      <c r="N90" s="243"/>
      <c r="O90" s="243">
        <f>SUM(O91:O91)</f>
        <v>0</v>
      </c>
      <c r="P90" s="243"/>
      <c r="Q90" s="243">
        <f>SUM(Q91:Q91)</f>
        <v>0</v>
      </c>
      <c r="R90" s="244"/>
      <c r="S90" s="244"/>
      <c r="T90" s="245"/>
      <c r="U90" s="239"/>
      <c r="V90" s="239">
        <f>SUM(V91:V91)</f>
        <v>51.33</v>
      </c>
      <c r="W90" s="239"/>
      <c r="X90" s="239"/>
      <c r="AG90" t="s">
        <v>161</v>
      </c>
    </row>
    <row r="91" spans="1:60" outlineLevel="1" x14ac:dyDescent="0.25">
      <c r="A91" s="253">
        <v>23</v>
      </c>
      <c r="B91" s="254" t="s">
        <v>520</v>
      </c>
      <c r="C91" s="264" t="s">
        <v>521</v>
      </c>
      <c r="D91" s="255" t="s">
        <v>244</v>
      </c>
      <c r="E91" s="256">
        <v>131.60810000000001</v>
      </c>
      <c r="F91" s="257"/>
      <c r="G91" s="258">
        <f>ROUND(E91*F91,2)</f>
        <v>0</v>
      </c>
      <c r="H91" s="257"/>
      <c r="I91" s="258">
        <f>ROUND(E91*H91,2)</f>
        <v>0</v>
      </c>
      <c r="J91" s="257"/>
      <c r="K91" s="258">
        <f>ROUND(E91*J91,2)</f>
        <v>0</v>
      </c>
      <c r="L91" s="258">
        <v>21</v>
      </c>
      <c r="M91" s="258">
        <f>G91*(1+L91/100)</f>
        <v>0</v>
      </c>
      <c r="N91" s="256">
        <v>0</v>
      </c>
      <c r="O91" s="256">
        <f>ROUND(E91*N91,2)</f>
        <v>0</v>
      </c>
      <c r="P91" s="256">
        <v>0</v>
      </c>
      <c r="Q91" s="256">
        <f>ROUND(E91*P91,2)</f>
        <v>0</v>
      </c>
      <c r="R91" s="258"/>
      <c r="S91" s="258" t="s">
        <v>165</v>
      </c>
      <c r="T91" s="259" t="s">
        <v>165</v>
      </c>
      <c r="U91" s="232">
        <v>0.39</v>
      </c>
      <c r="V91" s="232">
        <f>ROUND(E91*U91,2)</f>
        <v>51.33</v>
      </c>
      <c r="W91" s="232"/>
      <c r="X91" s="232" t="s">
        <v>411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412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x14ac:dyDescent="0.25">
      <c r="A92" s="240" t="s">
        <v>160</v>
      </c>
      <c r="B92" s="241" t="s">
        <v>118</v>
      </c>
      <c r="C92" s="261" t="s">
        <v>119</v>
      </c>
      <c r="D92" s="242"/>
      <c r="E92" s="243"/>
      <c r="F92" s="244"/>
      <c r="G92" s="244">
        <f>SUMIF(AG93:AG104,"&lt;&gt;NOR",G93:G104)</f>
        <v>0</v>
      </c>
      <c r="H92" s="244"/>
      <c r="I92" s="244">
        <f>SUM(I93:I104)</f>
        <v>0</v>
      </c>
      <c r="J92" s="244"/>
      <c r="K92" s="244">
        <f>SUM(K93:K104)</f>
        <v>0</v>
      </c>
      <c r="L92" s="244"/>
      <c r="M92" s="244">
        <f>SUM(M93:M104)</f>
        <v>0</v>
      </c>
      <c r="N92" s="243"/>
      <c r="O92" s="243">
        <f>SUM(O93:O104)</f>
        <v>1.1399999999999999</v>
      </c>
      <c r="P92" s="243"/>
      <c r="Q92" s="243">
        <f>SUM(Q93:Q104)</f>
        <v>0</v>
      </c>
      <c r="R92" s="244"/>
      <c r="S92" s="244"/>
      <c r="T92" s="245"/>
      <c r="U92" s="239"/>
      <c r="V92" s="239">
        <f>SUM(V93:V104)</f>
        <v>1.8</v>
      </c>
      <c r="W92" s="239"/>
      <c r="X92" s="239"/>
      <c r="AG92" t="s">
        <v>161</v>
      </c>
    </row>
    <row r="93" spans="1:60" ht="20.399999999999999" outlineLevel="1" x14ac:dyDescent="0.25">
      <c r="A93" s="246">
        <v>24</v>
      </c>
      <c r="B93" s="247" t="s">
        <v>522</v>
      </c>
      <c r="C93" s="262" t="s">
        <v>523</v>
      </c>
      <c r="D93" s="248" t="s">
        <v>524</v>
      </c>
      <c r="E93" s="249">
        <v>2</v>
      </c>
      <c r="F93" s="250"/>
      <c r="G93" s="251">
        <f>ROUND(E93*F93,2)</f>
        <v>0</v>
      </c>
      <c r="H93" s="250"/>
      <c r="I93" s="251">
        <f>ROUND(E93*H93,2)</f>
        <v>0</v>
      </c>
      <c r="J93" s="250"/>
      <c r="K93" s="251">
        <f>ROUND(E93*J93,2)</f>
        <v>0</v>
      </c>
      <c r="L93" s="251">
        <v>21</v>
      </c>
      <c r="M93" s="251">
        <f>G93*(1+L93/100)</f>
        <v>0</v>
      </c>
      <c r="N93" s="249">
        <v>0</v>
      </c>
      <c r="O93" s="249">
        <f>ROUND(E93*N93,2)</f>
        <v>0</v>
      </c>
      <c r="P93" s="249">
        <v>0</v>
      </c>
      <c r="Q93" s="249">
        <f>ROUND(E93*P93,2)</f>
        <v>0</v>
      </c>
      <c r="R93" s="251"/>
      <c r="S93" s="251" t="s">
        <v>229</v>
      </c>
      <c r="T93" s="252" t="s">
        <v>230</v>
      </c>
      <c r="U93" s="232">
        <v>0</v>
      </c>
      <c r="V93" s="232">
        <f>ROUND(E93*U93,2)</f>
        <v>0</v>
      </c>
      <c r="W93" s="232"/>
      <c r="X93" s="232" t="s">
        <v>166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167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5">
      <c r="A94" s="229"/>
      <c r="B94" s="230"/>
      <c r="C94" s="263" t="s">
        <v>525</v>
      </c>
      <c r="D94" s="233"/>
      <c r="E94" s="234"/>
      <c r="F94" s="232"/>
      <c r="G94" s="23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12"/>
      <c r="Z94" s="212"/>
      <c r="AA94" s="212"/>
      <c r="AB94" s="212"/>
      <c r="AC94" s="212"/>
      <c r="AD94" s="212"/>
      <c r="AE94" s="212"/>
      <c r="AF94" s="212"/>
      <c r="AG94" s="212" t="s">
        <v>169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5">
      <c r="A95" s="229"/>
      <c r="B95" s="230"/>
      <c r="C95" s="263" t="s">
        <v>526</v>
      </c>
      <c r="D95" s="233"/>
      <c r="E95" s="234">
        <v>2</v>
      </c>
      <c r="F95" s="232"/>
      <c r="G95" s="232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12"/>
      <c r="Z95" s="212"/>
      <c r="AA95" s="212"/>
      <c r="AB95" s="212"/>
      <c r="AC95" s="212"/>
      <c r="AD95" s="212"/>
      <c r="AE95" s="212"/>
      <c r="AF95" s="212"/>
      <c r="AG95" s="212" t="s">
        <v>169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5">
      <c r="A96" s="246">
        <v>25</v>
      </c>
      <c r="B96" s="247" t="s">
        <v>527</v>
      </c>
      <c r="C96" s="262" t="s">
        <v>528</v>
      </c>
      <c r="D96" s="248" t="s">
        <v>164</v>
      </c>
      <c r="E96" s="249">
        <v>0.45</v>
      </c>
      <c r="F96" s="250"/>
      <c r="G96" s="251">
        <f>ROUND(E96*F96,2)</f>
        <v>0</v>
      </c>
      <c r="H96" s="250"/>
      <c r="I96" s="251">
        <f>ROUND(E96*H96,2)</f>
        <v>0</v>
      </c>
      <c r="J96" s="250"/>
      <c r="K96" s="251">
        <f>ROUND(E96*J96,2)</f>
        <v>0</v>
      </c>
      <c r="L96" s="251">
        <v>21</v>
      </c>
      <c r="M96" s="251">
        <f>G96*(1+L96/100)</f>
        <v>0</v>
      </c>
      <c r="N96" s="249">
        <v>2.5249999999999999</v>
      </c>
      <c r="O96" s="249">
        <f>ROUND(E96*N96,2)</f>
        <v>1.1399999999999999</v>
      </c>
      <c r="P96" s="249">
        <v>0</v>
      </c>
      <c r="Q96" s="249">
        <f>ROUND(E96*P96,2)</f>
        <v>0</v>
      </c>
      <c r="R96" s="251"/>
      <c r="S96" s="251" t="s">
        <v>165</v>
      </c>
      <c r="T96" s="252" t="s">
        <v>165</v>
      </c>
      <c r="U96" s="232">
        <v>0.47699999999999998</v>
      </c>
      <c r="V96" s="232">
        <f>ROUND(E96*U96,2)</f>
        <v>0.21</v>
      </c>
      <c r="W96" s="232"/>
      <c r="X96" s="232" t="s">
        <v>166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167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5">
      <c r="A97" s="229"/>
      <c r="B97" s="230"/>
      <c r="C97" s="263" t="s">
        <v>525</v>
      </c>
      <c r="D97" s="233"/>
      <c r="E97" s="234"/>
      <c r="F97" s="232"/>
      <c r="G97" s="23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12"/>
      <c r="Z97" s="212"/>
      <c r="AA97" s="212"/>
      <c r="AB97" s="212"/>
      <c r="AC97" s="212"/>
      <c r="AD97" s="212"/>
      <c r="AE97" s="212"/>
      <c r="AF97" s="212"/>
      <c r="AG97" s="212" t="s">
        <v>169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0.399999999999999" outlineLevel="1" x14ac:dyDescent="0.25">
      <c r="A98" s="229"/>
      <c r="B98" s="230"/>
      <c r="C98" s="263" t="s">
        <v>529</v>
      </c>
      <c r="D98" s="233"/>
      <c r="E98" s="234">
        <v>0.45</v>
      </c>
      <c r="F98" s="232"/>
      <c r="G98" s="232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12"/>
      <c r="Z98" s="212"/>
      <c r="AA98" s="212"/>
      <c r="AB98" s="212"/>
      <c r="AC98" s="212"/>
      <c r="AD98" s="212"/>
      <c r="AE98" s="212"/>
      <c r="AF98" s="212"/>
      <c r="AG98" s="212" t="s">
        <v>169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5">
      <c r="A99" s="246">
        <v>26</v>
      </c>
      <c r="B99" s="247" t="s">
        <v>530</v>
      </c>
      <c r="C99" s="262" t="s">
        <v>531</v>
      </c>
      <c r="D99" s="248" t="s">
        <v>164</v>
      </c>
      <c r="E99" s="249">
        <v>0.45</v>
      </c>
      <c r="F99" s="250"/>
      <c r="G99" s="251">
        <f>ROUND(E99*F99,2)</f>
        <v>0</v>
      </c>
      <c r="H99" s="250"/>
      <c r="I99" s="251">
        <f>ROUND(E99*H99,2)</f>
        <v>0</v>
      </c>
      <c r="J99" s="250"/>
      <c r="K99" s="251">
        <f>ROUND(E99*J99,2)</f>
        <v>0</v>
      </c>
      <c r="L99" s="251">
        <v>21</v>
      </c>
      <c r="M99" s="251">
        <f>G99*(1+L99/100)</f>
        <v>0</v>
      </c>
      <c r="N99" s="249">
        <v>0</v>
      </c>
      <c r="O99" s="249">
        <f>ROUND(E99*N99,2)</f>
        <v>0</v>
      </c>
      <c r="P99" s="249">
        <v>0</v>
      </c>
      <c r="Q99" s="249">
        <f>ROUND(E99*P99,2)</f>
        <v>0</v>
      </c>
      <c r="R99" s="251"/>
      <c r="S99" s="251" t="s">
        <v>165</v>
      </c>
      <c r="T99" s="252" t="s">
        <v>165</v>
      </c>
      <c r="U99" s="232">
        <v>3.53</v>
      </c>
      <c r="V99" s="232">
        <f>ROUND(E99*U99,2)</f>
        <v>1.59</v>
      </c>
      <c r="W99" s="232"/>
      <c r="X99" s="232" t="s">
        <v>166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167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5">
      <c r="A100" s="229"/>
      <c r="B100" s="230"/>
      <c r="C100" s="263" t="s">
        <v>525</v>
      </c>
      <c r="D100" s="233"/>
      <c r="E100" s="234"/>
      <c r="F100" s="232"/>
      <c r="G100" s="232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169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5">
      <c r="A101" s="229"/>
      <c r="B101" s="230"/>
      <c r="C101" s="263" t="s">
        <v>532</v>
      </c>
      <c r="D101" s="233"/>
      <c r="E101" s="234">
        <v>0.45</v>
      </c>
      <c r="F101" s="232"/>
      <c r="G101" s="232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169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5">
      <c r="A102" s="253">
        <v>27</v>
      </c>
      <c r="B102" s="254" t="s">
        <v>181</v>
      </c>
      <c r="C102" s="264" t="s">
        <v>182</v>
      </c>
      <c r="D102" s="255" t="s">
        <v>164</v>
      </c>
      <c r="E102" s="256">
        <v>0.45</v>
      </c>
      <c r="F102" s="257"/>
      <c r="G102" s="258">
        <f>ROUND(E102*F102,2)</f>
        <v>0</v>
      </c>
      <c r="H102" s="257"/>
      <c r="I102" s="258">
        <f>ROUND(E102*H102,2)</f>
        <v>0</v>
      </c>
      <c r="J102" s="257"/>
      <c r="K102" s="258">
        <f>ROUND(E102*J102,2)</f>
        <v>0</v>
      </c>
      <c r="L102" s="258">
        <v>21</v>
      </c>
      <c r="M102" s="258">
        <f>G102*(1+L102/100)</f>
        <v>0</v>
      </c>
      <c r="N102" s="256">
        <v>0</v>
      </c>
      <c r="O102" s="256">
        <f>ROUND(E102*N102,2)</f>
        <v>0</v>
      </c>
      <c r="P102" s="256">
        <v>0</v>
      </c>
      <c r="Q102" s="256">
        <f>ROUND(E102*P102,2)</f>
        <v>0</v>
      </c>
      <c r="R102" s="258"/>
      <c r="S102" s="258" t="s">
        <v>165</v>
      </c>
      <c r="T102" s="259" t="s">
        <v>165</v>
      </c>
      <c r="U102" s="232">
        <v>0.01</v>
      </c>
      <c r="V102" s="232">
        <f>ROUND(E102*U102,2)</f>
        <v>0</v>
      </c>
      <c r="W102" s="232"/>
      <c r="X102" s="232" t="s">
        <v>166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167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5">
      <c r="A103" s="253">
        <v>28</v>
      </c>
      <c r="B103" s="254" t="s">
        <v>183</v>
      </c>
      <c r="C103" s="264" t="s">
        <v>184</v>
      </c>
      <c r="D103" s="255" t="s">
        <v>164</v>
      </c>
      <c r="E103" s="256">
        <v>0.45</v>
      </c>
      <c r="F103" s="257"/>
      <c r="G103" s="258">
        <f>ROUND(E103*F103,2)</f>
        <v>0</v>
      </c>
      <c r="H103" s="257"/>
      <c r="I103" s="258">
        <f>ROUND(E103*H103,2)</f>
        <v>0</v>
      </c>
      <c r="J103" s="257"/>
      <c r="K103" s="258">
        <f>ROUND(E103*J103,2)</f>
        <v>0</v>
      </c>
      <c r="L103" s="258">
        <v>21</v>
      </c>
      <c r="M103" s="258">
        <f>G103*(1+L103/100)</f>
        <v>0</v>
      </c>
      <c r="N103" s="256">
        <v>0</v>
      </c>
      <c r="O103" s="256">
        <f>ROUND(E103*N103,2)</f>
        <v>0</v>
      </c>
      <c r="P103" s="256">
        <v>0</v>
      </c>
      <c r="Q103" s="256">
        <f>ROUND(E103*P103,2)</f>
        <v>0</v>
      </c>
      <c r="R103" s="258"/>
      <c r="S103" s="258" t="s">
        <v>165</v>
      </c>
      <c r="T103" s="259" t="s">
        <v>165</v>
      </c>
      <c r="U103" s="232">
        <v>0</v>
      </c>
      <c r="V103" s="232">
        <f>ROUND(E103*U103,2)</f>
        <v>0</v>
      </c>
      <c r="W103" s="232"/>
      <c r="X103" s="232" t="s">
        <v>166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167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5">
      <c r="A104" s="246">
        <v>29</v>
      </c>
      <c r="B104" s="247" t="s">
        <v>185</v>
      </c>
      <c r="C104" s="262" t="s">
        <v>186</v>
      </c>
      <c r="D104" s="248" t="s">
        <v>164</v>
      </c>
      <c r="E104" s="249">
        <v>0.45</v>
      </c>
      <c r="F104" s="250"/>
      <c r="G104" s="251">
        <f>ROUND(E104*F104,2)</f>
        <v>0</v>
      </c>
      <c r="H104" s="250"/>
      <c r="I104" s="251">
        <f>ROUND(E104*H104,2)</f>
        <v>0</v>
      </c>
      <c r="J104" s="250"/>
      <c r="K104" s="251">
        <f>ROUND(E104*J104,2)</f>
        <v>0</v>
      </c>
      <c r="L104" s="251">
        <v>21</v>
      </c>
      <c r="M104" s="251">
        <f>G104*(1+L104/100)</f>
        <v>0</v>
      </c>
      <c r="N104" s="249">
        <v>0</v>
      </c>
      <c r="O104" s="249">
        <f>ROUND(E104*N104,2)</f>
        <v>0</v>
      </c>
      <c r="P104" s="249">
        <v>0</v>
      </c>
      <c r="Q104" s="249">
        <f>ROUND(E104*P104,2)</f>
        <v>0</v>
      </c>
      <c r="R104" s="251"/>
      <c r="S104" s="251" t="s">
        <v>165</v>
      </c>
      <c r="T104" s="252" t="s">
        <v>165</v>
      </c>
      <c r="U104" s="232">
        <v>0</v>
      </c>
      <c r="V104" s="232">
        <f>ROUND(E104*U104,2)</f>
        <v>0</v>
      </c>
      <c r="W104" s="232"/>
      <c r="X104" s="232" t="s">
        <v>166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167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x14ac:dyDescent="0.25">
      <c r="A105" s="3"/>
      <c r="B105" s="4"/>
      <c r="C105" s="268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AE105">
        <v>15</v>
      </c>
      <c r="AF105">
        <v>21</v>
      </c>
      <c r="AG105" t="s">
        <v>147</v>
      </c>
    </row>
    <row r="106" spans="1:60" x14ac:dyDescent="0.25">
      <c r="A106" s="215"/>
      <c r="B106" s="216" t="s">
        <v>31</v>
      </c>
      <c r="C106" s="269"/>
      <c r="D106" s="217"/>
      <c r="E106" s="218"/>
      <c r="F106" s="218"/>
      <c r="G106" s="260">
        <f>G8+G31+G90+G92</f>
        <v>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AE106">
        <f>SUMIF(L7:L104,AE105,G7:G104)</f>
        <v>0</v>
      </c>
      <c r="AF106">
        <f>SUMIF(L7:L104,AF105,G7:G104)</f>
        <v>0</v>
      </c>
      <c r="AG106" t="s">
        <v>251</v>
      </c>
    </row>
    <row r="107" spans="1:60" x14ac:dyDescent="0.25">
      <c r="A107" s="3"/>
      <c r="B107" s="4"/>
      <c r="C107" s="268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60" x14ac:dyDescent="0.25">
      <c r="A108" s="3"/>
      <c r="B108" s="4"/>
      <c r="C108" s="268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60" x14ac:dyDescent="0.25">
      <c r="A109" s="219" t="s">
        <v>252</v>
      </c>
      <c r="B109" s="219"/>
      <c r="C109" s="270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60" x14ac:dyDescent="0.25">
      <c r="A110" s="220"/>
      <c r="B110" s="221"/>
      <c r="C110" s="271"/>
      <c r="D110" s="221"/>
      <c r="E110" s="221"/>
      <c r="F110" s="221"/>
      <c r="G110" s="22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AG110" t="s">
        <v>253</v>
      </c>
    </row>
    <row r="111" spans="1:60" x14ac:dyDescent="0.25">
      <c r="A111" s="223"/>
      <c r="B111" s="224"/>
      <c r="C111" s="272"/>
      <c r="D111" s="224"/>
      <c r="E111" s="224"/>
      <c r="F111" s="224"/>
      <c r="G111" s="22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60" x14ac:dyDescent="0.25">
      <c r="A112" s="223"/>
      <c r="B112" s="224"/>
      <c r="C112" s="272"/>
      <c r="D112" s="224"/>
      <c r="E112" s="224"/>
      <c r="F112" s="224"/>
      <c r="G112" s="22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33" x14ac:dyDescent="0.25">
      <c r="A113" s="223"/>
      <c r="B113" s="224"/>
      <c r="C113" s="272"/>
      <c r="D113" s="224"/>
      <c r="E113" s="224"/>
      <c r="F113" s="224"/>
      <c r="G113" s="22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33" x14ac:dyDescent="0.25">
      <c r="A114" s="226"/>
      <c r="B114" s="227"/>
      <c r="C114" s="273"/>
      <c r="D114" s="227"/>
      <c r="E114" s="227"/>
      <c r="F114" s="227"/>
      <c r="G114" s="228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33" x14ac:dyDescent="0.25">
      <c r="A115" s="3"/>
      <c r="B115" s="4"/>
      <c r="C115" s="268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33" x14ac:dyDescent="0.25">
      <c r="C116" s="274"/>
      <c r="D116" s="10"/>
      <c r="AG116" t="s">
        <v>254</v>
      </c>
    </row>
    <row r="117" spans="1:33" x14ac:dyDescent="0.25">
      <c r="D117" s="10"/>
    </row>
    <row r="118" spans="1:33" x14ac:dyDescent="0.25">
      <c r="D118" s="10"/>
    </row>
    <row r="119" spans="1:33" x14ac:dyDescent="0.25">
      <c r="D119" s="10"/>
    </row>
    <row r="120" spans="1:33" x14ac:dyDescent="0.25">
      <c r="D120" s="10"/>
    </row>
    <row r="121" spans="1:33" x14ac:dyDescent="0.25">
      <c r="D121" s="10"/>
    </row>
    <row r="122" spans="1:33" x14ac:dyDescent="0.25">
      <c r="D122" s="10"/>
    </row>
    <row r="123" spans="1:33" x14ac:dyDescent="0.25">
      <c r="D123" s="10"/>
    </row>
    <row r="124" spans="1:33" x14ac:dyDescent="0.25">
      <c r="D124" s="10"/>
    </row>
    <row r="125" spans="1:33" x14ac:dyDescent="0.25">
      <c r="D125" s="10"/>
    </row>
    <row r="126" spans="1:33" x14ac:dyDescent="0.25">
      <c r="D126" s="10"/>
    </row>
    <row r="127" spans="1:33" x14ac:dyDescent="0.25">
      <c r="D127" s="10"/>
    </row>
    <row r="128" spans="1:33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09:C109"/>
    <mergeCell ref="A110:G1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135</v>
      </c>
    </row>
    <row r="2" spans="1:60" ht="25.0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136</v>
      </c>
    </row>
    <row r="3" spans="1:60" ht="25.05" customHeight="1" x14ac:dyDescent="0.25">
      <c r="A3" s="198" t="s">
        <v>9</v>
      </c>
      <c r="B3" s="49" t="s">
        <v>43</v>
      </c>
      <c r="C3" s="201" t="s">
        <v>44</v>
      </c>
      <c r="D3" s="199"/>
      <c r="E3" s="199"/>
      <c r="F3" s="199"/>
      <c r="G3" s="200"/>
      <c r="AC3" s="177" t="s">
        <v>136</v>
      </c>
      <c r="AG3" t="s">
        <v>137</v>
      </c>
    </row>
    <row r="4" spans="1:60" ht="25.05" customHeight="1" x14ac:dyDescent="0.25">
      <c r="A4" s="202" t="s">
        <v>10</v>
      </c>
      <c r="B4" s="203" t="s">
        <v>53</v>
      </c>
      <c r="C4" s="204" t="s">
        <v>54</v>
      </c>
      <c r="D4" s="205"/>
      <c r="E4" s="205"/>
      <c r="F4" s="205"/>
      <c r="G4" s="206"/>
      <c r="AG4" t="s">
        <v>138</v>
      </c>
    </row>
    <row r="5" spans="1:60" x14ac:dyDescent="0.25">
      <c r="D5" s="10"/>
    </row>
    <row r="6" spans="1:60" ht="39.6" x14ac:dyDescent="0.25">
      <c r="A6" s="208" t="s">
        <v>139</v>
      </c>
      <c r="B6" s="210" t="s">
        <v>140</v>
      </c>
      <c r="C6" s="210" t="s">
        <v>141</v>
      </c>
      <c r="D6" s="209" t="s">
        <v>142</v>
      </c>
      <c r="E6" s="208" t="s">
        <v>143</v>
      </c>
      <c r="F6" s="207" t="s">
        <v>144</v>
      </c>
      <c r="G6" s="208" t="s">
        <v>31</v>
      </c>
      <c r="H6" s="211" t="s">
        <v>32</v>
      </c>
      <c r="I6" s="211" t="s">
        <v>145</v>
      </c>
      <c r="J6" s="211" t="s">
        <v>33</v>
      </c>
      <c r="K6" s="211" t="s">
        <v>146</v>
      </c>
      <c r="L6" s="211" t="s">
        <v>147</v>
      </c>
      <c r="M6" s="211" t="s">
        <v>148</v>
      </c>
      <c r="N6" s="211" t="s">
        <v>149</v>
      </c>
      <c r="O6" s="211" t="s">
        <v>150</v>
      </c>
      <c r="P6" s="211" t="s">
        <v>151</v>
      </c>
      <c r="Q6" s="211" t="s">
        <v>152</v>
      </c>
      <c r="R6" s="211" t="s">
        <v>153</v>
      </c>
      <c r="S6" s="211" t="s">
        <v>154</v>
      </c>
      <c r="T6" s="211" t="s">
        <v>155</v>
      </c>
      <c r="U6" s="211" t="s">
        <v>156</v>
      </c>
      <c r="V6" s="211" t="s">
        <v>157</v>
      </c>
      <c r="W6" s="211" t="s">
        <v>158</v>
      </c>
      <c r="X6" s="211" t="s">
        <v>159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5">
      <c r="A8" s="240" t="s">
        <v>160</v>
      </c>
      <c r="B8" s="241" t="s">
        <v>102</v>
      </c>
      <c r="C8" s="261" t="s">
        <v>103</v>
      </c>
      <c r="D8" s="242"/>
      <c r="E8" s="243"/>
      <c r="F8" s="244"/>
      <c r="G8" s="244">
        <f>SUMIF(AG9:AG53,"&lt;&gt;NOR",G9:G53)</f>
        <v>0</v>
      </c>
      <c r="H8" s="244"/>
      <c r="I8" s="244">
        <f>SUM(I9:I53)</f>
        <v>0</v>
      </c>
      <c r="J8" s="244"/>
      <c r="K8" s="244">
        <f>SUM(K9:K53)</f>
        <v>0</v>
      </c>
      <c r="L8" s="244"/>
      <c r="M8" s="244">
        <f>SUM(M9:M53)</f>
        <v>0</v>
      </c>
      <c r="N8" s="243"/>
      <c r="O8" s="243">
        <f>SUM(O9:O53)</f>
        <v>0</v>
      </c>
      <c r="P8" s="243"/>
      <c r="Q8" s="243">
        <f>SUM(Q9:Q53)</f>
        <v>0.82</v>
      </c>
      <c r="R8" s="244"/>
      <c r="S8" s="244"/>
      <c r="T8" s="245"/>
      <c r="U8" s="239"/>
      <c r="V8" s="239">
        <f>SUM(V9:V53)</f>
        <v>280.48</v>
      </c>
      <c r="W8" s="239"/>
      <c r="X8" s="239"/>
      <c r="AG8" t="s">
        <v>161</v>
      </c>
    </row>
    <row r="9" spans="1:60" outlineLevel="1" x14ac:dyDescent="0.25">
      <c r="A9" s="246">
        <v>1</v>
      </c>
      <c r="B9" s="247" t="s">
        <v>304</v>
      </c>
      <c r="C9" s="262" t="s">
        <v>305</v>
      </c>
      <c r="D9" s="248" t="s">
        <v>164</v>
      </c>
      <c r="E9" s="249">
        <v>106.49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51"/>
      <c r="S9" s="251" t="s">
        <v>165</v>
      </c>
      <c r="T9" s="252" t="s">
        <v>165</v>
      </c>
      <c r="U9" s="232">
        <v>0.16</v>
      </c>
      <c r="V9" s="232">
        <f>ROUND(E9*U9,2)</f>
        <v>17.04</v>
      </c>
      <c r="W9" s="232"/>
      <c r="X9" s="232" t="s">
        <v>166</v>
      </c>
      <c r="Y9" s="212"/>
      <c r="Z9" s="212"/>
      <c r="AA9" s="212"/>
      <c r="AB9" s="212"/>
      <c r="AC9" s="212"/>
      <c r="AD9" s="212"/>
      <c r="AE9" s="212"/>
      <c r="AF9" s="212"/>
      <c r="AG9" s="212" t="s">
        <v>167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29"/>
      <c r="B10" s="230"/>
      <c r="C10" s="263" t="s">
        <v>533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169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29"/>
      <c r="B11" s="230"/>
      <c r="C11" s="263" t="s">
        <v>534</v>
      </c>
      <c r="D11" s="233"/>
      <c r="E11" s="234">
        <v>35.700000000000003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12"/>
      <c r="Z11" s="212"/>
      <c r="AA11" s="212"/>
      <c r="AB11" s="212"/>
      <c r="AC11" s="212"/>
      <c r="AD11" s="212"/>
      <c r="AE11" s="212"/>
      <c r="AF11" s="212"/>
      <c r="AG11" s="212" t="s">
        <v>169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29"/>
      <c r="B12" s="230"/>
      <c r="C12" s="263" t="s">
        <v>535</v>
      </c>
      <c r="D12" s="233"/>
      <c r="E12" s="234">
        <v>0.77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12"/>
      <c r="Z12" s="212"/>
      <c r="AA12" s="212"/>
      <c r="AB12" s="212"/>
      <c r="AC12" s="212"/>
      <c r="AD12" s="212"/>
      <c r="AE12" s="212"/>
      <c r="AF12" s="212"/>
      <c r="AG12" s="212" t="s">
        <v>169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29"/>
      <c r="B13" s="230"/>
      <c r="C13" s="277" t="s">
        <v>299</v>
      </c>
      <c r="D13" s="275"/>
      <c r="E13" s="276">
        <v>36.47</v>
      </c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12"/>
      <c r="Z13" s="212"/>
      <c r="AA13" s="212"/>
      <c r="AB13" s="212"/>
      <c r="AC13" s="212"/>
      <c r="AD13" s="212"/>
      <c r="AE13" s="212"/>
      <c r="AF13" s="212"/>
      <c r="AG13" s="212" t="s">
        <v>169</v>
      </c>
      <c r="AH13" s="212">
        <v>1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29"/>
      <c r="B14" s="230"/>
      <c r="C14" s="263" t="s">
        <v>536</v>
      </c>
      <c r="D14" s="233"/>
      <c r="E14" s="234"/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12"/>
      <c r="Z14" s="212"/>
      <c r="AA14" s="212"/>
      <c r="AB14" s="212"/>
      <c r="AC14" s="212"/>
      <c r="AD14" s="212"/>
      <c r="AE14" s="212"/>
      <c r="AF14" s="212"/>
      <c r="AG14" s="212" t="s">
        <v>169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29"/>
      <c r="B15" s="230"/>
      <c r="C15" s="263" t="s">
        <v>537</v>
      </c>
      <c r="D15" s="233"/>
      <c r="E15" s="234"/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12"/>
      <c r="Z15" s="212"/>
      <c r="AA15" s="212"/>
      <c r="AB15" s="212"/>
      <c r="AC15" s="212"/>
      <c r="AD15" s="212"/>
      <c r="AE15" s="212"/>
      <c r="AF15" s="212"/>
      <c r="AG15" s="212" t="s">
        <v>169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29"/>
      <c r="B16" s="230"/>
      <c r="C16" s="263" t="s">
        <v>538</v>
      </c>
      <c r="D16" s="233"/>
      <c r="E16" s="234">
        <v>2.3199999999999998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12"/>
      <c r="Z16" s="212"/>
      <c r="AA16" s="212"/>
      <c r="AB16" s="212"/>
      <c r="AC16" s="212"/>
      <c r="AD16" s="212"/>
      <c r="AE16" s="212"/>
      <c r="AF16" s="212"/>
      <c r="AG16" s="212" t="s">
        <v>169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29"/>
      <c r="B17" s="230"/>
      <c r="C17" s="263" t="s">
        <v>539</v>
      </c>
      <c r="D17" s="233"/>
      <c r="E17" s="234">
        <v>66.13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12"/>
      <c r="Z17" s="212"/>
      <c r="AA17" s="212"/>
      <c r="AB17" s="212"/>
      <c r="AC17" s="212"/>
      <c r="AD17" s="212"/>
      <c r="AE17" s="212"/>
      <c r="AF17" s="212"/>
      <c r="AG17" s="212" t="s">
        <v>169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29"/>
      <c r="B18" s="230"/>
      <c r="C18" s="263" t="s">
        <v>540</v>
      </c>
      <c r="D18" s="233"/>
      <c r="E18" s="234">
        <v>1.57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12"/>
      <c r="Z18" s="212"/>
      <c r="AA18" s="212"/>
      <c r="AB18" s="212"/>
      <c r="AC18" s="212"/>
      <c r="AD18" s="212"/>
      <c r="AE18" s="212"/>
      <c r="AF18" s="212"/>
      <c r="AG18" s="212" t="s">
        <v>169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29"/>
      <c r="B19" s="230"/>
      <c r="C19" s="277" t="s">
        <v>299</v>
      </c>
      <c r="D19" s="275"/>
      <c r="E19" s="276">
        <v>70.02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12"/>
      <c r="Z19" s="212"/>
      <c r="AA19" s="212"/>
      <c r="AB19" s="212"/>
      <c r="AC19" s="212"/>
      <c r="AD19" s="212"/>
      <c r="AE19" s="212"/>
      <c r="AF19" s="212"/>
      <c r="AG19" s="212" t="s">
        <v>169</v>
      </c>
      <c r="AH19" s="212">
        <v>1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53">
        <v>2</v>
      </c>
      <c r="B20" s="254" t="s">
        <v>307</v>
      </c>
      <c r="C20" s="264" t="s">
        <v>308</v>
      </c>
      <c r="D20" s="255" t="s">
        <v>164</v>
      </c>
      <c r="E20" s="256">
        <v>106.49</v>
      </c>
      <c r="F20" s="257"/>
      <c r="G20" s="258">
        <f>ROUND(E20*F20,2)</f>
        <v>0</v>
      </c>
      <c r="H20" s="257"/>
      <c r="I20" s="258">
        <f>ROUND(E20*H20,2)</f>
        <v>0</v>
      </c>
      <c r="J20" s="257"/>
      <c r="K20" s="258">
        <f>ROUND(E20*J20,2)</f>
        <v>0</v>
      </c>
      <c r="L20" s="258">
        <v>21</v>
      </c>
      <c r="M20" s="258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8"/>
      <c r="S20" s="258" t="s">
        <v>165</v>
      </c>
      <c r="T20" s="259" t="s">
        <v>165</v>
      </c>
      <c r="U20" s="232">
        <v>8.4000000000000005E-2</v>
      </c>
      <c r="V20" s="232">
        <f>ROUND(E20*U20,2)</f>
        <v>8.9499999999999993</v>
      </c>
      <c r="W20" s="232"/>
      <c r="X20" s="232" t="s">
        <v>166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167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46">
        <v>3</v>
      </c>
      <c r="B21" s="247" t="s">
        <v>181</v>
      </c>
      <c r="C21" s="262" t="s">
        <v>182</v>
      </c>
      <c r="D21" s="248" t="s">
        <v>164</v>
      </c>
      <c r="E21" s="249">
        <v>34.909999999999997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49">
        <v>0</v>
      </c>
      <c r="O21" s="249">
        <f>ROUND(E21*N21,2)</f>
        <v>0</v>
      </c>
      <c r="P21" s="249">
        <v>0</v>
      </c>
      <c r="Q21" s="249">
        <f>ROUND(E21*P21,2)</f>
        <v>0</v>
      </c>
      <c r="R21" s="251"/>
      <c r="S21" s="251" t="s">
        <v>165</v>
      </c>
      <c r="T21" s="252" t="s">
        <v>165</v>
      </c>
      <c r="U21" s="232">
        <v>0.01</v>
      </c>
      <c r="V21" s="232">
        <f>ROUND(E21*U21,2)</f>
        <v>0.35</v>
      </c>
      <c r="W21" s="232"/>
      <c r="X21" s="232" t="s">
        <v>166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167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29"/>
      <c r="B22" s="230"/>
      <c r="C22" s="263" t="s">
        <v>533</v>
      </c>
      <c r="D22" s="233"/>
      <c r="E22" s="234"/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12"/>
      <c r="Z22" s="212"/>
      <c r="AA22" s="212"/>
      <c r="AB22" s="212"/>
      <c r="AC22" s="212"/>
      <c r="AD22" s="212"/>
      <c r="AE22" s="212"/>
      <c r="AF22" s="212"/>
      <c r="AG22" s="212" t="s">
        <v>169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29"/>
      <c r="B23" s="230"/>
      <c r="C23" s="263" t="s">
        <v>541</v>
      </c>
      <c r="D23" s="233"/>
      <c r="E23" s="234">
        <v>36.47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12"/>
      <c r="Z23" s="212"/>
      <c r="AA23" s="212"/>
      <c r="AB23" s="212"/>
      <c r="AC23" s="212"/>
      <c r="AD23" s="212"/>
      <c r="AE23" s="212"/>
      <c r="AF23" s="212"/>
      <c r="AG23" s="212" t="s">
        <v>169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29"/>
      <c r="B24" s="230"/>
      <c r="C24" s="263" t="s">
        <v>542</v>
      </c>
      <c r="D24" s="233"/>
      <c r="E24" s="234">
        <v>-30.9</v>
      </c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12"/>
      <c r="Z24" s="212"/>
      <c r="AA24" s="212"/>
      <c r="AB24" s="212"/>
      <c r="AC24" s="212"/>
      <c r="AD24" s="212"/>
      <c r="AE24" s="212"/>
      <c r="AF24" s="212"/>
      <c r="AG24" s="212" t="s">
        <v>169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29"/>
      <c r="B25" s="230"/>
      <c r="C25" s="277" t="s">
        <v>299</v>
      </c>
      <c r="D25" s="275"/>
      <c r="E25" s="276">
        <v>5.57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12"/>
      <c r="Z25" s="212"/>
      <c r="AA25" s="212"/>
      <c r="AB25" s="212"/>
      <c r="AC25" s="212"/>
      <c r="AD25" s="212"/>
      <c r="AE25" s="212"/>
      <c r="AF25" s="212"/>
      <c r="AG25" s="212" t="s">
        <v>169</v>
      </c>
      <c r="AH25" s="212">
        <v>1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29"/>
      <c r="B26" s="230"/>
      <c r="C26" s="263" t="s">
        <v>536</v>
      </c>
      <c r="D26" s="233"/>
      <c r="E26" s="234"/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12"/>
      <c r="Z26" s="212"/>
      <c r="AA26" s="212"/>
      <c r="AB26" s="212"/>
      <c r="AC26" s="212"/>
      <c r="AD26" s="212"/>
      <c r="AE26" s="212"/>
      <c r="AF26" s="212"/>
      <c r="AG26" s="212" t="s">
        <v>169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29"/>
      <c r="B27" s="230"/>
      <c r="C27" s="263" t="s">
        <v>543</v>
      </c>
      <c r="D27" s="233"/>
      <c r="E27" s="234">
        <v>70.02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12"/>
      <c r="Z27" s="212"/>
      <c r="AA27" s="212"/>
      <c r="AB27" s="212"/>
      <c r="AC27" s="212"/>
      <c r="AD27" s="212"/>
      <c r="AE27" s="212"/>
      <c r="AF27" s="212"/>
      <c r="AG27" s="212" t="s">
        <v>169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29"/>
      <c r="B28" s="230"/>
      <c r="C28" s="263" t="s">
        <v>544</v>
      </c>
      <c r="D28" s="233"/>
      <c r="E28" s="234">
        <v>-40.68</v>
      </c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12"/>
      <c r="Z28" s="212"/>
      <c r="AA28" s="212"/>
      <c r="AB28" s="212"/>
      <c r="AC28" s="212"/>
      <c r="AD28" s="212"/>
      <c r="AE28" s="212"/>
      <c r="AF28" s="212"/>
      <c r="AG28" s="212" t="s">
        <v>169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29"/>
      <c r="B29" s="230"/>
      <c r="C29" s="277" t="s">
        <v>299</v>
      </c>
      <c r="D29" s="275"/>
      <c r="E29" s="276">
        <v>29.34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12"/>
      <c r="Z29" s="212"/>
      <c r="AA29" s="212"/>
      <c r="AB29" s="212"/>
      <c r="AC29" s="212"/>
      <c r="AD29" s="212"/>
      <c r="AE29" s="212"/>
      <c r="AF29" s="212"/>
      <c r="AG29" s="212" t="s">
        <v>169</v>
      </c>
      <c r="AH29" s="212">
        <v>1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53">
        <v>4</v>
      </c>
      <c r="B30" s="254" t="s">
        <v>183</v>
      </c>
      <c r="C30" s="264" t="s">
        <v>184</v>
      </c>
      <c r="D30" s="255" t="s">
        <v>164</v>
      </c>
      <c r="E30" s="256">
        <v>34.909999999999997</v>
      </c>
      <c r="F30" s="257"/>
      <c r="G30" s="258">
        <f>ROUND(E30*F30,2)</f>
        <v>0</v>
      </c>
      <c r="H30" s="257"/>
      <c r="I30" s="258">
        <f>ROUND(E30*H30,2)</f>
        <v>0</v>
      </c>
      <c r="J30" s="257"/>
      <c r="K30" s="258">
        <f>ROUND(E30*J30,2)</f>
        <v>0</v>
      </c>
      <c r="L30" s="258">
        <v>21</v>
      </c>
      <c r="M30" s="258">
        <f>G30*(1+L30/100)</f>
        <v>0</v>
      </c>
      <c r="N30" s="256">
        <v>0</v>
      </c>
      <c r="O30" s="256">
        <f>ROUND(E30*N30,2)</f>
        <v>0</v>
      </c>
      <c r="P30" s="256">
        <v>0</v>
      </c>
      <c r="Q30" s="256">
        <f>ROUND(E30*P30,2)</f>
        <v>0</v>
      </c>
      <c r="R30" s="258"/>
      <c r="S30" s="258" t="s">
        <v>165</v>
      </c>
      <c r="T30" s="259" t="s">
        <v>165</v>
      </c>
      <c r="U30" s="232">
        <v>0</v>
      </c>
      <c r="V30" s="232">
        <f>ROUND(E30*U30,2)</f>
        <v>0</v>
      </c>
      <c r="W30" s="232"/>
      <c r="X30" s="232" t="s">
        <v>166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167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53">
        <v>5</v>
      </c>
      <c r="B31" s="254" t="s">
        <v>185</v>
      </c>
      <c r="C31" s="264" t="s">
        <v>186</v>
      </c>
      <c r="D31" s="255" t="s">
        <v>164</v>
      </c>
      <c r="E31" s="256">
        <v>34.909999999999997</v>
      </c>
      <c r="F31" s="257"/>
      <c r="G31" s="258">
        <f>ROUND(E31*F31,2)</f>
        <v>0</v>
      </c>
      <c r="H31" s="257"/>
      <c r="I31" s="258">
        <f>ROUND(E31*H31,2)</f>
        <v>0</v>
      </c>
      <c r="J31" s="257"/>
      <c r="K31" s="258">
        <f>ROUND(E31*J31,2)</f>
        <v>0</v>
      </c>
      <c r="L31" s="258">
        <v>21</v>
      </c>
      <c r="M31" s="258">
        <f>G31*(1+L31/100)</f>
        <v>0</v>
      </c>
      <c r="N31" s="256">
        <v>0</v>
      </c>
      <c r="O31" s="256">
        <f>ROUND(E31*N31,2)</f>
        <v>0</v>
      </c>
      <c r="P31" s="256">
        <v>0</v>
      </c>
      <c r="Q31" s="256">
        <f>ROUND(E31*P31,2)</f>
        <v>0</v>
      </c>
      <c r="R31" s="258"/>
      <c r="S31" s="258" t="s">
        <v>165</v>
      </c>
      <c r="T31" s="259" t="s">
        <v>165</v>
      </c>
      <c r="U31" s="232">
        <v>0</v>
      </c>
      <c r="V31" s="232">
        <f>ROUND(E31*U31,2)</f>
        <v>0</v>
      </c>
      <c r="W31" s="232"/>
      <c r="X31" s="232" t="s">
        <v>166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167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46">
        <v>6</v>
      </c>
      <c r="B32" s="247" t="s">
        <v>312</v>
      </c>
      <c r="C32" s="262" t="s">
        <v>313</v>
      </c>
      <c r="D32" s="248" t="s">
        <v>164</v>
      </c>
      <c r="E32" s="249">
        <v>178.07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49">
        <v>0</v>
      </c>
      <c r="O32" s="249">
        <f>ROUND(E32*N32,2)</f>
        <v>0</v>
      </c>
      <c r="P32" s="249">
        <v>0</v>
      </c>
      <c r="Q32" s="249">
        <f>ROUND(E32*P32,2)</f>
        <v>0</v>
      </c>
      <c r="R32" s="251"/>
      <c r="S32" s="251" t="s">
        <v>165</v>
      </c>
      <c r="T32" s="252" t="s">
        <v>165</v>
      </c>
      <c r="U32" s="232">
        <v>0.01</v>
      </c>
      <c r="V32" s="232">
        <f>ROUND(E32*U32,2)</f>
        <v>1.78</v>
      </c>
      <c r="W32" s="232"/>
      <c r="X32" s="232" t="s">
        <v>166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167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29"/>
      <c r="B33" s="230"/>
      <c r="C33" s="263" t="s">
        <v>533</v>
      </c>
      <c r="D33" s="233"/>
      <c r="E33" s="234"/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12"/>
      <c r="Z33" s="212"/>
      <c r="AA33" s="212"/>
      <c r="AB33" s="212"/>
      <c r="AC33" s="212"/>
      <c r="AD33" s="212"/>
      <c r="AE33" s="212"/>
      <c r="AF33" s="212"/>
      <c r="AG33" s="212" t="s">
        <v>169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29"/>
      <c r="B34" s="230"/>
      <c r="C34" s="263" t="s">
        <v>541</v>
      </c>
      <c r="D34" s="233"/>
      <c r="E34" s="234">
        <v>36.47</v>
      </c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12"/>
      <c r="Z34" s="212"/>
      <c r="AA34" s="212"/>
      <c r="AB34" s="212"/>
      <c r="AC34" s="212"/>
      <c r="AD34" s="212"/>
      <c r="AE34" s="212"/>
      <c r="AF34" s="212"/>
      <c r="AG34" s="212" t="s">
        <v>169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29"/>
      <c r="B35" s="230"/>
      <c r="C35" s="263" t="s">
        <v>545</v>
      </c>
      <c r="D35" s="233"/>
      <c r="E35" s="234">
        <v>30.9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12"/>
      <c r="Z35" s="212"/>
      <c r="AA35" s="212"/>
      <c r="AB35" s="212"/>
      <c r="AC35" s="212"/>
      <c r="AD35" s="212"/>
      <c r="AE35" s="212"/>
      <c r="AF35" s="212"/>
      <c r="AG35" s="212" t="s">
        <v>169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29"/>
      <c r="B36" s="230"/>
      <c r="C36" s="277" t="s">
        <v>299</v>
      </c>
      <c r="D36" s="275"/>
      <c r="E36" s="276">
        <v>67.37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12"/>
      <c r="Z36" s="212"/>
      <c r="AA36" s="212"/>
      <c r="AB36" s="212"/>
      <c r="AC36" s="212"/>
      <c r="AD36" s="212"/>
      <c r="AE36" s="212"/>
      <c r="AF36" s="212"/>
      <c r="AG36" s="212" t="s">
        <v>169</v>
      </c>
      <c r="AH36" s="212">
        <v>1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29"/>
      <c r="B37" s="230"/>
      <c r="C37" s="263" t="s">
        <v>536</v>
      </c>
      <c r="D37" s="233"/>
      <c r="E37" s="234"/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12"/>
      <c r="Z37" s="212"/>
      <c r="AA37" s="212"/>
      <c r="AB37" s="212"/>
      <c r="AC37" s="212"/>
      <c r="AD37" s="212"/>
      <c r="AE37" s="212"/>
      <c r="AF37" s="212"/>
      <c r="AG37" s="212" t="s">
        <v>169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29"/>
      <c r="B38" s="230"/>
      <c r="C38" s="263" t="s">
        <v>543</v>
      </c>
      <c r="D38" s="233"/>
      <c r="E38" s="234">
        <v>70.02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12"/>
      <c r="Z38" s="212"/>
      <c r="AA38" s="212"/>
      <c r="AB38" s="212"/>
      <c r="AC38" s="212"/>
      <c r="AD38" s="212"/>
      <c r="AE38" s="212"/>
      <c r="AF38" s="212"/>
      <c r="AG38" s="212" t="s">
        <v>169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29"/>
      <c r="B39" s="230"/>
      <c r="C39" s="263" t="s">
        <v>546</v>
      </c>
      <c r="D39" s="233"/>
      <c r="E39" s="234">
        <v>40.68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12"/>
      <c r="Z39" s="212"/>
      <c r="AA39" s="212"/>
      <c r="AB39" s="212"/>
      <c r="AC39" s="212"/>
      <c r="AD39" s="212"/>
      <c r="AE39" s="212"/>
      <c r="AF39" s="212"/>
      <c r="AG39" s="212" t="s">
        <v>169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29"/>
      <c r="B40" s="230"/>
      <c r="C40" s="277" t="s">
        <v>299</v>
      </c>
      <c r="D40" s="275"/>
      <c r="E40" s="276">
        <v>110.7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12"/>
      <c r="Z40" s="212"/>
      <c r="AA40" s="212"/>
      <c r="AB40" s="212"/>
      <c r="AC40" s="212"/>
      <c r="AD40" s="212"/>
      <c r="AE40" s="212"/>
      <c r="AF40" s="212"/>
      <c r="AG40" s="212" t="s">
        <v>169</v>
      </c>
      <c r="AH40" s="212">
        <v>1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53">
        <v>7</v>
      </c>
      <c r="B41" s="254" t="s">
        <v>176</v>
      </c>
      <c r="C41" s="264" t="s">
        <v>177</v>
      </c>
      <c r="D41" s="255" t="s">
        <v>164</v>
      </c>
      <c r="E41" s="256">
        <v>106.49</v>
      </c>
      <c r="F41" s="257"/>
      <c r="G41" s="258">
        <f>ROUND(E41*F41,2)</f>
        <v>0</v>
      </c>
      <c r="H41" s="257"/>
      <c r="I41" s="258">
        <f>ROUND(E41*H41,2)</f>
        <v>0</v>
      </c>
      <c r="J41" s="257"/>
      <c r="K41" s="258">
        <f>ROUND(E41*J41,2)</f>
        <v>0</v>
      </c>
      <c r="L41" s="258">
        <v>21</v>
      </c>
      <c r="M41" s="258">
        <f>G41*(1+L41/100)</f>
        <v>0</v>
      </c>
      <c r="N41" s="256">
        <v>0</v>
      </c>
      <c r="O41" s="256">
        <f>ROUND(E41*N41,2)</f>
        <v>0</v>
      </c>
      <c r="P41" s="256">
        <v>0</v>
      </c>
      <c r="Q41" s="256">
        <f>ROUND(E41*P41,2)</f>
        <v>0</v>
      </c>
      <c r="R41" s="258"/>
      <c r="S41" s="258" t="s">
        <v>165</v>
      </c>
      <c r="T41" s="259" t="s">
        <v>165</v>
      </c>
      <c r="U41" s="232">
        <v>8.9999999999999993E-3</v>
      </c>
      <c r="V41" s="232">
        <f>ROUND(E41*U41,2)</f>
        <v>0.96</v>
      </c>
      <c r="W41" s="232"/>
      <c r="X41" s="232" t="s">
        <v>166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167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53">
        <v>8</v>
      </c>
      <c r="B42" s="254" t="s">
        <v>316</v>
      </c>
      <c r="C42" s="264" t="s">
        <v>317</v>
      </c>
      <c r="D42" s="255" t="s">
        <v>164</v>
      </c>
      <c r="E42" s="256">
        <v>106.49</v>
      </c>
      <c r="F42" s="257"/>
      <c r="G42" s="258">
        <f>ROUND(E42*F42,2)</f>
        <v>0</v>
      </c>
      <c r="H42" s="257"/>
      <c r="I42" s="258">
        <f>ROUND(E42*H42,2)</f>
        <v>0</v>
      </c>
      <c r="J42" s="257"/>
      <c r="K42" s="258">
        <f>ROUND(E42*J42,2)</f>
        <v>0</v>
      </c>
      <c r="L42" s="258">
        <v>21</v>
      </c>
      <c r="M42" s="258">
        <f>G42*(1+L42/100)</f>
        <v>0</v>
      </c>
      <c r="N42" s="256">
        <v>0</v>
      </c>
      <c r="O42" s="256">
        <f>ROUND(E42*N42,2)</f>
        <v>0</v>
      </c>
      <c r="P42" s="256">
        <v>0</v>
      </c>
      <c r="Q42" s="256">
        <f>ROUND(E42*P42,2)</f>
        <v>0</v>
      </c>
      <c r="R42" s="258"/>
      <c r="S42" s="258" t="s">
        <v>165</v>
      </c>
      <c r="T42" s="259" t="s">
        <v>165</v>
      </c>
      <c r="U42" s="232">
        <v>0.65200000000000002</v>
      </c>
      <c r="V42" s="232">
        <f>ROUND(E42*U42,2)</f>
        <v>69.430000000000007</v>
      </c>
      <c r="W42" s="232"/>
      <c r="X42" s="232" t="s">
        <v>166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167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46">
        <v>9</v>
      </c>
      <c r="B43" s="247" t="s">
        <v>547</v>
      </c>
      <c r="C43" s="262" t="s">
        <v>548</v>
      </c>
      <c r="D43" s="248" t="s">
        <v>164</v>
      </c>
      <c r="E43" s="249">
        <v>71.58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49">
        <v>0</v>
      </c>
      <c r="O43" s="249">
        <f>ROUND(E43*N43,2)</f>
        <v>0</v>
      </c>
      <c r="P43" s="249">
        <v>0</v>
      </c>
      <c r="Q43" s="249">
        <f>ROUND(E43*P43,2)</f>
        <v>0</v>
      </c>
      <c r="R43" s="251"/>
      <c r="S43" s="251" t="s">
        <v>165</v>
      </c>
      <c r="T43" s="252" t="s">
        <v>165</v>
      </c>
      <c r="U43" s="232">
        <v>1.587</v>
      </c>
      <c r="V43" s="232">
        <f>ROUND(E43*U43,2)</f>
        <v>113.6</v>
      </c>
      <c r="W43" s="232"/>
      <c r="X43" s="232" t="s">
        <v>166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167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29"/>
      <c r="B44" s="230"/>
      <c r="C44" s="263" t="s">
        <v>533</v>
      </c>
      <c r="D44" s="233"/>
      <c r="E44" s="234"/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12"/>
      <c r="Z44" s="212"/>
      <c r="AA44" s="212"/>
      <c r="AB44" s="212"/>
      <c r="AC44" s="212"/>
      <c r="AD44" s="212"/>
      <c r="AE44" s="212"/>
      <c r="AF44" s="212"/>
      <c r="AG44" s="212" t="s">
        <v>169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29"/>
      <c r="B45" s="230"/>
      <c r="C45" s="263" t="s">
        <v>545</v>
      </c>
      <c r="D45" s="233"/>
      <c r="E45" s="234">
        <v>30.9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12"/>
      <c r="Z45" s="212"/>
      <c r="AA45" s="212"/>
      <c r="AB45" s="212"/>
      <c r="AC45" s="212"/>
      <c r="AD45" s="212"/>
      <c r="AE45" s="212"/>
      <c r="AF45" s="212"/>
      <c r="AG45" s="212" t="s">
        <v>169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29"/>
      <c r="B46" s="230"/>
      <c r="C46" s="277" t="s">
        <v>299</v>
      </c>
      <c r="D46" s="275"/>
      <c r="E46" s="276">
        <v>30.9</v>
      </c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12"/>
      <c r="Z46" s="212"/>
      <c r="AA46" s="212"/>
      <c r="AB46" s="212"/>
      <c r="AC46" s="212"/>
      <c r="AD46" s="212"/>
      <c r="AE46" s="212"/>
      <c r="AF46" s="212"/>
      <c r="AG46" s="212" t="s">
        <v>169</v>
      </c>
      <c r="AH46" s="212">
        <v>1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29"/>
      <c r="B47" s="230"/>
      <c r="C47" s="263" t="s">
        <v>536</v>
      </c>
      <c r="D47" s="233"/>
      <c r="E47" s="234"/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12"/>
      <c r="Z47" s="212"/>
      <c r="AA47" s="212"/>
      <c r="AB47" s="212"/>
      <c r="AC47" s="212"/>
      <c r="AD47" s="212"/>
      <c r="AE47" s="212"/>
      <c r="AF47" s="212"/>
      <c r="AG47" s="212" t="s">
        <v>169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29"/>
      <c r="B48" s="230"/>
      <c r="C48" s="263" t="s">
        <v>546</v>
      </c>
      <c r="D48" s="233"/>
      <c r="E48" s="234">
        <v>40.68</v>
      </c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12"/>
      <c r="Z48" s="212"/>
      <c r="AA48" s="212"/>
      <c r="AB48" s="212"/>
      <c r="AC48" s="212"/>
      <c r="AD48" s="212"/>
      <c r="AE48" s="212"/>
      <c r="AF48" s="212"/>
      <c r="AG48" s="212" t="s">
        <v>169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29"/>
      <c r="B49" s="230"/>
      <c r="C49" s="277" t="s">
        <v>299</v>
      </c>
      <c r="D49" s="275"/>
      <c r="E49" s="276">
        <v>40.68</v>
      </c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12"/>
      <c r="Z49" s="212"/>
      <c r="AA49" s="212"/>
      <c r="AB49" s="212"/>
      <c r="AC49" s="212"/>
      <c r="AD49" s="212"/>
      <c r="AE49" s="212"/>
      <c r="AF49" s="212"/>
      <c r="AG49" s="212" t="s">
        <v>169</v>
      </c>
      <c r="AH49" s="212">
        <v>1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53">
        <v>10</v>
      </c>
      <c r="B50" s="254" t="s">
        <v>549</v>
      </c>
      <c r="C50" s="264" t="s">
        <v>550</v>
      </c>
      <c r="D50" s="255" t="s">
        <v>164</v>
      </c>
      <c r="E50" s="256">
        <v>71.58</v>
      </c>
      <c r="F50" s="257"/>
      <c r="G50" s="258">
        <f>ROUND(E50*F50,2)</f>
        <v>0</v>
      </c>
      <c r="H50" s="257"/>
      <c r="I50" s="258">
        <f>ROUND(E50*H50,2)</f>
        <v>0</v>
      </c>
      <c r="J50" s="257"/>
      <c r="K50" s="258">
        <f>ROUND(E50*J50,2)</f>
        <v>0</v>
      </c>
      <c r="L50" s="258">
        <v>21</v>
      </c>
      <c r="M50" s="258">
        <f>G50*(1+L50/100)</f>
        <v>0</v>
      </c>
      <c r="N50" s="256">
        <v>0</v>
      </c>
      <c r="O50" s="256">
        <f>ROUND(E50*N50,2)</f>
        <v>0</v>
      </c>
      <c r="P50" s="256">
        <v>0</v>
      </c>
      <c r="Q50" s="256">
        <f>ROUND(E50*P50,2)</f>
        <v>0</v>
      </c>
      <c r="R50" s="258"/>
      <c r="S50" s="258" t="s">
        <v>165</v>
      </c>
      <c r="T50" s="259" t="s">
        <v>165</v>
      </c>
      <c r="U50" s="232">
        <v>0.94</v>
      </c>
      <c r="V50" s="232">
        <f>ROUND(E50*U50,2)</f>
        <v>67.290000000000006</v>
      </c>
      <c r="W50" s="232"/>
      <c r="X50" s="232" t="s">
        <v>166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167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46">
        <v>11</v>
      </c>
      <c r="B51" s="247" t="s">
        <v>551</v>
      </c>
      <c r="C51" s="262" t="s">
        <v>552</v>
      </c>
      <c r="D51" s="248" t="s">
        <v>224</v>
      </c>
      <c r="E51" s="249">
        <v>2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49">
        <v>0</v>
      </c>
      <c r="O51" s="249">
        <f>ROUND(E51*N51,2)</f>
        <v>0</v>
      </c>
      <c r="P51" s="249">
        <v>0.40799999999999997</v>
      </c>
      <c r="Q51" s="249">
        <f>ROUND(E51*P51,2)</f>
        <v>0.82</v>
      </c>
      <c r="R51" s="251"/>
      <c r="S51" s="251" t="s">
        <v>165</v>
      </c>
      <c r="T51" s="252" t="s">
        <v>165</v>
      </c>
      <c r="U51" s="232">
        <v>0.54</v>
      </c>
      <c r="V51" s="232">
        <f>ROUND(E51*U51,2)</f>
        <v>1.08</v>
      </c>
      <c r="W51" s="232"/>
      <c r="X51" s="232" t="s">
        <v>166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167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29"/>
      <c r="B52" s="230"/>
      <c r="C52" s="263" t="s">
        <v>533</v>
      </c>
      <c r="D52" s="233"/>
      <c r="E52" s="234"/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12"/>
      <c r="Z52" s="212"/>
      <c r="AA52" s="212"/>
      <c r="AB52" s="212"/>
      <c r="AC52" s="212"/>
      <c r="AD52" s="212"/>
      <c r="AE52" s="212"/>
      <c r="AF52" s="212"/>
      <c r="AG52" s="212" t="s">
        <v>169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29"/>
      <c r="B53" s="230"/>
      <c r="C53" s="263" t="s">
        <v>553</v>
      </c>
      <c r="D53" s="233"/>
      <c r="E53" s="234">
        <v>2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12"/>
      <c r="Z53" s="212"/>
      <c r="AA53" s="212"/>
      <c r="AB53" s="212"/>
      <c r="AC53" s="212"/>
      <c r="AD53" s="212"/>
      <c r="AE53" s="212"/>
      <c r="AF53" s="212"/>
      <c r="AG53" s="212" t="s">
        <v>169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x14ac:dyDescent="0.25">
      <c r="A54" s="240" t="s">
        <v>160</v>
      </c>
      <c r="B54" s="241" t="s">
        <v>104</v>
      </c>
      <c r="C54" s="261" t="s">
        <v>105</v>
      </c>
      <c r="D54" s="242"/>
      <c r="E54" s="243"/>
      <c r="F54" s="244"/>
      <c r="G54" s="244">
        <f>SUMIF(AG55:AG81,"&lt;&gt;NOR",G55:G81)</f>
        <v>0</v>
      </c>
      <c r="H54" s="244"/>
      <c r="I54" s="244">
        <f>SUM(I55:I81)</f>
        <v>0</v>
      </c>
      <c r="J54" s="244"/>
      <c r="K54" s="244">
        <f>SUM(K55:K81)</f>
        <v>0</v>
      </c>
      <c r="L54" s="244"/>
      <c r="M54" s="244">
        <f>SUM(M55:M81)</f>
        <v>0</v>
      </c>
      <c r="N54" s="243"/>
      <c r="O54" s="243">
        <f>SUM(O55:O81)</f>
        <v>90.710000000000008</v>
      </c>
      <c r="P54" s="243"/>
      <c r="Q54" s="243">
        <f>SUM(Q55:Q81)</f>
        <v>0</v>
      </c>
      <c r="R54" s="244"/>
      <c r="S54" s="244"/>
      <c r="T54" s="245"/>
      <c r="U54" s="239"/>
      <c r="V54" s="239">
        <f>SUM(V55:V81)</f>
        <v>88.759999999999991</v>
      </c>
      <c r="W54" s="239"/>
      <c r="X54" s="239"/>
      <c r="AG54" t="s">
        <v>161</v>
      </c>
    </row>
    <row r="55" spans="1:60" outlineLevel="1" x14ac:dyDescent="0.25">
      <c r="A55" s="246">
        <v>12</v>
      </c>
      <c r="B55" s="247" t="s">
        <v>554</v>
      </c>
      <c r="C55" s="262" t="s">
        <v>555</v>
      </c>
      <c r="D55" s="248" t="s">
        <v>189</v>
      </c>
      <c r="E55" s="249">
        <v>26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49">
        <v>1.65E-3</v>
      </c>
      <c r="O55" s="249">
        <f>ROUND(E55*N55,2)</f>
        <v>0.04</v>
      </c>
      <c r="P55" s="249">
        <v>0</v>
      </c>
      <c r="Q55" s="249">
        <f>ROUND(E55*P55,2)</f>
        <v>0</v>
      </c>
      <c r="R55" s="251"/>
      <c r="S55" s="251" t="s">
        <v>165</v>
      </c>
      <c r="T55" s="252" t="s">
        <v>165</v>
      </c>
      <c r="U55" s="232">
        <v>0.315</v>
      </c>
      <c r="V55" s="232">
        <f>ROUND(E55*U55,2)</f>
        <v>8.19</v>
      </c>
      <c r="W55" s="232"/>
      <c r="X55" s="232" t="s">
        <v>166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167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29"/>
      <c r="B56" s="230"/>
      <c r="C56" s="263" t="s">
        <v>533</v>
      </c>
      <c r="D56" s="233"/>
      <c r="E56" s="234"/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12"/>
      <c r="Z56" s="212"/>
      <c r="AA56" s="212"/>
      <c r="AB56" s="212"/>
      <c r="AC56" s="212"/>
      <c r="AD56" s="212"/>
      <c r="AE56" s="212"/>
      <c r="AF56" s="212"/>
      <c r="AG56" s="212" t="s">
        <v>169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29"/>
      <c r="B57" s="230"/>
      <c r="C57" s="263" t="s">
        <v>556</v>
      </c>
      <c r="D57" s="233"/>
      <c r="E57" s="234">
        <v>26</v>
      </c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12"/>
      <c r="Z57" s="212"/>
      <c r="AA57" s="212"/>
      <c r="AB57" s="212"/>
      <c r="AC57" s="212"/>
      <c r="AD57" s="212"/>
      <c r="AE57" s="212"/>
      <c r="AF57" s="212"/>
      <c r="AG57" s="212" t="s">
        <v>169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46">
        <v>13</v>
      </c>
      <c r="B58" s="247" t="s">
        <v>557</v>
      </c>
      <c r="C58" s="262" t="s">
        <v>558</v>
      </c>
      <c r="D58" s="248" t="s">
        <v>189</v>
      </c>
      <c r="E58" s="249">
        <v>26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49">
        <v>3.7999999999999999E-2</v>
      </c>
      <c r="O58" s="249">
        <f>ROUND(E58*N58,2)</f>
        <v>0.99</v>
      </c>
      <c r="P58" s="249">
        <v>0</v>
      </c>
      <c r="Q58" s="249">
        <f>ROUND(E58*P58,2)</f>
        <v>0</v>
      </c>
      <c r="R58" s="251" t="s">
        <v>374</v>
      </c>
      <c r="S58" s="251" t="s">
        <v>165</v>
      </c>
      <c r="T58" s="252" t="s">
        <v>165</v>
      </c>
      <c r="U58" s="232">
        <v>0</v>
      </c>
      <c r="V58" s="232">
        <f>ROUND(E58*U58,2)</f>
        <v>0</v>
      </c>
      <c r="W58" s="232"/>
      <c r="X58" s="232" t="s">
        <v>375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376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5">
      <c r="A59" s="229"/>
      <c r="B59" s="230"/>
      <c r="C59" s="263" t="s">
        <v>533</v>
      </c>
      <c r="D59" s="233"/>
      <c r="E59" s="234"/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12"/>
      <c r="Z59" s="212"/>
      <c r="AA59" s="212"/>
      <c r="AB59" s="212"/>
      <c r="AC59" s="212"/>
      <c r="AD59" s="212"/>
      <c r="AE59" s="212"/>
      <c r="AF59" s="212"/>
      <c r="AG59" s="212" t="s">
        <v>169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29"/>
      <c r="B60" s="230"/>
      <c r="C60" s="263" t="s">
        <v>556</v>
      </c>
      <c r="D60" s="233"/>
      <c r="E60" s="234">
        <v>26</v>
      </c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12"/>
      <c r="Z60" s="212"/>
      <c r="AA60" s="212"/>
      <c r="AB60" s="212"/>
      <c r="AC60" s="212"/>
      <c r="AD60" s="212"/>
      <c r="AE60" s="212"/>
      <c r="AF60" s="212"/>
      <c r="AG60" s="212" t="s">
        <v>169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5">
      <c r="A61" s="246">
        <v>14</v>
      </c>
      <c r="B61" s="247" t="s">
        <v>559</v>
      </c>
      <c r="C61" s="262" t="s">
        <v>560</v>
      </c>
      <c r="D61" s="248" t="s">
        <v>164</v>
      </c>
      <c r="E61" s="249">
        <v>17.57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49">
        <v>2.5</v>
      </c>
      <c r="O61" s="249">
        <f>ROUND(E61*N61,2)</f>
        <v>43.93</v>
      </c>
      <c r="P61" s="249">
        <v>0</v>
      </c>
      <c r="Q61" s="249">
        <f>ROUND(E61*P61,2)</f>
        <v>0</v>
      </c>
      <c r="R61" s="251"/>
      <c r="S61" s="251" t="s">
        <v>165</v>
      </c>
      <c r="T61" s="252" t="s">
        <v>165</v>
      </c>
      <c r="U61" s="232">
        <v>1.365</v>
      </c>
      <c r="V61" s="232">
        <f>ROUND(E61*U61,2)</f>
        <v>23.98</v>
      </c>
      <c r="W61" s="232"/>
      <c r="X61" s="232" t="s">
        <v>166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167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29"/>
      <c r="B62" s="230"/>
      <c r="C62" s="263" t="s">
        <v>533</v>
      </c>
      <c r="D62" s="233"/>
      <c r="E62" s="234"/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12"/>
      <c r="Z62" s="212"/>
      <c r="AA62" s="212"/>
      <c r="AB62" s="212"/>
      <c r="AC62" s="212"/>
      <c r="AD62" s="212"/>
      <c r="AE62" s="212"/>
      <c r="AF62" s="212"/>
      <c r="AG62" s="212" t="s">
        <v>169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5">
      <c r="A63" s="229"/>
      <c r="B63" s="230"/>
      <c r="C63" s="263" t="s">
        <v>561</v>
      </c>
      <c r="D63" s="233"/>
      <c r="E63" s="234">
        <v>17.100000000000001</v>
      </c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12"/>
      <c r="Z63" s="212"/>
      <c r="AA63" s="212"/>
      <c r="AB63" s="212"/>
      <c r="AC63" s="212"/>
      <c r="AD63" s="212"/>
      <c r="AE63" s="212"/>
      <c r="AF63" s="212"/>
      <c r="AG63" s="212" t="s">
        <v>169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29"/>
      <c r="B64" s="230"/>
      <c r="C64" s="277" t="s">
        <v>299</v>
      </c>
      <c r="D64" s="275"/>
      <c r="E64" s="276">
        <v>17.100000000000001</v>
      </c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12"/>
      <c r="Z64" s="212"/>
      <c r="AA64" s="212"/>
      <c r="AB64" s="212"/>
      <c r="AC64" s="212"/>
      <c r="AD64" s="212"/>
      <c r="AE64" s="212"/>
      <c r="AF64" s="212"/>
      <c r="AG64" s="212" t="s">
        <v>169</v>
      </c>
      <c r="AH64" s="212">
        <v>1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29"/>
      <c r="B65" s="230"/>
      <c r="C65" s="263" t="s">
        <v>536</v>
      </c>
      <c r="D65" s="233"/>
      <c r="E65" s="234"/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12"/>
      <c r="Z65" s="212"/>
      <c r="AA65" s="212"/>
      <c r="AB65" s="212"/>
      <c r="AC65" s="212"/>
      <c r="AD65" s="212"/>
      <c r="AE65" s="212"/>
      <c r="AF65" s="212"/>
      <c r="AG65" s="212" t="s">
        <v>169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0.399999999999999" outlineLevel="1" x14ac:dyDescent="0.25">
      <c r="A66" s="229"/>
      <c r="B66" s="230"/>
      <c r="C66" s="263" t="s">
        <v>562</v>
      </c>
      <c r="D66" s="233"/>
      <c r="E66" s="234">
        <v>0.47</v>
      </c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12"/>
      <c r="Z66" s="212"/>
      <c r="AA66" s="212"/>
      <c r="AB66" s="212"/>
      <c r="AC66" s="212"/>
      <c r="AD66" s="212"/>
      <c r="AE66" s="212"/>
      <c r="AF66" s="212"/>
      <c r="AG66" s="212" t="s">
        <v>169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5">
      <c r="A67" s="229"/>
      <c r="B67" s="230"/>
      <c r="C67" s="277" t="s">
        <v>299</v>
      </c>
      <c r="D67" s="275"/>
      <c r="E67" s="276">
        <v>0.47</v>
      </c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12"/>
      <c r="Z67" s="212"/>
      <c r="AA67" s="212"/>
      <c r="AB67" s="212"/>
      <c r="AC67" s="212"/>
      <c r="AD67" s="212"/>
      <c r="AE67" s="212"/>
      <c r="AF67" s="212"/>
      <c r="AG67" s="212" t="s">
        <v>169</v>
      </c>
      <c r="AH67" s="212">
        <v>1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5">
      <c r="A68" s="246">
        <v>15</v>
      </c>
      <c r="B68" s="247" t="s">
        <v>563</v>
      </c>
      <c r="C68" s="262" t="s">
        <v>564</v>
      </c>
      <c r="D68" s="248" t="s">
        <v>164</v>
      </c>
      <c r="E68" s="249">
        <v>13.11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49">
        <v>1.8907700000000001</v>
      </c>
      <c r="O68" s="249">
        <f>ROUND(E68*N68,2)</f>
        <v>24.79</v>
      </c>
      <c r="P68" s="249">
        <v>0</v>
      </c>
      <c r="Q68" s="249">
        <f>ROUND(E68*P68,2)</f>
        <v>0</v>
      </c>
      <c r="R68" s="251"/>
      <c r="S68" s="251" t="s">
        <v>165</v>
      </c>
      <c r="T68" s="252" t="s">
        <v>165</v>
      </c>
      <c r="U68" s="232">
        <v>1.6950000000000001</v>
      </c>
      <c r="V68" s="232">
        <f>ROUND(E68*U68,2)</f>
        <v>22.22</v>
      </c>
      <c r="W68" s="232"/>
      <c r="X68" s="232" t="s">
        <v>166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167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5">
      <c r="A69" s="229"/>
      <c r="B69" s="230"/>
      <c r="C69" s="263" t="s">
        <v>536</v>
      </c>
      <c r="D69" s="233"/>
      <c r="E69" s="234"/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12"/>
      <c r="Z69" s="212"/>
      <c r="AA69" s="212"/>
      <c r="AB69" s="212"/>
      <c r="AC69" s="212"/>
      <c r="AD69" s="212"/>
      <c r="AE69" s="212"/>
      <c r="AF69" s="212"/>
      <c r="AG69" s="212" t="s">
        <v>169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5">
      <c r="A70" s="229"/>
      <c r="B70" s="230"/>
      <c r="C70" s="263" t="s">
        <v>565</v>
      </c>
      <c r="D70" s="233"/>
      <c r="E70" s="234">
        <v>13.11</v>
      </c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12"/>
      <c r="Z70" s="212"/>
      <c r="AA70" s="212"/>
      <c r="AB70" s="212"/>
      <c r="AC70" s="212"/>
      <c r="AD70" s="212"/>
      <c r="AE70" s="212"/>
      <c r="AF70" s="212"/>
      <c r="AG70" s="212" t="s">
        <v>169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5">
      <c r="A71" s="246">
        <v>16</v>
      </c>
      <c r="B71" s="247" t="s">
        <v>324</v>
      </c>
      <c r="C71" s="262" t="s">
        <v>325</v>
      </c>
      <c r="D71" s="248" t="s">
        <v>257</v>
      </c>
      <c r="E71" s="249">
        <v>28.86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49">
        <v>0.72618000000000005</v>
      </c>
      <c r="O71" s="249">
        <f>ROUND(E71*N71,2)</f>
        <v>20.96</v>
      </c>
      <c r="P71" s="249">
        <v>0</v>
      </c>
      <c r="Q71" s="249">
        <f>ROUND(E71*P71,2)</f>
        <v>0</v>
      </c>
      <c r="R71" s="251"/>
      <c r="S71" s="251" t="s">
        <v>165</v>
      </c>
      <c r="T71" s="252" t="s">
        <v>165</v>
      </c>
      <c r="U71" s="232">
        <v>1.1910000000000001</v>
      </c>
      <c r="V71" s="232">
        <f>ROUND(E71*U71,2)</f>
        <v>34.369999999999997</v>
      </c>
      <c r="W71" s="232"/>
      <c r="X71" s="232" t="s">
        <v>166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167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5">
      <c r="A72" s="229"/>
      <c r="B72" s="230"/>
      <c r="C72" s="263" t="s">
        <v>533</v>
      </c>
      <c r="D72" s="233"/>
      <c r="E72" s="234"/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12"/>
      <c r="Z72" s="212"/>
      <c r="AA72" s="212"/>
      <c r="AB72" s="212"/>
      <c r="AC72" s="212"/>
      <c r="AD72" s="212"/>
      <c r="AE72" s="212"/>
      <c r="AF72" s="212"/>
      <c r="AG72" s="212" t="s">
        <v>169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0.399999999999999" outlineLevel="1" x14ac:dyDescent="0.25">
      <c r="A73" s="229"/>
      <c r="B73" s="230"/>
      <c r="C73" s="263" t="s">
        <v>328</v>
      </c>
      <c r="D73" s="233"/>
      <c r="E73" s="234"/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12"/>
      <c r="Z73" s="212"/>
      <c r="AA73" s="212"/>
      <c r="AB73" s="212"/>
      <c r="AC73" s="212"/>
      <c r="AD73" s="212"/>
      <c r="AE73" s="212"/>
      <c r="AF73" s="212"/>
      <c r="AG73" s="212" t="s">
        <v>169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5">
      <c r="A74" s="229"/>
      <c r="B74" s="230"/>
      <c r="C74" s="263" t="s">
        <v>329</v>
      </c>
      <c r="D74" s="233"/>
      <c r="E74" s="234"/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12"/>
      <c r="Z74" s="212"/>
      <c r="AA74" s="212"/>
      <c r="AB74" s="212"/>
      <c r="AC74" s="212"/>
      <c r="AD74" s="212"/>
      <c r="AE74" s="212"/>
      <c r="AF74" s="212"/>
      <c r="AG74" s="212" t="s">
        <v>169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5">
      <c r="A75" s="229"/>
      <c r="B75" s="230"/>
      <c r="C75" s="263" t="s">
        <v>566</v>
      </c>
      <c r="D75" s="233"/>
      <c r="E75" s="234">
        <v>4.8</v>
      </c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12"/>
      <c r="Z75" s="212"/>
      <c r="AA75" s="212"/>
      <c r="AB75" s="212"/>
      <c r="AC75" s="212"/>
      <c r="AD75" s="212"/>
      <c r="AE75" s="212"/>
      <c r="AF75" s="212"/>
      <c r="AG75" s="212" t="s">
        <v>169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5">
      <c r="A76" s="229"/>
      <c r="B76" s="230"/>
      <c r="C76" s="277" t="s">
        <v>299</v>
      </c>
      <c r="D76" s="275"/>
      <c r="E76" s="276">
        <v>4.8</v>
      </c>
      <c r="F76" s="232"/>
      <c r="G76" s="232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12"/>
      <c r="Z76" s="212"/>
      <c r="AA76" s="212"/>
      <c r="AB76" s="212"/>
      <c r="AC76" s="212"/>
      <c r="AD76" s="212"/>
      <c r="AE76" s="212"/>
      <c r="AF76" s="212"/>
      <c r="AG76" s="212" t="s">
        <v>169</v>
      </c>
      <c r="AH76" s="212">
        <v>1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5">
      <c r="A77" s="229"/>
      <c r="B77" s="230"/>
      <c r="C77" s="263" t="s">
        <v>536</v>
      </c>
      <c r="D77" s="233"/>
      <c r="E77" s="234"/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12"/>
      <c r="Z77" s="212"/>
      <c r="AA77" s="212"/>
      <c r="AB77" s="212"/>
      <c r="AC77" s="212"/>
      <c r="AD77" s="212"/>
      <c r="AE77" s="212"/>
      <c r="AF77" s="212"/>
      <c r="AG77" s="212" t="s">
        <v>169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20.399999999999999" outlineLevel="1" x14ac:dyDescent="0.25">
      <c r="A78" s="229"/>
      <c r="B78" s="230"/>
      <c r="C78" s="263" t="s">
        <v>328</v>
      </c>
      <c r="D78" s="233"/>
      <c r="E78" s="234"/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12"/>
      <c r="Z78" s="212"/>
      <c r="AA78" s="212"/>
      <c r="AB78" s="212"/>
      <c r="AC78" s="212"/>
      <c r="AD78" s="212"/>
      <c r="AE78" s="212"/>
      <c r="AF78" s="212"/>
      <c r="AG78" s="212" t="s">
        <v>169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5">
      <c r="A79" s="229"/>
      <c r="B79" s="230"/>
      <c r="C79" s="263" t="s">
        <v>329</v>
      </c>
      <c r="D79" s="233"/>
      <c r="E79" s="234"/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12"/>
      <c r="Z79" s="212"/>
      <c r="AA79" s="212"/>
      <c r="AB79" s="212"/>
      <c r="AC79" s="212"/>
      <c r="AD79" s="212"/>
      <c r="AE79" s="212"/>
      <c r="AF79" s="212"/>
      <c r="AG79" s="212" t="s">
        <v>169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5">
      <c r="A80" s="229"/>
      <c r="B80" s="230"/>
      <c r="C80" s="263" t="s">
        <v>567</v>
      </c>
      <c r="D80" s="233"/>
      <c r="E80" s="234">
        <v>24.06</v>
      </c>
      <c r="F80" s="232"/>
      <c r="G80" s="232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12"/>
      <c r="Z80" s="212"/>
      <c r="AA80" s="212"/>
      <c r="AB80" s="212"/>
      <c r="AC80" s="212"/>
      <c r="AD80" s="212"/>
      <c r="AE80" s="212"/>
      <c r="AF80" s="212"/>
      <c r="AG80" s="212" t="s">
        <v>169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5">
      <c r="A81" s="229"/>
      <c r="B81" s="230"/>
      <c r="C81" s="277" t="s">
        <v>299</v>
      </c>
      <c r="D81" s="275"/>
      <c r="E81" s="276">
        <v>24.06</v>
      </c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12"/>
      <c r="Z81" s="212"/>
      <c r="AA81" s="212"/>
      <c r="AB81" s="212"/>
      <c r="AC81" s="212"/>
      <c r="AD81" s="212"/>
      <c r="AE81" s="212"/>
      <c r="AF81" s="212"/>
      <c r="AG81" s="212" t="s">
        <v>169</v>
      </c>
      <c r="AH81" s="212">
        <v>1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x14ac:dyDescent="0.25">
      <c r="A82" s="240" t="s">
        <v>160</v>
      </c>
      <c r="B82" s="241" t="s">
        <v>108</v>
      </c>
      <c r="C82" s="261" t="s">
        <v>109</v>
      </c>
      <c r="D82" s="242"/>
      <c r="E82" s="243"/>
      <c r="F82" s="244"/>
      <c r="G82" s="244">
        <f>SUMIF(AG83:AG110,"&lt;&gt;NOR",G83:G110)</f>
        <v>0</v>
      </c>
      <c r="H82" s="244"/>
      <c r="I82" s="244">
        <f>SUM(I83:I110)</f>
        <v>0</v>
      </c>
      <c r="J82" s="244"/>
      <c r="K82" s="244">
        <f>SUM(K83:K110)</f>
        <v>0</v>
      </c>
      <c r="L82" s="244"/>
      <c r="M82" s="244">
        <f>SUM(M83:M110)</f>
        <v>0</v>
      </c>
      <c r="N82" s="243"/>
      <c r="O82" s="243">
        <f>SUM(O83:O110)</f>
        <v>38.6</v>
      </c>
      <c r="P82" s="243"/>
      <c r="Q82" s="243">
        <f>SUM(Q83:Q110)</f>
        <v>0</v>
      </c>
      <c r="R82" s="244"/>
      <c r="S82" s="244"/>
      <c r="T82" s="245"/>
      <c r="U82" s="239"/>
      <c r="V82" s="239">
        <f>SUM(V83:V110)</f>
        <v>118.85000000000001</v>
      </c>
      <c r="W82" s="239"/>
      <c r="X82" s="239"/>
      <c r="AG82" t="s">
        <v>161</v>
      </c>
    </row>
    <row r="83" spans="1:60" outlineLevel="1" x14ac:dyDescent="0.25">
      <c r="A83" s="246">
        <v>17</v>
      </c>
      <c r="B83" s="247" t="s">
        <v>568</v>
      </c>
      <c r="C83" s="262" t="s">
        <v>569</v>
      </c>
      <c r="D83" s="248" t="s">
        <v>224</v>
      </c>
      <c r="E83" s="249">
        <v>5</v>
      </c>
      <c r="F83" s="250"/>
      <c r="G83" s="251">
        <f>ROUND(E83*F83,2)</f>
        <v>0</v>
      </c>
      <c r="H83" s="250"/>
      <c r="I83" s="251">
        <f>ROUND(E83*H83,2)</f>
        <v>0</v>
      </c>
      <c r="J83" s="250"/>
      <c r="K83" s="251">
        <f>ROUND(E83*J83,2)</f>
        <v>0</v>
      </c>
      <c r="L83" s="251">
        <v>21</v>
      </c>
      <c r="M83" s="251">
        <f>G83*(1+L83/100)</f>
        <v>0</v>
      </c>
      <c r="N83" s="249">
        <v>1.0000000000000001E-5</v>
      </c>
      <c r="O83" s="249">
        <f>ROUND(E83*N83,2)</f>
        <v>0</v>
      </c>
      <c r="P83" s="249">
        <v>0</v>
      </c>
      <c r="Q83" s="249">
        <f>ROUND(E83*P83,2)</f>
        <v>0</v>
      </c>
      <c r="R83" s="251"/>
      <c r="S83" s="251" t="s">
        <v>165</v>
      </c>
      <c r="T83" s="252" t="s">
        <v>165</v>
      </c>
      <c r="U83" s="232">
        <v>1.25</v>
      </c>
      <c r="V83" s="232">
        <f>ROUND(E83*U83,2)</f>
        <v>6.25</v>
      </c>
      <c r="W83" s="232"/>
      <c r="X83" s="232" t="s">
        <v>166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167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5">
      <c r="A84" s="229"/>
      <c r="B84" s="230"/>
      <c r="C84" s="263" t="s">
        <v>533</v>
      </c>
      <c r="D84" s="233"/>
      <c r="E84" s="234"/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12"/>
      <c r="Z84" s="212"/>
      <c r="AA84" s="212"/>
      <c r="AB84" s="212"/>
      <c r="AC84" s="212"/>
      <c r="AD84" s="212"/>
      <c r="AE84" s="212"/>
      <c r="AF84" s="212"/>
      <c r="AG84" s="212" t="s">
        <v>169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5">
      <c r="A85" s="229"/>
      <c r="B85" s="230"/>
      <c r="C85" s="263" t="s">
        <v>570</v>
      </c>
      <c r="D85" s="233"/>
      <c r="E85" s="234">
        <v>5</v>
      </c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12"/>
      <c r="Z85" s="212"/>
      <c r="AA85" s="212"/>
      <c r="AB85" s="212"/>
      <c r="AC85" s="212"/>
      <c r="AD85" s="212"/>
      <c r="AE85" s="212"/>
      <c r="AF85" s="212"/>
      <c r="AG85" s="212" t="s">
        <v>169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5">
      <c r="A86" s="246">
        <v>18</v>
      </c>
      <c r="B86" s="247" t="s">
        <v>571</v>
      </c>
      <c r="C86" s="262" t="s">
        <v>572</v>
      </c>
      <c r="D86" s="248" t="s">
        <v>189</v>
      </c>
      <c r="E86" s="249">
        <v>2</v>
      </c>
      <c r="F86" s="250"/>
      <c r="G86" s="251">
        <f>ROUND(E86*F86,2)</f>
        <v>0</v>
      </c>
      <c r="H86" s="250"/>
      <c r="I86" s="251">
        <f>ROUND(E86*H86,2)</f>
        <v>0</v>
      </c>
      <c r="J86" s="250"/>
      <c r="K86" s="251">
        <f>ROUND(E86*J86,2)</f>
        <v>0</v>
      </c>
      <c r="L86" s="251">
        <v>21</v>
      </c>
      <c r="M86" s="251">
        <f>G86*(1+L86/100)</f>
        <v>0</v>
      </c>
      <c r="N86" s="249">
        <v>1.03</v>
      </c>
      <c r="O86" s="249">
        <f>ROUND(E86*N86,2)</f>
        <v>2.06</v>
      </c>
      <c r="P86" s="249">
        <v>0</v>
      </c>
      <c r="Q86" s="249">
        <f>ROUND(E86*P86,2)</f>
        <v>0</v>
      </c>
      <c r="R86" s="251" t="s">
        <v>374</v>
      </c>
      <c r="S86" s="251" t="s">
        <v>165</v>
      </c>
      <c r="T86" s="252" t="s">
        <v>165</v>
      </c>
      <c r="U86" s="232">
        <v>0</v>
      </c>
      <c r="V86" s="232">
        <f>ROUND(E86*U86,2)</f>
        <v>0</v>
      </c>
      <c r="W86" s="232"/>
      <c r="X86" s="232" t="s">
        <v>375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376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5">
      <c r="A87" s="229"/>
      <c r="B87" s="230"/>
      <c r="C87" s="263" t="s">
        <v>533</v>
      </c>
      <c r="D87" s="233"/>
      <c r="E87" s="234"/>
      <c r="F87" s="232"/>
      <c r="G87" s="232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12"/>
      <c r="Z87" s="212"/>
      <c r="AA87" s="212"/>
      <c r="AB87" s="212"/>
      <c r="AC87" s="212"/>
      <c r="AD87" s="212"/>
      <c r="AE87" s="212"/>
      <c r="AF87" s="212"/>
      <c r="AG87" s="212" t="s">
        <v>169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5">
      <c r="A88" s="229"/>
      <c r="B88" s="230"/>
      <c r="C88" s="263" t="s">
        <v>573</v>
      </c>
      <c r="D88" s="233"/>
      <c r="E88" s="234">
        <v>2</v>
      </c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12"/>
      <c r="Z88" s="212"/>
      <c r="AA88" s="212"/>
      <c r="AB88" s="212"/>
      <c r="AC88" s="212"/>
      <c r="AD88" s="212"/>
      <c r="AE88" s="212"/>
      <c r="AF88" s="212"/>
      <c r="AG88" s="212" t="s">
        <v>169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5">
      <c r="A89" s="246">
        <v>19</v>
      </c>
      <c r="B89" s="247" t="s">
        <v>574</v>
      </c>
      <c r="C89" s="262" t="s">
        <v>575</v>
      </c>
      <c r="D89" s="248" t="s">
        <v>224</v>
      </c>
      <c r="E89" s="249">
        <v>47.5</v>
      </c>
      <c r="F89" s="250"/>
      <c r="G89" s="251">
        <f>ROUND(E89*F89,2)</f>
        <v>0</v>
      </c>
      <c r="H89" s="250"/>
      <c r="I89" s="251">
        <f>ROUND(E89*H89,2)</f>
        <v>0</v>
      </c>
      <c r="J89" s="250"/>
      <c r="K89" s="251">
        <f>ROUND(E89*J89,2)</f>
        <v>0</v>
      </c>
      <c r="L89" s="251">
        <v>21</v>
      </c>
      <c r="M89" s="251">
        <f>G89*(1+L89/100)</f>
        <v>0</v>
      </c>
      <c r="N89" s="249">
        <v>1.0000000000000001E-5</v>
      </c>
      <c r="O89" s="249">
        <f>ROUND(E89*N89,2)</f>
        <v>0</v>
      </c>
      <c r="P89" s="249">
        <v>0</v>
      </c>
      <c r="Q89" s="249">
        <f>ROUND(E89*P89,2)</f>
        <v>0</v>
      </c>
      <c r="R89" s="251"/>
      <c r="S89" s="251" t="s">
        <v>165</v>
      </c>
      <c r="T89" s="252" t="s">
        <v>165</v>
      </c>
      <c r="U89" s="232">
        <v>1.1100000000000001</v>
      </c>
      <c r="V89" s="232">
        <f>ROUND(E89*U89,2)</f>
        <v>52.73</v>
      </c>
      <c r="W89" s="232"/>
      <c r="X89" s="232" t="s">
        <v>166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167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5">
      <c r="A90" s="229"/>
      <c r="B90" s="230"/>
      <c r="C90" s="263" t="s">
        <v>533</v>
      </c>
      <c r="D90" s="233"/>
      <c r="E90" s="234"/>
      <c r="F90" s="232"/>
      <c r="G90" s="232"/>
      <c r="H90" s="232"/>
      <c r="I90" s="232"/>
      <c r="J90" s="232"/>
      <c r="K90" s="232"/>
      <c r="L90" s="232"/>
      <c r="M90" s="232"/>
      <c r="N90" s="231"/>
      <c r="O90" s="231"/>
      <c r="P90" s="231"/>
      <c r="Q90" s="231"/>
      <c r="R90" s="232"/>
      <c r="S90" s="232"/>
      <c r="T90" s="232"/>
      <c r="U90" s="232"/>
      <c r="V90" s="232"/>
      <c r="W90" s="232"/>
      <c r="X90" s="232"/>
      <c r="Y90" s="212"/>
      <c r="Z90" s="212"/>
      <c r="AA90" s="212"/>
      <c r="AB90" s="212"/>
      <c r="AC90" s="212"/>
      <c r="AD90" s="212"/>
      <c r="AE90" s="212"/>
      <c r="AF90" s="212"/>
      <c r="AG90" s="212" t="s">
        <v>169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5">
      <c r="A91" s="229"/>
      <c r="B91" s="230"/>
      <c r="C91" s="263" t="s">
        <v>576</v>
      </c>
      <c r="D91" s="233"/>
      <c r="E91" s="234">
        <v>47.5</v>
      </c>
      <c r="F91" s="232"/>
      <c r="G91" s="232"/>
      <c r="H91" s="232"/>
      <c r="I91" s="232"/>
      <c r="J91" s="232"/>
      <c r="K91" s="232"/>
      <c r="L91" s="232"/>
      <c r="M91" s="232"/>
      <c r="N91" s="231"/>
      <c r="O91" s="231"/>
      <c r="P91" s="231"/>
      <c r="Q91" s="231"/>
      <c r="R91" s="232"/>
      <c r="S91" s="232"/>
      <c r="T91" s="232"/>
      <c r="U91" s="232"/>
      <c r="V91" s="232"/>
      <c r="W91" s="232"/>
      <c r="X91" s="232"/>
      <c r="Y91" s="212"/>
      <c r="Z91" s="212"/>
      <c r="AA91" s="212"/>
      <c r="AB91" s="212"/>
      <c r="AC91" s="212"/>
      <c r="AD91" s="212"/>
      <c r="AE91" s="212"/>
      <c r="AF91" s="212"/>
      <c r="AG91" s="212" t="s">
        <v>169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5">
      <c r="A92" s="246">
        <v>20</v>
      </c>
      <c r="B92" s="247" t="s">
        <v>577</v>
      </c>
      <c r="C92" s="262" t="s">
        <v>578</v>
      </c>
      <c r="D92" s="248" t="s">
        <v>189</v>
      </c>
      <c r="E92" s="249">
        <v>19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49">
        <v>1.0349999999999999</v>
      </c>
      <c r="O92" s="249">
        <f>ROUND(E92*N92,2)</f>
        <v>19.670000000000002</v>
      </c>
      <c r="P92" s="249">
        <v>0</v>
      </c>
      <c r="Q92" s="249">
        <f>ROUND(E92*P92,2)</f>
        <v>0</v>
      </c>
      <c r="R92" s="251" t="s">
        <v>374</v>
      </c>
      <c r="S92" s="251" t="s">
        <v>165</v>
      </c>
      <c r="T92" s="252" t="s">
        <v>165</v>
      </c>
      <c r="U92" s="232">
        <v>0</v>
      </c>
      <c r="V92" s="232">
        <f>ROUND(E92*U92,2)</f>
        <v>0</v>
      </c>
      <c r="W92" s="232"/>
      <c r="X92" s="232" t="s">
        <v>375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376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5">
      <c r="A93" s="229"/>
      <c r="B93" s="230"/>
      <c r="C93" s="263" t="s">
        <v>533</v>
      </c>
      <c r="D93" s="233"/>
      <c r="E93" s="234"/>
      <c r="F93" s="232"/>
      <c r="G93" s="232"/>
      <c r="H93" s="232"/>
      <c r="I93" s="232"/>
      <c r="J93" s="232"/>
      <c r="K93" s="232"/>
      <c r="L93" s="232"/>
      <c r="M93" s="232"/>
      <c r="N93" s="231"/>
      <c r="O93" s="231"/>
      <c r="P93" s="231"/>
      <c r="Q93" s="231"/>
      <c r="R93" s="232"/>
      <c r="S93" s="232"/>
      <c r="T93" s="232"/>
      <c r="U93" s="232"/>
      <c r="V93" s="232"/>
      <c r="W93" s="232"/>
      <c r="X93" s="232"/>
      <c r="Y93" s="212"/>
      <c r="Z93" s="212"/>
      <c r="AA93" s="212"/>
      <c r="AB93" s="212"/>
      <c r="AC93" s="212"/>
      <c r="AD93" s="212"/>
      <c r="AE93" s="212"/>
      <c r="AF93" s="212"/>
      <c r="AG93" s="212" t="s">
        <v>169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5">
      <c r="A94" s="229"/>
      <c r="B94" s="230"/>
      <c r="C94" s="263" t="s">
        <v>579</v>
      </c>
      <c r="D94" s="233"/>
      <c r="E94" s="234">
        <v>19</v>
      </c>
      <c r="F94" s="232"/>
      <c r="G94" s="23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12"/>
      <c r="Z94" s="212"/>
      <c r="AA94" s="212"/>
      <c r="AB94" s="212"/>
      <c r="AC94" s="212"/>
      <c r="AD94" s="212"/>
      <c r="AE94" s="212"/>
      <c r="AF94" s="212"/>
      <c r="AG94" s="212" t="s">
        <v>169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0.399999999999999" outlineLevel="1" x14ac:dyDescent="0.25">
      <c r="A95" s="246">
        <v>21</v>
      </c>
      <c r="B95" s="247" t="s">
        <v>580</v>
      </c>
      <c r="C95" s="262" t="s">
        <v>581</v>
      </c>
      <c r="D95" s="248" t="s">
        <v>189</v>
      </c>
      <c r="E95" s="249">
        <v>1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49">
        <v>2.4266999999999999</v>
      </c>
      <c r="O95" s="249">
        <f>ROUND(E95*N95,2)</f>
        <v>2.4300000000000002</v>
      </c>
      <c r="P95" s="249">
        <v>0</v>
      </c>
      <c r="Q95" s="249">
        <f>ROUND(E95*P95,2)</f>
        <v>0</v>
      </c>
      <c r="R95" s="251"/>
      <c r="S95" s="251" t="s">
        <v>229</v>
      </c>
      <c r="T95" s="252" t="s">
        <v>230</v>
      </c>
      <c r="U95" s="232">
        <v>0</v>
      </c>
      <c r="V95" s="232">
        <f>ROUND(E95*U95,2)</f>
        <v>0</v>
      </c>
      <c r="W95" s="232"/>
      <c r="X95" s="232" t="s">
        <v>166</v>
      </c>
      <c r="Y95" s="212"/>
      <c r="Z95" s="212"/>
      <c r="AA95" s="212"/>
      <c r="AB95" s="212"/>
      <c r="AC95" s="212"/>
      <c r="AD95" s="212"/>
      <c r="AE95" s="212"/>
      <c r="AF95" s="212"/>
      <c r="AG95" s="212" t="s">
        <v>167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5">
      <c r="A96" s="229"/>
      <c r="B96" s="230"/>
      <c r="C96" s="263" t="s">
        <v>536</v>
      </c>
      <c r="D96" s="233"/>
      <c r="E96" s="234"/>
      <c r="F96" s="232"/>
      <c r="G96" s="232"/>
      <c r="H96" s="232"/>
      <c r="I96" s="232"/>
      <c r="J96" s="232"/>
      <c r="K96" s="232"/>
      <c r="L96" s="232"/>
      <c r="M96" s="232"/>
      <c r="N96" s="231"/>
      <c r="O96" s="231"/>
      <c r="P96" s="231"/>
      <c r="Q96" s="231"/>
      <c r="R96" s="232"/>
      <c r="S96" s="232"/>
      <c r="T96" s="232"/>
      <c r="U96" s="232"/>
      <c r="V96" s="232"/>
      <c r="W96" s="232"/>
      <c r="X96" s="232"/>
      <c r="Y96" s="212"/>
      <c r="Z96" s="212"/>
      <c r="AA96" s="212"/>
      <c r="AB96" s="212"/>
      <c r="AC96" s="212"/>
      <c r="AD96" s="212"/>
      <c r="AE96" s="212"/>
      <c r="AF96" s="212"/>
      <c r="AG96" s="212" t="s">
        <v>169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5">
      <c r="A97" s="229"/>
      <c r="B97" s="230"/>
      <c r="C97" s="263" t="s">
        <v>582</v>
      </c>
      <c r="D97" s="233"/>
      <c r="E97" s="234"/>
      <c r="F97" s="232"/>
      <c r="G97" s="23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12"/>
      <c r="Z97" s="212"/>
      <c r="AA97" s="212"/>
      <c r="AB97" s="212"/>
      <c r="AC97" s="212"/>
      <c r="AD97" s="212"/>
      <c r="AE97" s="212"/>
      <c r="AF97" s="212"/>
      <c r="AG97" s="212" t="s">
        <v>169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5">
      <c r="A98" s="229"/>
      <c r="B98" s="230"/>
      <c r="C98" s="263" t="s">
        <v>583</v>
      </c>
      <c r="D98" s="233"/>
      <c r="E98" s="234"/>
      <c r="F98" s="232"/>
      <c r="G98" s="232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12"/>
      <c r="Z98" s="212"/>
      <c r="AA98" s="212"/>
      <c r="AB98" s="212"/>
      <c r="AC98" s="212"/>
      <c r="AD98" s="212"/>
      <c r="AE98" s="212"/>
      <c r="AF98" s="212"/>
      <c r="AG98" s="212" t="s">
        <v>169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5">
      <c r="A99" s="229"/>
      <c r="B99" s="230"/>
      <c r="C99" s="263" t="s">
        <v>102</v>
      </c>
      <c r="D99" s="233"/>
      <c r="E99" s="234">
        <v>1</v>
      </c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12"/>
      <c r="Z99" s="212"/>
      <c r="AA99" s="212"/>
      <c r="AB99" s="212"/>
      <c r="AC99" s="212"/>
      <c r="AD99" s="212"/>
      <c r="AE99" s="212"/>
      <c r="AF99" s="212"/>
      <c r="AG99" s="212" t="s">
        <v>169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5">
      <c r="A100" s="246">
        <v>22</v>
      </c>
      <c r="B100" s="247" t="s">
        <v>584</v>
      </c>
      <c r="C100" s="262" t="s">
        <v>585</v>
      </c>
      <c r="D100" s="248" t="s">
        <v>224</v>
      </c>
      <c r="E100" s="249">
        <v>47.5</v>
      </c>
      <c r="F100" s="250"/>
      <c r="G100" s="251">
        <f>ROUND(E100*F100,2)</f>
        <v>0</v>
      </c>
      <c r="H100" s="250"/>
      <c r="I100" s="251">
        <f>ROUND(E100*H100,2)</f>
        <v>0</v>
      </c>
      <c r="J100" s="250"/>
      <c r="K100" s="251">
        <f>ROUND(E100*J100,2)</f>
        <v>0</v>
      </c>
      <c r="L100" s="251">
        <v>21</v>
      </c>
      <c r="M100" s="251">
        <f>G100*(1+L100/100)</f>
        <v>0</v>
      </c>
      <c r="N100" s="249">
        <v>1.0000000000000001E-5</v>
      </c>
      <c r="O100" s="249">
        <f>ROUND(E100*N100,2)</f>
        <v>0</v>
      </c>
      <c r="P100" s="249">
        <v>0</v>
      </c>
      <c r="Q100" s="249">
        <f>ROUND(E100*P100,2)</f>
        <v>0</v>
      </c>
      <c r="R100" s="251"/>
      <c r="S100" s="251" t="s">
        <v>165</v>
      </c>
      <c r="T100" s="252" t="s">
        <v>165</v>
      </c>
      <c r="U100" s="232">
        <v>1.0409999999999999</v>
      </c>
      <c r="V100" s="232">
        <f>ROUND(E100*U100,2)</f>
        <v>49.45</v>
      </c>
      <c r="W100" s="232"/>
      <c r="X100" s="232" t="s">
        <v>166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167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5">
      <c r="A101" s="229"/>
      <c r="B101" s="230"/>
      <c r="C101" s="263" t="s">
        <v>536</v>
      </c>
      <c r="D101" s="233"/>
      <c r="E101" s="234"/>
      <c r="F101" s="232"/>
      <c r="G101" s="232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169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5">
      <c r="A102" s="229"/>
      <c r="B102" s="230"/>
      <c r="C102" s="263" t="s">
        <v>586</v>
      </c>
      <c r="D102" s="233"/>
      <c r="E102" s="234">
        <v>47.5</v>
      </c>
      <c r="F102" s="232"/>
      <c r="G102" s="232"/>
      <c r="H102" s="232"/>
      <c r="I102" s="232"/>
      <c r="J102" s="232"/>
      <c r="K102" s="232"/>
      <c r="L102" s="232"/>
      <c r="M102" s="232"/>
      <c r="N102" s="231"/>
      <c r="O102" s="231"/>
      <c r="P102" s="231"/>
      <c r="Q102" s="231"/>
      <c r="R102" s="232"/>
      <c r="S102" s="232"/>
      <c r="T102" s="232"/>
      <c r="U102" s="232"/>
      <c r="V102" s="232"/>
      <c r="W102" s="232"/>
      <c r="X102" s="232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169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5">
      <c r="A103" s="246">
        <v>23</v>
      </c>
      <c r="B103" s="247" t="s">
        <v>587</v>
      </c>
      <c r="C103" s="262" t="s">
        <v>588</v>
      </c>
      <c r="D103" s="248" t="s">
        <v>189</v>
      </c>
      <c r="E103" s="249">
        <v>19</v>
      </c>
      <c r="F103" s="250"/>
      <c r="G103" s="251">
        <f>ROUND(E103*F103,2)</f>
        <v>0</v>
      </c>
      <c r="H103" s="250"/>
      <c r="I103" s="251">
        <f>ROUND(E103*H103,2)</f>
        <v>0</v>
      </c>
      <c r="J103" s="250"/>
      <c r="K103" s="251">
        <f>ROUND(E103*J103,2)</f>
        <v>0</v>
      </c>
      <c r="L103" s="251">
        <v>21</v>
      </c>
      <c r="M103" s="251">
        <f>G103*(1+L103/100)</f>
        <v>0</v>
      </c>
      <c r="N103" s="249">
        <v>0.76</v>
      </c>
      <c r="O103" s="249">
        <f>ROUND(E103*N103,2)</f>
        <v>14.44</v>
      </c>
      <c r="P103" s="249">
        <v>0</v>
      </c>
      <c r="Q103" s="249">
        <f>ROUND(E103*P103,2)</f>
        <v>0</v>
      </c>
      <c r="R103" s="251" t="s">
        <v>374</v>
      </c>
      <c r="S103" s="251" t="s">
        <v>165</v>
      </c>
      <c r="T103" s="252" t="s">
        <v>165</v>
      </c>
      <c r="U103" s="232">
        <v>0</v>
      </c>
      <c r="V103" s="232">
        <f>ROUND(E103*U103,2)</f>
        <v>0</v>
      </c>
      <c r="W103" s="232"/>
      <c r="X103" s="232" t="s">
        <v>375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376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5">
      <c r="A104" s="229"/>
      <c r="B104" s="230"/>
      <c r="C104" s="263" t="s">
        <v>536</v>
      </c>
      <c r="D104" s="233"/>
      <c r="E104" s="234"/>
      <c r="F104" s="232"/>
      <c r="G104" s="232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169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5">
      <c r="A105" s="229"/>
      <c r="B105" s="230"/>
      <c r="C105" s="263" t="s">
        <v>589</v>
      </c>
      <c r="D105" s="233"/>
      <c r="E105" s="234">
        <v>19</v>
      </c>
      <c r="F105" s="232"/>
      <c r="G105" s="232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169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5">
      <c r="A106" s="246">
        <v>24</v>
      </c>
      <c r="B106" s="247" t="s">
        <v>590</v>
      </c>
      <c r="C106" s="262" t="s">
        <v>591</v>
      </c>
      <c r="D106" s="248" t="s">
        <v>224</v>
      </c>
      <c r="E106" s="249">
        <v>3.86</v>
      </c>
      <c r="F106" s="250"/>
      <c r="G106" s="251">
        <f>ROUND(E106*F106,2)</f>
        <v>0</v>
      </c>
      <c r="H106" s="250"/>
      <c r="I106" s="251">
        <f>ROUND(E106*H106,2)</f>
        <v>0</v>
      </c>
      <c r="J106" s="250"/>
      <c r="K106" s="251">
        <f>ROUND(E106*J106,2)</f>
        <v>0</v>
      </c>
      <c r="L106" s="251">
        <v>21</v>
      </c>
      <c r="M106" s="251">
        <f>G106*(1+L106/100)</f>
        <v>0</v>
      </c>
      <c r="N106" s="249">
        <v>0</v>
      </c>
      <c r="O106" s="249">
        <f>ROUND(E106*N106,2)</f>
        <v>0</v>
      </c>
      <c r="P106" s="249">
        <v>4.6000000000000001E-4</v>
      </c>
      <c r="Q106" s="249">
        <f>ROUND(E106*P106,2)</f>
        <v>0</v>
      </c>
      <c r="R106" s="251"/>
      <c r="S106" s="251" t="s">
        <v>229</v>
      </c>
      <c r="T106" s="252" t="s">
        <v>230</v>
      </c>
      <c r="U106" s="232">
        <v>2.7</v>
      </c>
      <c r="V106" s="232">
        <f>ROUND(E106*U106,2)</f>
        <v>10.42</v>
      </c>
      <c r="W106" s="232"/>
      <c r="X106" s="232" t="s">
        <v>166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167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5">
      <c r="A107" s="229"/>
      <c r="B107" s="230"/>
      <c r="C107" s="263" t="s">
        <v>533</v>
      </c>
      <c r="D107" s="233"/>
      <c r="E107" s="234"/>
      <c r="F107" s="232"/>
      <c r="G107" s="232"/>
      <c r="H107" s="232"/>
      <c r="I107" s="232"/>
      <c r="J107" s="232"/>
      <c r="K107" s="232"/>
      <c r="L107" s="232"/>
      <c r="M107" s="232"/>
      <c r="N107" s="231"/>
      <c r="O107" s="231"/>
      <c r="P107" s="231"/>
      <c r="Q107" s="231"/>
      <c r="R107" s="232"/>
      <c r="S107" s="232"/>
      <c r="T107" s="232"/>
      <c r="U107" s="232"/>
      <c r="V107" s="232"/>
      <c r="W107" s="232"/>
      <c r="X107" s="232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169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5">
      <c r="A108" s="229"/>
      <c r="B108" s="230"/>
      <c r="C108" s="263" t="s">
        <v>592</v>
      </c>
      <c r="D108" s="233"/>
      <c r="E108" s="234">
        <v>2.1</v>
      </c>
      <c r="F108" s="232"/>
      <c r="G108" s="232"/>
      <c r="H108" s="232"/>
      <c r="I108" s="232"/>
      <c r="J108" s="232"/>
      <c r="K108" s="232"/>
      <c r="L108" s="232"/>
      <c r="M108" s="232"/>
      <c r="N108" s="231"/>
      <c r="O108" s="231"/>
      <c r="P108" s="231"/>
      <c r="Q108" s="231"/>
      <c r="R108" s="232"/>
      <c r="S108" s="232"/>
      <c r="T108" s="232"/>
      <c r="U108" s="232"/>
      <c r="V108" s="232"/>
      <c r="W108" s="232"/>
      <c r="X108" s="232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169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5">
      <c r="A109" s="229"/>
      <c r="B109" s="230"/>
      <c r="C109" s="263" t="s">
        <v>536</v>
      </c>
      <c r="D109" s="233"/>
      <c r="E109" s="234"/>
      <c r="F109" s="232"/>
      <c r="G109" s="232"/>
      <c r="H109" s="232"/>
      <c r="I109" s="232"/>
      <c r="J109" s="232"/>
      <c r="K109" s="232"/>
      <c r="L109" s="232"/>
      <c r="M109" s="232"/>
      <c r="N109" s="231"/>
      <c r="O109" s="231"/>
      <c r="P109" s="231"/>
      <c r="Q109" s="231"/>
      <c r="R109" s="232"/>
      <c r="S109" s="232"/>
      <c r="T109" s="232"/>
      <c r="U109" s="232"/>
      <c r="V109" s="232"/>
      <c r="W109" s="232"/>
      <c r="X109" s="232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169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5">
      <c r="A110" s="229"/>
      <c r="B110" s="230"/>
      <c r="C110" s="263" t="s">
        <v>593</v>
      </c>
      <c r="D110" s="233"/>
      <c r="E110" s="234">
        <v>1.76</v>
      </c>
      <c r="F110" s="232"/>
      <c r="G110" s="232"/>
      <c r="H110" s="232"/>
      <c r="I110" s="232"/>
      <c r="J110" s="232"/>
      <c r="K110" s="232"/>
      <c r="L110" s="232"/>
      <c r="M110" s="232"/>
      <c r="N110" s="231"/>
      <c r="O110" s="231"/>
      <c r="P110" s="231"/>
      <c r="Q110" s="231"/>
      <c r="R110" s="232"/>
      <c r="S110" s="232"/>
      <c r="T110" s="232"/>
      <c r="U110" s="232"/>
      <c r="V110" s="232"/>
      <c r="W110" s="232"/>
      <c r="X110" s="232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169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x14ac:dyDescent="0.25">
      <c r="A111" s="240" t="s">
        <v>160</v>
      </c>
      <c r="B111" s="241" t="s">
        <v>110</v>
      </c>
      <c r="C111" s="261" t="s">
        <v>111</v>
      </c>
      <c r="D111" s="242"/>
      <c r="E111" s="243"/>
      <c r="F111" s="244"/>
      <c r="G111" s="244">
        <f>SUMIF(AG112:AG130,"&lt;&gt;NOR",G112:G130)</f>
        <v>0</v>
      </c>
      <c r="H111" s="244"/>
      <c r="I111" s="244">
        <f>SUM(I112:I130)</f>
        <v>0</v>
      </c>
      <c r="J111" s="244"/>
      <c r="K111" s="244">
        <f>SUM(K112:K130)</f>
        <v>0</v>
      </c>
      <c r="L111" s="244"/>
      <c r="M111" s="244">
        <f>SUM(M112:M130)</f>
        <v>0</v>
      </c>
      <c r="N111" s="243"/>
      <c r="O111" s="243">
        <f>SUM(O112:O130)</f>
        <v>6.1499999999999995</v>
      </c>
      <c r="P111" s="243"/>
      <c r="Q111" s="243">
        <f>SUM(Q112:Q130)</f>
        <v>0</v>
      </c>
      <c r="R111" s="244"/>
      <c r="S111" s="244"/>
      <c r="T111" s="245"/>
      <c r="U111" s="239"/>
      <c r="V111" s="239">
        <f>SUM(V112:V130)</f>
        <v>8.69</v>
      </c>
      <c r="W111" s="239"/>
      <c r="X111" s="239"/>
      <c r="AG111" t="s">
        <v>161</v>
      </c>
    </row>
    <row r="112" spans="1:60" outlineLevel="1" x14ac:dyDescent="0.25">
      <c r="A112" s="246">
        <v>25</v>
      </c>
      <c r="B112" s="247" t="s">
        <v>594</v>
      </c>
      <c r="C112" s="262" t="s">
        <v>595</v>
      </c>
      <c r="D112" s="248" t="s">
        <v>189</v>
      </c>
      <c r="E112" s="249">
        <v>2</v>
      </c>
      <c r="F112" s="250"/>
      <c r="G112" s="251">
        <f>ROUND(E112*F112,2)</f>
        <v>0</v>
      </c>
      <c r="H112" s="250"/>
      <c r="I112" s="251">
        <f>ROUND(E112*H112,2)</f>
        <v>0</v>
      </c>
      <c r="J112" s="250"/>
      <c r="K112" s="251">
        <f>ROUND(E112*J112,2)</f>
        <v>0</v>
      </c>
      <c r="L112" s="251">
        <v>21</v>
      </c>
      <c r="M112" s="251">
        <f>G112*(1+L112/100)</f>
        <v>0</v>
      </c>
      <c r="N112" s="249">
        <v>0</v>
      </c>
      <c r="O112" s="249">
        <f>ROUND(E112*N112,2)</f>
        <v>0</v>
      </c>
      <c r="P112" s="249">
        <v>0</v>
      </c>
      <c r="Q112" s="249">
        <f>ROUND(E112*P112,2)</f>
        <v>0</v>
      </c>
      <c r="R112" s="251"/>
      <c r="S112" s="251" t="s">
        <v>165</v>
      </c>
      <c r="T112" s="252" t="s">
        <v>165</v>
      </c>
      <c r="U112" s="232">
        <v>1.75</v>
      </c>
      <c r="V112" s="232">
        <f>ROUND(E112*U112,2)</f>
        <v>3.5</v>
      </c>
      <c r="W112" s="232"/>
      <c r="X112" s="232" t="s">
        <v>166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167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5">
      <c r="A113" s="229"/>
      <c r="B113" s="230"/>
      <c r="C113" s="263" t="s">
        <v>533</v>
      </c>
      <c r="D113" s="233"/>
      <c r="E113" s="234"/>
      <c r="F113" s="232"/>
      <c r="G113" s="232"/>
      <c r="H113" s="232"/>
      <c r="I113" s="232"/>
      <c r="J113" s="232"/>
      <c r="K113" s="232"/>
      <c r="L113" s="232"/>
      <c r="M113" s="232"/>
      <c r="N113" s="231"/>
      <c r="O113" s="231"/>
      <c r="P113" s="231"/>
      <c r="Q113" s="231"/>
      <c r="R113" s="232"/>
      <c r="S113" s="232"/>
      <c r="T113" s="232"/>
      <c r="U113" s="232"/>
      <c r="V113" s="232"/>
      <c r="W113" s="232"/>
      <c r="X113" s="232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169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20.399999999999999" outlineLevel="1" x14ac:dyDescent="0.25">
      <c r="A114" s="229"/>
      <c r="B114" s="230"/>
      <c r="C114" s="263" t="s">
        <v>596</v>
      </c>
      <c r="D114" s="233"/>
      <c r="E114" s="234">
        <v>1</v>
      </c>
      <c r="F114" s="232"/>
      <c r="G114" s="232"/>
      <c r="H114" s="232"/>
      <c r="I114" s="232"/>
      <c r="J114" s="232"/>
      <c r="K114" s="232"/>
      <c r="L114" s="232"/>
      <c r="M114" s="232"/>
      <c r="N114" s="231"/>
      <c r="O114" s="231"/>
      <c r="P114" s="231"/>
      <c r="Q114" s="231"/>
      <c r="R114" s="232"/>
      <c r="S114" s="232"/>
      <c r="T114" s="232"/>
      <c r="U114" s="232"/>
      <c r="V114" s="232"/>
      <c r="W114" s="232"/>
      <c r="X114" s="232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169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5">
      <c r="A115" s="229"/>
      <c r="B115" s="230"/>
      <c r="C115" s="263" t="s">
        <v>536</v>
      </c>
      <c r="D115" s="233"/>
      <c r="E115" s="234"/>
      <c r="F115" s="232"/>
      <c r="G115" s="232"/>
      <c r="H115" s="232"/>
      <c r="I115" s="232"/>
      <c r="J115" s="232"/>
      <c r="K115" s="232"/>
      <c r="L115" s="232"/>
      <c r="M115" s="232"/>
      <c r="N115" s="231"/>
      <c r="O115" s="231"/>
      <c r="P115" s="231"/>
      <c r="Q115" s="231"/>
      <c r="R115" s="232"/>
      <c r="S115" s="232"/>
      <c r="T115" s="232"/>
      <c r="U115" s="232"/>
      <c r="V115" s="232"/>
      <c r="W115" s="232"/>
      <c r="X115" s="232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169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5">
      <c r="A116" s="229"/>
      <c r="B116" s="230"/>
      <c r="C116" s="263" t="s">
        <v>597</v>
      </c>
      <c r="D116" s="233"/>
      <c r="E116" s="234">
        <v>1</v>
      </c>
      <c r="F116" s="232"/>
      <c r="G116" s="232"/>
      <c r="H116" s="232"/>
      <c r="I116" s="232"/>
      <c r="J116" s="232"/>
      <c r="K116" s="232"/>
      <c r="L116" s="232"/>
      <c r="M116" s="232"/>
      <c r="N116" s="231"/>
      <c r="O116" s="231"/>
      <c r="P116" s="231"/>
      <c r="Q116" s="231"/>
      <c r="R116" s="232"/>
      <c r="S116" s="232"/>
      <c r="T116" s="232"/>
      <c r="U116" s="232"/>
      <c r="V116" s="232"/>
      <c r="W116" s="232"/>
      <c r="X116" s="232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169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20.399999999999999" outlineLevel="1" x14ac:dyDescent="0.25">
      <c r="A117" s="246">
        <v>26</v>
      </c>
      <c r="B117" s="247" t="s">
        <v>598</v>
      </c>
      <c r="C117" s="262" t="s">
        <v>599</v>
      </c>
      <c r="D117" s="248" t="s">
        <v>189</v>
      </c>
      <c r="E117" s="249">
        <v>1</v>
      </c>
      <c r="F117" s="250"/>
      <c r="G117" s="251">
        <f>ROUND(E117*F117,2)</f>
        <v>0</v>
      </c>
      <c r="H117" s="250"/>
      <c r="I117" s="251">
        <f>ROUND(E117*H117,2)</f>
        <v>0</v>
      </c>
      <c r="J117" s="250"/>
      <c r="K117" s="251">
        <f>ROUND(E117*J117,2)</f>
        <v>0</v>
      </c>
      <c r="L117" s="251">
        <v>21</v>
      </c>
      <c r="M117" s="251">
        <f>G117*(1+L117/100)</f>
        <v>0</v>
      </c>
      <c r="N117" s="249">
        <v>2.5659999999999998</v>
      </c>
      <c r="O117" s="249">
        <f>ROUND(E117*N117,2)</f>
        <v>2.57</v>
      </c>
      <c r="P117" s="249">
        <v>0</v>
      </c>
      <c r="Q117" s="249">
        <f>ROUND(E117*P117,2)</f>
        <v>0</v>
      </c>
      <c r="R117" s="251"/>
      <c r="S117" s="251" t="s">
        <v>229</v>
      </c>
      <c r="T117" s="252" t="s">
        <v>230</v>
      </c>
      <c r="U117" s="232">
        <v>0</v>
      </c>
      <c r="V117" s="232">
        <f>ROUND(E117*U117,2)</f>
        <v>0</v>
      </c>
      <c r="W117" s="232"/>
      <c r="X117" s="232" t="s">
        <v>375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376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5">
      <c r="A118" s="229"/>
      <c r="B118" s="230"/>
      <c r="C118" s="263" t="s">
        <v>533</v>
      </c>
      <c r="D118" s="233"/>
      <c r="E118" s="234"/>
      <c r="F118" s="232"/>
      <c r="G118" s="232"/>
      <c r="H118" s="232"/>
      <c r="I118" s="232"/>
      <c r="J118" s="232"/>
      <c r="K118" s="232"/>
      <c r="L118" s="232"/>
      <c r="M118" s="232"/>
      <c r="N118" s="231"/>
      <c r="O118" s="231"/>
      <c r="P118" s="231"/>
      <c r="Q118" s="231"/>
      <c r="R118" s="232"/>
      <c r="S118" s="232"/>
      <c r="T118" s="232"/>
      <c r="U118" s="232"/>
      <c r="V118" s="232"/>
      <c r="W118" s="232"/>
      <c r="X118" s="232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169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ht="20.399999999999999" outlineLevel="1" x14ac:dyDescent="0.25">
      <c r="A119" s="229"/>
      <c r="B119" s="230"/>
      <c r="C119" s="263" t="s">
        <v>596</v>
      </c>
      <c r="D119" s="233"/>
      <c r="E119" s="234">
        <v>1</v>
      </c>
      <c r="F119" s="232"/>
      <c r="G119" s="232"/>
      <c r="H119" s="232"/>
      <c r="I119" s="232"/>
      <c r="J119" s="232"/>
      <c r="K119" s="232"/>
      <c r="L119" s="232"/>
      <c r="M119" s="232"/>
      <c r="N119" s="231"/>
      <c r="O119" s="231"/>
      <c r="P119" s="231"/>
      <c r="Q119" s="231"/>
      <c r="R119" s="232"/>
      <c r="S119" s="232"/>
      <c r="T119" s="232"/>
      <c r="U119" s="232"/>
      <c r="V119" s="232"/>
      <c r="W119" s="232"/>
      <c r="X119" s="232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169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5">
      <c r="A120" s="246">
        <v>27</v>
      </c>
      <c r="B120" s="247" t="s">
        <v>600</v>
      </c>
      <c r="C120" s="262" t="s">
        <v>601</v>
      </c>
      <c r="D120" s="248" t="s">
        <v>189</v>
      </c>
      <c r="E120" s="249">
        <v>1</v>
      </c>
      <c r="F120" s="250"/>
      <c r="G120" s="251">
        <f>ROUND(E120*F120,2)</f>
        <v>0</v>
      </c>
      <c r="H120" s="250"/>
      <c r="I120" s="251">
        <f>ROUND(E120*H120,2)</f>
        <v>0</v>
      </c>
      <c r="J120" s="250"/>
      <c r="K120" s="251">
        <f>ROUND(E120*J120,2)</f>
        <v>0</v>
      </c>
      <c r="L120" s="251">
        <v>21</v>
      </c>
      <c r="M120" s="251">
        <f>G120*(1+L120/100)</f>
        <v>0</v>
      </c>
      <c r="N120" s="249">
        <v>2.5659999999999998</v>
      </c>
      <c r="O120" s="249">
        <f>ROUND(E120*N120,2)</f>
        <v>2.57</v>
      </c>
      <c r="P120" s="249">
        <v>0</v>
      </c>
      <c r="Q120" s="249">
        <f>ROUND(E120*P120,2)</f>
        <v>0</v>
      </c>
      <c r="R120" s="251"/>
      <c r="S120" s="251" t="s">
        <v>229</v>
      </c>
      <c r="T120" s="252" t="s">
        <v>230</v>
      </c>
      <c r="U120" s="232">
        <v>0</v>
      </c>
      <c r="V120" s="232">
        <f>ROUND(E120*U120,2)</f>
        <v>0</v>
      </c>
      <c r="W120" s="232"/>
      <c r="X120" s="232" t="s">
        <v>375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376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5">
      <c r="A121" s="229"/>
      <c r="B121" s="230"/>
      <c r="C121" s="263" t="s">
        <v>536</v>
      </c>
      <c r="D121" s="233"/>
      <c r="E121" s="234"/>
      <c r="F121" s="232"/>
      <c r="G121" s="232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169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5">
      <c r="A122" s="229"/>
      <c r="B122" s="230"/>
      <c r="C122" s="263" t="s">
        <v>597</v>
      </c>
      <c r="D122" s="233"/>
      <c r="E122" s="234">
        <v>1</v>
      </c>
      <c r="F122" s="232"/>
      <c r="G122" s="232"/>
      <c r="H122" s="232"/>
      <c r="I122" s="232"/>
      <c r="J122" s="232"/>
      <c r="K122" s="232"/>
      <c r="L122" s="232"/>
      <c r="M122" s="232"/>
      <c r="N122" s="231"/>
      <c r="O122" s="231"/>
      <c r="P122" s="231"/>
      <c r="Q122" s="231"/>
      <c r="R122" s="232"/>
      <c r="S122" s="232"/>
      <c r="T122" s="232"/>
      <c r="U122" s="232"/>
      <c r="V122" s="232"/>
      <c r="W122" s="232"/>
      <c r="X122" s="232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169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ht="20.399999999999999" outlineLevel="1" x14ac:dyDescent="0.25">
      <c r="A123" s="246">
        <v>28</v>
      </c>
      <c r="B123" s="247" t="s">
        <v>602</v>
      </c>
      <c r="C123" s="262" t="s">
        <v>603</v>
      </c>
      <c r="D123" s="248" t="s">
        <v>189</v>
      </c>
      <c r="E123" s="249">
        <v>2</v>
      </c>
      <c r="F123" s="250"/>
      <c r="G123" s="251">
        <f>ROUND(E123*F123,2)</f>
        <v>0</v>
      </c>
      <c r="H123" s="250"/>
      <c r="I123" s="251">
        <f>ROUND(E123*H123,2)</f>
        <v>0</v>
      </c>
      <c r="J123" s="250"/>
      <c r="K123" s="251">
        <f>ROUND(E123*J123,2)</f>
        <v>0</v>
      </c>
      <c r="L123" s="251">
        <v>21</v>
      </c>
      <c r="M123" s="251">
        <f>G123*(1+L123/100)</f>
        <v>0</v>
      </c>
      <c r="N123" s="249">
        <v>0</v>
      </c>
      <c r="O123" s="249">
        <f>ROUND(E123*N123,2)</f>
        <v>0</v>
      </c>
      <c r="P123" s="249">
        <v>0</v>
      </c>
      <c r="Q123" s="249">
        <f>ROUND(E123*P123,2)</f>
        <v>0</v>
      </c>
      <c r="R123" s="251"/>
      <c r="S123" s="251" t="s">
        <v>165</v>
      </c>
      <c r="T123" s="252" t="s">
        <v>165</v>
      </c>
      <c r="U123" s="232">
        <v>0.9</v>
      </c>
      <c r="V123" s="232">
        <f>ROUND(E123*U123,2)</f>
        <v>1.8</v>
      </c>
      <c r="W123" s="232"/>
      <c r="X123" s="232" t="s">
        <v>166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167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5">
      <c r="A124" s="229"/>
      <c r="B124" s="230"/>
      <c r="C124" s="263" t="s">
        <v>533</v>
      </c>
      <c r="D124" s="233"/>
      <c r="E124" s="234"/>
      <c r="F124" s="232"/>
      <c r="G124" s="232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169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5">
      <c r="A125" s="229"/>
      <c r="B125" s="230"/>
      <c r="C125" s="263" t="s">
        <v>604</v>
      </c>
      <c r="D125" s="233"/>
      <c r="E125" s="234">
        <v>1</v>
      </c>
      <c r="F125" s="232"/>
      <c r="G125" s="232"/>
      <c r="H125" s="232"/>
      <c r="I125" s="232"/>
      <c r="J125" s="232"/>
      <c r="K125" s="232"/>
      <c r="L125" s="232"/>
      <c r="M125" s="232"/>
      <c r="N125" s="231"/>
      <c r="O125" s="231"/>
      <c r="P125" s="231"/>
      <c r="Q125" s="231"/>
      <c r="R125" s="232"/>
      <c r="S125" s="232"/>
      <c r="T125" s="232"/>
      <c r="U125" s="232"/>
      <c r="V125" s="232"/>
      <c r="W125" s="232"/>
      <c r="X125" s="232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169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5">
      <c r="A126" s="229"/>
      <c r="B126" s="230"/>
      <c r="C126" s="263" t="s">
        <v>536</v>
      </c>
      <c r="D126" s="233"/>
      <c r="E126" s="234"/>
      <c r="F126" s="232"/>
      <c r="G126" s="232"/>
      <c r="H126" s="232"/>
      <c r="I126" s="232"/>
      <c r="J126" s="232"/>
      <c r="K126" s="232"/>
      <c r="L126" s="232"/>
      <c r="M126" s="232"/>
      <c r="N126" s="231"/>
      <c r="O126" s="231"/>
      <c r="P126" s="231"/>
      <c r="Q126" s="231"/>
      <c r="R126" s="232"/>
      <c r="S126" s="232"/>
      <c r="T126" s="232"/>
      <c r="U126" s="232"/>
      <c r="V126" s="232"/>
      <c r="W126" s="232"/>
      <c r="X126" s="232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169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5">
      <c r="A127" s="229"/>
      <c r="B127" s="230"/>
      <c r="C127" s="263" t="s">
        <v>604</v>
      </c>
      <c r="D127" s="233"/>
      <c r="E127" s="234">
        <v>1</v>
      </c>
      <c r="F127" s="232"/>
      <c r="G127" s="232"/>
      <c r="H127" s="232"/>
      <c r="I127" s="232"/>
      <c r="J127" s="232"/>
      <c r="K127" s="232"/>
      <c r="L127" s="232"/>
      <c r="M127" s="232"/>
      <c r="N127" s="231"/>
      <c r="O127" s="231"/>
      <c r="P127" s="231"/>
      <c r="Q127" s="231"/>
      <c r="R127" s="232"/>
      <c r="S127" s="232"/>
      <c r="T127" s="232"/>
      <c r="U127" s="232"/>
      <c r="V127" s="232"/>
      <c r="W127" s="232"/>
      <c r="X127" s="232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169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5">
      <c r="A128" s="253">
        <v>29</v>
      </c>
      <c r="B128" s="254" t="s">
        <v>605</v>
      </c>
      <c r="C128" s="264" t="s">
        <v>606</v>
      </c>
      <c r="D128" s="255" t="s">
        <v>189</v>
      </c>
      <c r="E128" s="256">
        <v>2</v>
      </c>
      <c r="F128" s="257"/>
      <c r="G128" s="258">
        <f>ROUND(E128*F128,2)</f>
        <v>0</v>
      </c>
      <c r="H128" s="257"/>
      <c r="I128" s="258">
        <f>ROUND(E128*H128,2)</f>
        <v>0</v>
      </c>
      <c r="J128" s="257"/>
      <c r="K128" s="258">
        <f>ROUND(E128*J128,2)</f>
        <v>0</v>
      </c>
      <c r="L128" s="258">
        <v>21</v>
      </c>
      <c r="M128" s="258">
        <f>G128*(1+L128/100)</f>
        <v>0</v>
      </c>
      <c r="N128" s="256">
        <v>0.43</v>
      </c>
      <c r="O128" s="256">
        <f>ROUND(E128*N128,2)</f>
        <v>0.86</v>
      </c>
      <c r="P128" s="256">
        <v>0</v>
      </c>
      <c r="Q128" s="256">
        <f>ROUND(E128*P128,2)</f>
        <v>0</v>
      </c>
      <c r="R128" s="258" t="s">
        <v>374</v>
      </c>
      <c r="S128" s="258" t="s">
        <v>165</v>
      </c>
      <c r="T128" s="259" t="s">
        <v>165</v>
      </c>
      <c r="U128" s="232">
        <v>0</v>
      </c>
      <c r="V128" s="232">
        <f>ROUND(E128*U128,2)</f>
        <v>0</v>
      </c>
      <c r="W128" s="232"/>
      <c r="X128" s="232" t="s">
        <v>375</v>
      </c>
      <c r="Y128" s="212"/>
      <c r="Z128" s="212"/>
      <c r="AA128" s="212"/>
      <c r="AB128" s="212"/>
      <c r="AC128" s="212"/>
      <c r="AD128" s="212"/>
      <c r="AE128" s="212"/>
      <c r="AF128" s="212"/>
      <c r="AG128" s="212" t="s">
        <v>376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5">
      <c r="A129" s="253">
        <v>30</v>
      </c>
      <c r="B129" s="254" t="s">
        <v>607</v>
      </c>
      <c r="C129" s="264" t="s">
        <v>608</v>
      </c>
      <c r="D129" s="255" t="s">
        <v>189</v>
      </c>
      <c r="E129" s="256">
        <v>2</v>
      </c>
      <c r="F129" s="257"/>
      <c r="G129" s="258">
        <f>ROUND(E129*F129,2)</f>
        <v>0</v>
      </c>
      <c r="H129" s="257"/>
      <c r="I129" s="258">
        <f>ROUND(E129*H129,2)</f>
        <v>0</v>
      </c>
      <c r="J129" s="257"/>
      <c r="K129" s="258">
        <f>ROUND(E129*J129,2)</f>
        <v>0</v>
      </c>
      <c r="L129" s="258">
        <v>21</v>
      </c>
      <c r="M129" s="258">
        <f>G129*(1+L129/100)</f>
        <v>0</v>
      </c>
      <c r="N129" s="256">
        <v>7.0200000000000002E-3</v>
      </c>
      <c r="O129" s="256">
        <f>ROUND(E129*N129,2)</f>
        <v>0.01</v>
      </c>
      <c r="P129" s="256">
        <v>0</v>
      </c>
      <c r="Q129" s="256">
        <f>ROUND(E129*P129,2)</f>
        <v>0</v>
      </c>
      <c r="R129" s="258"/>
      <c r="S129" s="258" t="s">
        <v>165</v>
      </c>
      <c r="T129" s="259" t="s">
        <v>165</v>
      </c>
      <c r="U129" s="232">
        <v>1.694</v>
      </c>
      <c r="V129" s="232">
        <f>ROUND(E129*U129,2)</f>
        <v>3.39</v>
      </c>
      <c r="W129" s="232"/>
      <c r="X129" s="232" t="s">
        <v>166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167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5">
      <c r="A130" s="253">
        <v>31</v>
      </c>
      <c r="B130" s="254" t="s">
        <v>609</v>
      </c>
      <c r="C130" s="264" t="s">
        <v>610</v>
      </c>
      <c r="D130" s="255" t="s">
        <v>189</v>
      </c>
      <c r="E130" s="256">
        <v>2</v>
      </c>
      <c r="F130" s="257"/>
      <c r="G130" s="258">
        <f>ROUND(E130*F130,2)</f>
        <v>0</v>
      </c>
      <c r="H130" s="257"/>
      <c r="I130" s="258">
        <f>ROUND(E130*H130,2)</f>
        <v>0</v>
      </c>
      <c r="J130" s="257"/>
      <c r="K130" s="258">
        <f>ROUND(E130*J130,2)</f>
        <v>0</v>
      </c>
      <c r="L130" s="258">
        <v>21</v>
      </c>
      <c r="M130" s="258">
        <f>G130*(1+L130/100)</f>
        <v>0</v>
      </c>
      <c r="N130" s="256">
        <v>6.9500000000000006E-2</v>
      </c>
      <c r="O130" s="256">
        <f>ROUND(E130*N130,2)</f>
        <v>0.14000000000000001</v>
      </c>
      <c r="P130" s="256">
        <v>0</v>
      </c>
      <c r="Q130" s="256">
        <f>ROUND(E130*P130,2)</f>
        <v>0</v>
      </c>
      <c r="R130" s="258" t="s">
        <v>374</v>
      </c>
      <c r="S130" s="258" t="s">
        <v>165</v>
      </c>
      <c r="T130" s="259" t="s">
        <v>165</v>
      </c>
      <c r="U130" s="232">
        <v>0</v>
      </c>
      <c r="V130" s="232">
        <f>ROUND(E130*U130,2)</f>
        <v>0</v>
      </c>
      <c r="W130" s="232"/>
      <c r="X130" s="232" t="s">
        <v>375</v>
      </c>
      <c r="Y130" s="212"/>
      <c r="Z130" s="212"/>
      <c r="AA130" s="212"/>
      <c r="AB130" s="212"/>
      <c r="AC130" s="212"/>
      <c r="AD130" s="212"/>
      <c r="AE130" s="212"/>
      <c r="AF130" s="212"/>
      <c r="AG130" s="212" t="s">
        <v>376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x14ac:dyDescent="0.25">
      <c r="A131" s="240" t="s">
        <v>160</v>
      </c>
      <c r="B131" s="241" t="s">
        <v>114</v>
      </c>
      <c r="C131" s="261" t="s">
        <v>115</v>
      </c>
      <c r="D131" s="242"/>
      <c r="E131" s="243"/>
      <c r="F131" s="244"/>
      <c r="G131" s="244">
        <f>SUMIF(AG132:AG134,"&lt;&gt;NOR",G132:G134)</f>
        <v>0</v>
      </c>
      <c r="H131" s="244"/>
      <c r="I131" s="244">
        <f>SUM(I132:I134)</f>
        <v>0</v>
      </c>
      <c r="J131" s="244"/>
      <c r="K131" s="244">
        <f>SUM(K132:K134)</f>
        <v>0</v>
      </c>
      <c r="L131" s="244"/>
      <c r="M131" s="244">
        <f>SUM(M132:M134)</f>
        <v>0</v>
      </c>
      <c r="N131" s="243"/>
      <c r="O131" s="243">
        <f>SUM(O132:O134)</f>
        <v>0</v>
      </c>
      <c r="P131" s="243"/>
      <c r="Q131" s="243">
        <f>SUM(Q132:Q134)</f>
        <v>0.86</v>
      </c>
      <c r="R131" s="244"/>
      <c r="S131" s="244"/>
      <c r="T131" s="245"/>
      <c r="U131" s="239"/>
      <c r="V131" s="239">
        <f>SUM(V132:V134)</f>
        <v>5.28</v>
      </c>
      <c r="W131" s="239"/>
      <c r="X131" s="239"/>
      <c r="AG131" t="s">
        <v>161</v>
      </c>
    </row>
    <row r="132" spans="1:60" outlineLevel="1" x14ac:dyDescent="0.25">
      <c r="A132" s="246">
        <v>32</v>
      </c>
      <c r="B132" s="247" t="s">
        <v>611</v>
      </c>
      <c r="C132" s="262" t="s">
        <v>612</v>
      </c>
      <c r="D132" s="248" t="s">
        <v>164</v>
      </c>
      <c r="E132" s="249">
        <v>0.3</v>
      </c>
      <c r="F132" s="250"/>
      <c r="G132" s="251">
        <f>ROUND(E132*F132,2)</f>
        <v>0</v>
      </c>
      <c r="H132" s="250"/>
      <c r="I132" s="251">
        <f>ROUND(E132*H132,2)</f>
        <v>0</v>
      </c>
      <c r="J132" s="250"/>
      <c r="K132" s="251">
        <f>ROUND(E132*J132,2)</f>
        <v>0</v>
      </c>
      <c r="L132" s="251">
        <v>21</v>
      </c>
      <c r="M132" s="251">
        <f>G132*(1+L132/100)</f>
        <v>0</v>
      </c>
      <c r="N132" s="249">
        <v>0</v>
      </c>
      <c r="O132" s="249">
        <f>ROUND(E132*N132,2)</f>
        <v>0</v>
      </c>
      <c r="P132" s="249">
        <v>2.85</v>
      </c>
      <c r="Q132" s="249">
        <f>ROUND(E132*P132,2)</f>
        <v>0.86</v>
      </c>
      <c r="R132" s="251"/>
      <c r="S132" s="251" t="s">
        <v>165</v>
      </c>
      <c r="T132" s="252" t="s">
        <v>165</v>
      </c>
      <c r="U132" s="232">
        <v>17.606999999999999</v>
      </c>
      <c r="V132" s="232">
        <f>ROUND(E132*U132,2)</f>
        <v>5.28</v>
      </c>
      <c r="W132" s="232"/>
      <c r="X132" s="232" t="s">
        <v>166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167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5">
      <c r="A133" s="229"/>
      <c r="B133" s="230"/>
      <c r="C133" s="263" t="s">
        <v>533</v>
      </c>
      <c r="D133" s="233"/>
      <c r="E133" s="234"/>
      <c r="F133" s="232"/>
      <c r="G133" s="232"/>
      <c r="H133" s="232"/>
      <c r="I133" s="232"/>
      <c r="J133" s="232"/>
      <c r="K133" s="232"/>
      <c r="L133" s="232"/>
      <c r="M133" s="232"/>
      <c r="N133" s="231"/>
      <c r="O133" s="231"/>
      <c r="P133" s="231"/>
      <c r="Q133" s="231"/>
      <c r="R133" s="232"/>
      <c r="S133" s="232"/>
      <c r="T133" s="232"/>
      <c r="U133" s="232"/>
      <c r="V133" s="232"/>
      <c r="W133" s="232"/>
      <c r="X133" s="232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169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ht="20.399999999999999" outlineLevel="1" x14ac:dyDescent="0.25">
      <c r="A134" s="229"/>
      <c r="B134" s="230"/>
      <c r="C134" s="263" t="s">
        <v>613</v>
      </c>
      <c r="D134" s="233"/>
      <c r="E134" s="234">
        <v>0.3</v>
      </c>
      <c r="F134" s="232"/>
      <c r="G134" s="232"/>
      <c r="H134" s="232"/>
      <c r="I134" s="232"/>
      <c r="J134" s="232"/>
      <c r="K134" s="232"/>
      <c r="L134" s="232"/>
      <c r="M134" s="232"/>
      <c r="N134" s="231"/>
      <c r="O134" s="231"/>
      <c r="P134" s="231"/>
      <c r="Q134" s="231"/>
      <c r="R134" s="232"/>
      <c r="S134" s="232"/>
      <c r="T134" s="232"/>
      <c r="U134" s="232"/>
      <c r="V134" s="232"/>
      <c r="W134" s="232"/>
      <c r="X134" s="232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169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x14ac:dyDescent="0.25">
      <c r="A135" s="240" t="s">
        <v>160</v>
      </c>
      <c r="B135" s="241" t="s">
        <v>116</v>
      </c>
      <c r="C135" s="261" t="s">
        <v>117</v>
      </c>
      <c r="D135" s="242"/>
      <c r="E135" s="243"/>
      <c r="F135" s="244"/>
      <c r="G135" s="244">
        <f>SUMIF(AG136:AG136,"&lt;&gt;NOR",G136:G136)</f>
        <v>0</v>
      </c>
      <c r="H135" s="244"/>
      <c r="I135" s="244">
        <f>SUM(I136:I136)</f>
        <v>0</v>
      </c>
      <c r="J135" s="244"/>
      <c r="K135" s="244">
        <f>SUM(K136:K136)</f>
        <v>0</v>
      </c>
      <c r="L135" s="244"/>
      <c r="M135" s="244">
        <f>SUM(M136:M136)</f>
        <v>0</v>
      </c>
      <c r="N135" s="243"/>
      <c r="O135" s="243">
        <f>SUM(O136:O136)</f>
        <v>0</v>
      </c>
      <c r="P135" s="243"/>
      <c r="Q135" s="243">
        <f>SUM(Q136:Q136)</f>
        <v>0</v>
      </c>
      <c r="R135" s="244"/>
      <c r="S135" s="244"/>
      <c r="T135" s="245"/>
      <c r="U135" s="239"/>
      <c r="V135" s="239">
        <f>SUM(V136:V136)</f>
        <v>15.91</v>
      </c>
      <c r="W135" s="239"/>
      <c r="X135" s="239"/>
      <c r="AG135" t="s">
        <v>161</v>
      </c>
    </row>
    <row r="136" spans="1:60" outlineLevel="1" x14ac:dyDescent="0.25">
      <c r="A136" s="253">
        <v>33</v>
      </c>
      <c r="B136" s="254" t="s">
        <v>614</v>
      </c>
      <c r="C136" s="264" t="s">
        <v>615</v>
      </c>
      <c r="D136" s="255" t="s">
        <v>244</v>
      </c>
      <c r="E136" s="256">
        <v>135.43919</v>
      </c>
      <c r="F136" s="257"/>
      <c r="G136" s="258">
        <f>ROUND(E136*F136,2)</f>
        <v>0</v>
      </c>
      <c r="H136" s="257"/>
      <c r="I136" s="258">
        <f>ROUND(E136*H136,2)</f>
        <v>0</v>
      </c>
      <c r="J136" s="257"/>
      <c r="K136" s="258">
        <f>ROUND(E136*J136,2)</f>
        <v>0</v>
      </c>
      <c r="L136" s="258">
        <v>21</v>
      </c>
      <c r="M136" s="258">
        <f>G136*(1+L136/100)</f>
        <v>0</v>
      </c>
      <c r="N136" s="256">
        <v>0</v>
      </c>
      <c r="O136" s="256">
        <f>ROUND(E136*N136,2)</f>
        <v>0</v>
      </c>
      <c r="P136" s="256">
        <v>0</v>
      </c>
      <c r="Q136" s="256">
        <f>ROUND(E136*P136,2)</f>
        <v>0</v>
      </c>
      <c r="R136" s="258"/>
      <c r="S136" s="258" t="s">
        <v>165</v>
      </c>
      <c r="T136" s="259" t="s">
        <v>165</v>
      </c>
      <c r="U136" s="232">
        <v>0.11749999999999999</v>
      </c>
      <c r="V136" s="232">
        <f>ROUND(E136*U136,2)</f>
        <v>15.91</v>
      </c>
      <c r="W136" s="232"/>
      <c r="X136" s="232" t="s">
        <v>411</v>
      </c>
      <c r="Y136" s="212"/>
      <c r="Z136" s="212"/>
      <c r="AA136" s="212"/>
      <c r="AB136" s="212"/>
      <c r="AC136" s="212"/>
      <c r="AD136" s="212"/>
      <c r="AE136" s="212"/>
      <c r="AF136" s="212"/>
      <c r="AG136" s="212" t="s">
        <v>412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x14ac:dyDescent="0.25">
      <c r="A137" s="240" t="s">
        <v>160</v>
      </c>
      <c r="B137" s="241" t="s">
        <v>130</v>
      </c>
      <c r="C137" s="261" t="s">
        <v>131</v>
      </c>
      <c r="D137" s="242"/>
      <c r="E137" s="243"/>
      <c r="F137" s="244"/>
      <c r="G137" s="244">
        <f>SUMIF(AG138:AG140,"&lt;&gt;NOR",G138:G140)</f>
        <v>0</v>
      </c>
      <c r="H137" s="244"/>
      <c r="I137" s="244">
        <f>SUM(I138:I140)</f>
        <v>0</v>
      </c>
      <c r="J137" s="244"/>
      <c r="K137" s="244">
        <f>SUM(K138:K140)</f>
        <v>0</v>
      </c>
      <c r="L137" s="244"/>
      <c r="M137" s="244">
        <f>SUM(M138:M140)</f>
        <v>0</v>
      </c>
      <c r="N137" s="243"/>
      <c r="O137" s="243">
        <f>SUM(O138:O140)</f>
        <v>0</v>
      </c>
      <c r="P137" s="243"/>
      <c r="Q137" s="243">
        <f>SUM(Q138:Q140)</f>
        <v>0</v>
      </c>
      <c r="R137" s="244"/>
      <c r="S137" s="244"/>
      <c r="T137" s="245"/>
      <c r="U137" s="239"/>
      <c r="V137" s="239">
        <f>SUM(V138:V140)</f>
        <v>0.82</v>
      </c>
      <c r="W137" s="239"/>
      <c r="X137" s="239"/>
      <c r="AG137" t="s">
        <v>161</v>
      </c>
    </row>
    <row r="138" spans="1:60" outlineLevel="1" x14ac:dyDescent="0.25">
      <c r="A138" s="253">
        <v>34</v>
      </c>
      <c r="B138" s="254" t="s">
        <v>242</v>
      </c>
      <c r="C138" s="264" t="s">
        <v>243</v>
      </c>
      <c r="D138" s="255" t="s">
        <v>244</v>
      </c>
      <c r="E138" s="256">
        <v>1.6727799999999999</v>
      </c>
      <c r="F138" s="257"/>
      <c r="G138" s="258">
        <f>ROUND(E138*F138,2)</f>
        <v>0</v>
      </c>
      <c r="H138" s="257"/>
      <c r="I138" s="258">
        <f>ROUND(E138*H138,2)</f>
        <v>0</v>
      </c>
      <c r="J138" s="257"/>
      <c r="K138" s="258">
        <f>ROUND(E138*J138,2)</f>
        <v>0</v>
      </c>
      <c r="L138" s="258">
        <v>21</v>
      </c>
      <c r="M138" s="258">
        <f>G138*(1+L138/100)</f>
        <v>0</v>
      </c>
      <c r="N138" s="256">
        <v>0</v>
      </c>
      <c r="O138" s="256">
        <f>ROUND(E138*N138,2)</f>
        <v>0</v>
      </c>
      <c r="P138" s="256">
        <v>0</v>
      </c>
      <c r="Q138" s="256">
        <f>ROUND(E138*P138,2)</f>
        <v>0</v>
      </c>
      <c r="R138" s="258"/>
      <c r="S138" s="258" t="s">
        <v>165</v>
      </c>
      <c r="T138" s="259" t="s">
        <v>165</v>
      </c>
      <c r="U138" s="232">
        <v>0.49</v>
      </c>
      <c r="V138" s="232">
        <f>ROUND(E138*U138,2)</f>
        <v>0.82</v>
      </c>
      <c r="W138" s="232"/>
      <c r="X138" s="232" t="s">
        <v>245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246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5">
      <c r="A139" s="253">
        <v>35</v>
      </c>
      <c r="B139" s="254" t="s">
        <v>247</v>
      </c>
      <c r="C139" s="264" t="s">
        <v>248</v>
      </c>
      <c r="D139" s="255" t="s">
        <v>244</v>
      </c>
      <c r="E139" s="256">
        <v>23.418859999999999</v>
      </c>
      <c r="F139" s="257"/>
      <c r="G139" s="258">
        <f>ROUND(E139*F139,2)</f>
        <v>0</v>
      </c>
      <c r="H139" s="257"/>
      <c r="I139" s="258">
        <f>ROUND(E139*H139,2)</f>
        <v>0</v>
      </c>
      <c r="J139" s="257"/>
      <c r="K139" s="258">
        <f>ROUND(E139*J139,2)</f>
        <v>0</v>
      </c>
      <c r="L139" s="258">
        <v>21</v>
      </c>
      <c r="M139" s="258">
        <f>G139*(1+L139/100)</f>
        <v>0</v>
      </c>
      <c r="N139" s="256">
        <v>0</v>
      </c>
      <c r="O139" s="256">
        <f>ROUND(E139*N139,2)</f>
        <v>0</v>
      </c>
      <c r="P139" s="256">
        <v>0</v>
      </c>
      <c r="Q139" s="256">
        <f>ROUND(E139*P139,2)</f>
        <v>0</v>
      </c>
      <c r="R139" s="258"/>
      <c r="S139" s="258" t="s">
        <v>165</v>
      </c>
      <c r="T139" s="259" t="s">
        <v>165</v>
      </c>
      <c r="U139" s="232">
        <v>0</v>
      </c>
      <c r="V139" s="232">
        <f>ROUND(E139*U139,2)</f>
        <v>0</v>
      </c>
      <c r="W139" s="232"/>
      <c r="X139" s="232" t="s">
        <v>245</v>
      </c>
      <c r="Y139" s="212"/>
      <c r="Z139" s="212"/>
      <c r="AA139" s="212"/>
      <c r="AB139" s="212"/>
      <c r="AC139" s="212"/>
      <c r="AD139" s="212"/>
      <c r="AE139" s="212"/>
      <c r="AF139" s="212"/>
      <c r="AG139" s="212" t="s">
        <v>246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5">
      <c r="A140" s="246">
        <v>36</v>
      </c>
      <c r="B140" s="247" t="s">
        <v>249</v>
      </c>
      <c r="C140" s="262" t="s">
        <v>413</v>
      </c>
      <c r="D140" s="248" t="s">
        <v>244</v>
      </c>
      <c r="E140" s="249">
        <v>1.6727799999999999</v>
      </c>
      <c r="F140" s="250"/>
      <c r="G140" s="251">
        <f>ROUND(E140*F140,2)</f>
        <v>0</v>
      </c>
      <c r="H140" s="250"/>
      <c r="I140" s="251">
        <f>ROUND(E140*H140,2)</f>
        <v>0</v>
      </c>
      <c r="J140" s="250"/>
      <c r="K140" s="251">
        <f>ROUND(E140*J140,2)</f>
        <v>0</v>
      </c>
      <c r="L140" s="251">
        <v>21</v>
      </c>
      <c r="M140" s="251">
        <f>G140*(1+L140/100)</f>
        <v>0</v>
      </c>
      <c r="N140" s="249">
        <v>0</v>
      </c>
      <c r="O140" s="249">
        <f>ROUND(E140*N140,2)</f>
        <v>0</v>
      </c>
      <c r="P140" s="249">
        <v>0</v>
      </c>
      <c r="Q140" s="249">
        <f>ROUND(E140*P140,2)</f>
        <v>0</v>
      </c>
      <c r="R140" s="251"/>
      <c r="S140" s="251" t="s">
        <v>165</v>
      </c>
      <c r="T140" s="252" t="s">
        <v>165</v>
      </c>
      <c r="U140" s="232">
        <v>0</v>
      </c>
      <c r="V140" s="232">
        <f>ROUND(E140*U140,2)</f>
        <v>0</v>
      </c>
      <c r="W140" s="232"/>
      <c r="X140" s="232" t="s">
        <v>245</v>
      </c>
      <c r="Y140" s="212"/>
      <c r="Z140" s="212"/>
      <c r="AA140" s="212"/>
      <c r="AB140" s="212"/>
      <c r="AC140" s="212"/>
      <c r="AD140" s="212"/>
      <c r="AE140" s="212"/>
      <c r="AF140" s="212"/>
      <c r="AG140" s="212" t="s">
        <v>246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x14ac:dyDescent="0.25">
      <c r="A141" s="3"/>
      <c r="B141" s="4"/>
      <c r="C141" s="268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AE141">
        <v>15</v>
      </c>
      <c r="AF141">
        <v>21</v>
      </c>
      <c r="AG141" t="s">
        <v>147</v>
      </c>
    </row>
    <row r="142" spans="1:60" x14ac:dyDescent="0.25">
      <c r="A142" s="215"/>
      <c r="B142" s="216" t="s">
        <v>31</v>
      </c>
      <c r="C142" s="269"/>
      <c r="D142" s="217"/>
      <c r="E142" s="218"/>
      <c r="F142" s="218"/>
      <c r="G142" s="260">
        <f>G8+G54+G82+G111+G131+G135+G137</f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E142">
        <f>SUMIF(L7:L140,AE141,G7:G140)</f>
        <v>0</v>
      </c>
      <c r="AF142">
        <f>SUMIF(L7:L140,AF141,G7:G140)</f>
        <v>0</v>
      </c>
      <c r="AG142" t="s">
        <v>251</v>
      </c>
    </row>
    <row r="143" spans="1:60" x14ac:dyDescent="0.25">
      <c r="A143" s="3"/>
      <c r="B143" s="4"/>
      <c r="C143" s="268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60" x14ac:dyDescent="0.25">
      <c r="A144" s="3"/>
      <c r="B144" s="4"/>
      <c r="C144" s="268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33" x14ac:dyDescent="0.25">
      <c r="A145" s="219" t="s">
        <v>252</v>
      </c>
      <c r="B145" s="219"/>
      <c r="C145" s="270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33" x14ac:dyDescent="0.25">
      <c r="A146" s="220"/>
      <c r="B146" s="221"/>
      <c r="C146" s="271"/>
      <c r="D146" s="221"/>
      <c r="E146" s="221"/>
      <c r="F146" s="221"/>
      <c r="G146" s="22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AG146" t="s">
        <v>253</v>
      </c>
    </row>
    <row r="147" spans="1:33" x14ac:dyDescent="0.25">
      <c r="A147" s="223"/>
      <c r="B147" s="224"/>
      <c r="C147" s="272"/>
      <c r="D147" s="224"/>
      <c r="E147" s="224"/>
      <c r="F147" s="224"/>
      <c r="G147" s="225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33" x14ac:dyDescent="0.25">
      <c r="A148" s="223"/>
      <c r="B148" s="224"/>
      <c r="C148" s="272"/>
      <c r="D148" s="224"/>
      <c r="E148" s="224"/>
      <c r="F148" s="224"/>
      <c r="G148" s="225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33" x14ac:dyDescent="0.25">
      <c r="A149" s="223"/>
      <c r="B149" s="224"/>
      <c r="C149" s="272"/>
      <c r="D149" s="224"/>
      <c r="E149" s="224"/>
      <c r="F149" s="224"/>
      <c r="G149" s="225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33" x14ac:dyDescent="0.25">
      <c r="A150" s="226"/>
      <c r="B150" s="227"/>
      <c r="C150" s="273"/>
      <c r="D150" s="227"/>
      <c r="E150" s="227"/>
      <c r="F150" s="227"/>
      <c r="G150" s="228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33" x14ac:dyDescent="0.25">
      <c r="A151" s="3"/>
      <c r="B151" s="4"/>
      <c r="C151" s="268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33" x14ac:dyDescent="0.25">
      <c r="C152" s="274"/>
      <c r="D152" s="10"/>
      <c r="AG152" t="s">
        <v>254</v>
      </c>
    </row>
    <row r="153" spans="1:33" x14ac:dyDescent="0.25">
      <c r="D153" s="10"/>
    </row>
    <row r="154" spans="1:33" x14ac:dyDescent="0.25">
      <c r="D154" s="10"/>
    </row>
    <row r="155" spans="1:33" x14ac:dyDescent="0.25">
      <c r="D155" s="10"/>
    </row>
    <row r="156" spans="1:33" x14ac:dyDescent="0.25">
      <c r="D156" s="10"/>
    </row>
    <row r="157" spans="1:33" x14ac:dyDescent="0.25">
      <c r="D157" s="10"/>
    </row>
    <row r="158" spans="1:33" x14ac:dyDescent="0.25">
      <c r="D158" s="10"/>
    </row>
    <row r="159" spans="1:33" x14ac:dyDescent="0.25">
      <c r="D159" s="10"/>
    </row>
    <row r="160" spans="1:33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45:C145"/>
    <mergeCell ref="A146:G15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135</v>
      </c>
    </row>
    <row r="2" spans="1:60" ht="25.0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136</v>
      </c>
    </row>
    <row r="3" spans="1:60" ht="25.05" customHeight="1" x14ac:dyDescent="0.25">
      <c r="A3" s="198" t="s">
        <v>9</v>
      </c>
      <c r="B3" s="49" t="s">
        <v>43</v>
      </c>
      <c r="C3" s="201" t="s">
        <v>44</v>
      </c>
      <c r="D3" s="199"/>
      <c r="E3" s="199"/>
      <c r="F3" s="199"/>
      <c r="G3" s="200"/>
      <c r="AC3" s="177" t="s">
        <v>136</v>
      </c>
      <c r="AG3" t="s">
        <v>137</v>
      </c>
    </row>
    <row r="4" spans="1:60" ht="25.05" customHeight="1" x14ac:dyDescent="0.25">
      <c r="A4" s="202" t="s">
        <v>10</v>
      </c>
      <c r="B4" s="203" t="s">
        <v>55</v>
      </c>
      <c r="C4" s="204" t="s">
        <v>56</v>
      </c>
      <c r="D4" s="205"/>
      <c r="E4" s="205"/>
      <c r="F4" s="205"/>
      <c r="G4" s="206"/>
      <c r="AG4" t="s">
        <v>138</v>
      </c>
    </row>
    <row r="5" spans="1:60" x14ac:dyDescent="0.25">
      <c r="D5" s="10"/>
    </row>
    <row r="6" spans="1:60" ht="39.6" x14ac:dyDescent="0.25">
      <c r="A6" s="208" t="s">
        <v>139</v>
      </c>
      <c r="B6" s="210" t="s">
        <v>140</v>
      </c>
      <c r="C6" s="210" t="s">
        <v>141</v>
      </c>
      <c r="D6" s="209" t="s">
        <v>142</v>
      </c>
      <c r="E6" s="208" t="s">
        <v>143</v>
      </c>
      <c r="F6" s="207" t="s">
        <v>144</v>
      </c>
      <c r="G6" s="208" t="s">
        <v>31</v>
      </c>
      <c r="H6" s="211" t="s">
        <v>32</v>
      </c>
      <c r="I6" s="211" t="s">
        <v>145</v>
      </c>
      <c r="J6" s="211" t="s">
        <v>33</v>
      </c>
      <c r="K6" s="211" t="s">
        <v>146</v>
      </c>
      <c r="L6" s="211" t="s">
        <v>147</v>
      </c>
      <c r="M6" s="211" t="s">
        <v>148</v>
      </c>
      <c r="N6" s="211" t="s">
        <v>149</v>
      </c>
      <c r="O6" s="211" t="s">
        <v>150</v>
      </c>
      <c r="P6" s="211" t="s">
        <v>151</v>
      </c>
      <c r="Q6" s="211" t="s">
        <v>152</v>
      </c>
      <c r="R6" s="211" t="s">
        <v>153</v>
      </c>
      <c r="S6" s="211" t="s">
        <v>154</v>
      </c>
      <c r="T6" s="211" t="s">
        <v>155</v>
      </c>
      <c r="U6" s="211" t="s">
        <v>156</v>
      </c>
      <c r="V6" s="211" t="s">
        <v>157</v>
      </c>
      <c r="W6" s="211" t="s">
        <v>158</v>
      </c>
      <c r="X6" s="211" t="s">
        <v>159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5">
      <c r="A8" s="240" t="s">
        <v>160</v>
      </c>
      <c r="B8" s="241" t="s">
        <v>102</v>
      </c>
      <c r="C8" s="261" t="s">
        <v>103</v>
      </c>
      <c r="D8" s="242"/>
      <c r="E8" s="243"/>
      <c r="F8" s="244"/>
      <c r="G8" s="244">
        <f>SUMIF(AG9:AG42,"&lt;&gt;NOR",G9:G42)</f>
        <v>0</v>
      </c>
      <c r="H8" s="244"/>
      <c r="I8" s="244">
        <f>SUM(I9:I42)</f>
        <v>0</v>
      </c>
      <c r="J8" s="244"/>
      <c r="K8" s="244">
        <f>SUM(K9:K42)</f>
        <v>0</v>
      </c>
      <c r="L8" s="244"/>
      <c r="M8" s="244">
        <f>SUM(M9:M42)</f>
        <v>0</v>
      </c>
      <c r="N8" s="243"/>
      <c r="O8" s="243">
        <f>SUM(O9:O42)</f>
        <v>2.11</v>
      </c>
      <c r="P8" s="243"/>
      <c r="Q8" s="243">
        <f>SUM(Q9:Q42)</f>
        <v>0</v>
      </c>
      <c r="R8" s="244"/>
      <c r="S8" s="244"/>
      <c r="T8" s="245"/>
      <c r="U8" s="239"/>
      <c r="V8" s="239">
        <f>SUM(V9:V42)</f>
        <v>26.080000000000002</v>
      </c>
      <c r="W8" s="239"/>
      <c r="X8" s="239"/>
      <c r="AG8" t="s">
        <v>161</v>
      </c>
    </row>
    <row r="9" spans="1:60" outlineLevel="1" x14ac:dyDescent="0.25">
      <c r="A9" s="246">
        <v>1</v>
      </c>
      <c r="B9" s="247" t="s">
        <v>616</v>
      </c>
      <c r="C9" s="262" t="s">
        <v>617</v>
      </c>
      <c r="D9" s="248" t="s">
        <v>257</v>
      </c>
      <c r="E9" s="249">
        <v>120.95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51"/>
      <c r="S9" s="251" t="s">
        <v>165</v>
      </c>
      <c r="T9" s="252" t="s">
        <v>165</v>
      </c>
      <c r="U9" s="232">
        <v>0.09</v>
      </c>
      <c r="V9" s="232">
        <f>ROUND(E9*U9,2)</f>
        <v>10.89</v>
      </c>
      <c r="W9" s="232"/>
      <c r="X9" s="232" t="s">
        <v>166</v>
      </c>
      <c r="Y9" s="212"/>
      <c r="Z9" s="212"/>
      <c r="AA9" s="212"/>
      <c r="AB9" s="212"/>
      <c r="AC9" s="212"/>
      <c r="AD9" s="212"/>
      <c r="AE9" s="212"/>
      <c r="AF9" s="212"/>
      <c r="AG9" s="212" t="s">
        <v>167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29"/>
      <c r="B10" s="230"/>
      <c r="C10" s="263" t="s">
        <v>618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169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0.399999999999999" outlineLevel="1" x14ac:dyDescent="0.25">
      <c r="A11" s="229"/>
      <c r="B11" s="230"/>
      <c r="C11" s="263" t="s">
        <v>619</v>
      </c>
      <c r="D11" s="233"/>
      <c r="E11" s="234">
        <v>120.95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12"/>
      <c r="Z11" s="212"/>
      <c r="AA11" s="212"/>
      <c r="AB11" s="212"/>
      <c r="AC11" s="212"/>
      <c r="AD11" s="212"/>
      <c r="AE11" s="212"/>
      <c r="AF11" s="212"/>
      <c r="AG11" s="212" t="s">
        <v>169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46">
        <v>2</v>
      </c>
      <c r="B12" s="247" t="s">
        <v>429</v>
      </c>
      <c r="C12" s="262" t="s">
        <v>430</v>
      </c>
      <c r="D12" s="248" t="s">
        <v>257</v>
      </c>
      <c r="E12" s="249">
        <v>120.95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49">
        <v>0</v>
      </c>
      <c r="O12" s="249">
        <f>ROUND(E12*N12,2)</f>
        <v>0</v>
      </c>
      <c r="P12" s="249">
        <v>0</v>
      </c>
      <c r="Q12" s="249">
        <f>ROUND(E12*P12,2)</f>
        <v>0</v>
      </c>
      <c r="R12" s="251"/>
      <c r="S12" s="251" t="s">
        <v>165</v>
      </c>
      <c r="T12" s="252" t="s">
        <v>165</v>
      </c>
      <c r="U12" s="232">
        <v>1.7999999999999999E-2</v>
      </c>
      <c r="V12" s="232">
        <f>ROUND(E12*U12,2)</f>
        <v>2.1800000000000002</v>
      </c>
      <c r="W12" s="232"/>
      <c r="X12" s="232" t="s">
        <v>166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167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29"/>
      <c r="B13" s="230"/>
      <c r="C13" s="263" t="s">
        <v>618</v>
      </c>
      <c r="D13" s="233"/>
      <c r="E13" s="234"/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12"/>
      <c r="Z13" s="212"/>
      <c r="AA13" s="212"/>
      <c r="AB13" s="212"/>
      <c r="AC13" s="212"/>
      <c r="AD13" s="212"/>
      <c r="AE13" s="212"/>
      <c r="AF13" s="212"/>
      <c r="AG13" s="212" t="s">
        <v>169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0.399999999999999" outlineLevel="1" x14ac:dyDescent="0.25">
      <c r="A14" s="229"/>
      <c r="B14" s="230"/>
      <c r="C14" s="263" t="s">
        <v>619</v>
      </c>
      <c r="D14" s="233"/>
      <c r="E14" s="234">
        <v>120.95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12"/>
      <c r="Z14" s="212"/>
      <c r="AA14" s="212"/>
      <c r="AB14" s="212"/>
      <c r="AC14" s="212"/>
      <c r="AD14" s="212"/>
      <c r="AE14" s="212"/>
      <c r="AF14" s="212"/>
      <c r="AG14" s="212" t="s">
        <v>169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46">
        <v>3</v>
      </c>
      <c r="B15" s="247" t="s">
        <v>312</v>
      </c>
      <c r="C15" s="262" t="s">
        <v>313</v>
      </c>
      <c r="D15" s="248" t="s">
        <v>164</v>
      </c>
      <c r="E15" s="249">
        <v>8.2215000000000007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49">
        <v>0</v>
      </c>
      <c r="O15" s="249">
        <f>ROUND(E15*N15,2)</f>
        <v>0</v>
      </c>
      <c r="P15" s="249">
        <v>0</v>
      </c>
      <c r="Q15" s="249">
        <f>ROUND(E15*P15,2)</f>
        <v>0</v>
      </c>
      <c r="R15" s="251"/>
      <c r="S15" s="251" t="s">
        <v>165</v>
      </c>
      <c r="T15" s="252" t="s">
        <v>165</v>
      </c>
      <c r="U15" s="232">
        <v>0.01</v>
      </c>
      <c r="V15" s="232">
        <f>ROUND(E15*U15,2)</f>
        <v>0.08</v>
      </c>
      <c r="W15" s="232"/>
      <c r="X15" s="232" t="s">
        <v>166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167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29"/>
      <c r="B16" s="230"/>
      <c r="C16" s="263" t="s">
        <v>620</v>
      </c>
      <c r="D16" s="233"/>
      <c r="E16" s="234">
        <v>8.2215000000000007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12"/>
      <c r="Z16" s="212"/>
      <c r="AA16" s="212"/>
      <c r="AB16" s="212"/>
      <c r="AC16" s="212"/>
      <c r="AD16" s="212"/>
      <c r="AE16" s="212"/>
      <c r="AF16" s="212"/>
      <c r="AG16" s="212" t="s">
        <v>169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46">
        <v>4</v>
      </c>
      <c r="B17" s="247" t="s">
        <v>316</v>
      </c>
      <c r="C17" s="262" t="s">
        <v>317</v>
      </c>
      <c r="D17" s="248" t="s">
        <v>164</v>
      </c>
      <c r="E17" s="249">
        <v>8.2215000000000007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49">
        <v>0</v>
      </c>
      <c r="O17" s="249">
        <f>ROUND(E17*N17,2)</f>
        <v>0</v>
      </c>
      <c r="P17" s="249">
        <v>0</v>
      </c>
      <c r="Q17" s="249">
        <f>ROUND(E17*P17,2)</f>
        <v>0</v>
      </c>
      <c r="R17" s="251"/>
      <c r="S17" s="251" t="s">
        <v>165</v>
      </c>
      <c r="T17" s="252" t="s">
        <v>165</v>
      </c>
      <c r="U17" s="232">
        <v>0.65200000000000002</v>
      </c>
      <c r="V17" s="232">
        <f>ROUND(E17*U17,2)</f>
        <v>5.36</v>
      </c>
      <c r="W17" s="232"/>
      <c r="X17" s="232" t="s">
        <v>166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167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29"/>
      <c r="B18" s="230"/>
      <c r="C18" s="263" t="s">
        <v>621</v>
      </c>
      <c r="D18" s="233"/>
      <c r="E18" s="234">
        <v>8.2215000000000007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12"/>
      <c r="Z18" s="212"/>
      <c r="AA18" s="212"/>
      <c r="AB18" s="212"/>
      <c r="AC18" s="212"/>
      <c r="AD18" s="212"/>
      <c r="AE18" s="212"/>
      <c r="AF18" s="212"/>
      <c r="AG18" s="212" t="s">
        <v>169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53">
        <v>5</v>
      </c>
      <c r="B19" s="254" t="s">
        <v>622</v>
      </c>
      <c r="C19" s="264" t="s">
        <v>623</v>
      </c>
      <c r="D19" s="255" t="s">
        <v>164</v>
      </c>
      <c r="E19" s="256">
        <v>8.2215000000000007</v>
      </c>
      <c r="F19" s="257"/>
      <c r="G19" s="258">
        <f>ROUND(E19*F19,2)</f>
        <v>0</v>
      </c>
      <c r="H19" s="257"/>
      <c r="I19" s="258">
        <f>ROUND(E19*H19,2)</f>
        <v>0</v>
      </c>
      <c r="J19" s="257"/>
      <c r="K19" s="258">
        <f>ROUND(E19*J19,2)</f>
        <v>0</v>
      </c>
      <c r="L19" s="258">
        <v>21</v>
      </c>
      <c r="M19" s="258">
        <f>G19*(1+L19/100)</f>
        <v>0</v>
      </c>
      <c r="N19" s="256">
        <v>0</v>
      </c>
      <c r="O19" s="256">
        <f>ROUND(E19*N19,2)</f>
        <v>0</v>
      </c>
      <c r="P19" s="256">
        <v>0</v>
      </c>
      <c r="Q19" s="256">
        <f>ROUND(E19*P19,2)</f>
        <v>0</v>
      </c>
      <c r="R19" s="258"/>
      <c r="S19" s="258" t="s">
        <v>165</v>
      </c>
      <c r="T19" s="259" t="s">
        <v>165</v>
      </c>
      <c r="U19" s="232">
        <v>5.3999999999999999E-2</v>
      </c>
      <c r="V19" s="232">
        <f>ROUND(E19*U19,2)</f>
        <v>0.44</v>
      </c>
      <c r="W19" s="232"/>
      <c r="X19" s="232" t="s">
        <v>166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167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46">
        <v>6</v>
      </c>
      <c r="B20" s="247" t="s">
        <v>624</v>
      </c>
      <c r="C20" s="262" t="s">
        <v>625</v>
      </c>
      <c r="D20" s="248" t="s">
        <v>257</v>
      </c>
      <c r="E20" s="249">
        <v>23.49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49">
        <v>0</v>
      </c>
      <c r="O20" s="249">
        <f>ROUND(E20*N20,2)</f>
        <v>0</v>
      </c>
      <c r="P20" s="249">
        <v>0</v>
      </c>
      <c r="Q20" s="249">
        <f>ROUND(E20*P20,2)</f>
        <v>0</v>
      </c>
      <c r="R20" s="251"/>
      <c r="S20" s="251" t="s">
        <v>165</v>
      </c>
      <c r="T20" s="252" t="s">
        <v>165</v>
      </c>
      <c r="U20" s="232">
        <v>0.17699999999999999</v>
      </c>
      <c r="V20" s="232">
        <f>ROUND(E20*U20,2)</f>
        <v>4.16</v>
      </c>
      <c r="W20" s="232"/>
      <c r="X20" s="232" t="s">
        <v>166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167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29"/>
      <c r="B21" s="230"/>
      <c r="C21" s="263" t="s">
        <v>626</v>
      </c>
      <c r="D21" s="233"/>
      <c r="E21" s="234">
        <v>23.49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12"/>
      <c r="Z21" s="212"/>
      <c r="AA21" s="212"/>
      <c r="AB21" s="212"/>
      <c r="AC21" s="212"/>
      <c r="AD21" s="212"/>
      <c r="AE21" s="212"/>
      <c r="AF21" s="212"/>
      <c r="AG21" s="212" t="s">
        <v>169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46">
        <v>7</v>
      </c>
      <c r="B22" s="247" t="s">
        <v>627</v>
      </c>
      <c r="C22" s="262" t="s">
        <v>628</v>
      </c>
      <c r="D22" s="248" t="s">
        <v>164</v>
      </c>
      <c r="E22" s="249">
        <v>3.5234999999999999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49">
        <v>0.6</v>
      </c>
      <c r="O22" s="249">
        <f>ROUND(E22*N22,2)</f>
        <v>2.11</v>
      </c>
      <c r="P22" s="249">
        <v>0</v>
      </c>
      <c r="Q22" s="249">
        <f>ROUND(E22*P22,2)</f>
        <v>0</v>
      </c>
      <c r="R22" s="251" t="s">
        <v>374</v>
      </c>
      <c r="S22" s="251" t="s">
        <v>165</v>
      </c>
      <c r="T22" s="252" t="s">
        <v>165</v>
      </c>
      <c r="U22" s="232">
        <v>0</v>
      </c>
      <c r="V22" s="232">
        <f>ROUND(E22*U22,2)</f>
        <v>0</v>
      </c>
      <c r="W22" s="232"/>
      <c r="X22" s="232" t="s">
        <v>375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376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29"/>
      <c r="B23" s="230"/>
      <c r="C23" s="263" t="s">
        <v>629</v>
      </c>
      <c r="D23" s="233"/>
      <c r="E23" s="234">
        <v>3.5234999999999999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12"/>
      <c r="Z23" s="212"/>
      <c r="AA23" s="212"/>
      <c r="AB23" s="212"/>
      <c r="AC23" s="212"/>
      <c r="AD23" s="212"/>
      <c r="AE23" s="212"/>
      <c r="AF23" s="212"/>
      <c r="AG23" s="212" t="s">
        <v>169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53">
        <v>8</v>
      </c>
      <c r="B24" s="254" t="s">
        <v>630</v>
      </c>
      <c r="C24" s="264" t="s">
        <v>631</v>
      </c>
      <c r="D24" s="255" t="s">
        <v>257</v>
      </c>
      <c r="E24" s="256">
        <v>23.49</v>
      </c>
      <c r="F24" s="257"/>
      <c r="G24" s="258">
        <f>ROUND(E24*F24,2)</f>
        <v>0</v>
      </c>
      <c r="H24" s="257"/>
      <c r="I24" s="258">
        <f>ROUND(E24*H24,2)</f>
        <v>0</v>
      </c>
      <c r="J24" s="257"/>
      <c r="K24" s="258">
        <f>ROUND(E24*J24,2)</f>
        <v>0</v>
      </c>
      <c r="L24" s="258">
        <v>21</v>
      </c>
      <c r="M24" s="258">
        <f>G24*(1+L24/100)</f>
        <v>0</v>
      </c>
      <c r="N24" s="256">
        <v>0</v>
      </c>
      <c r="O24" s="256">
        <f>ROUND(E24*N24,2)</f>
        <v>0</v>
      </c>
      <c r="P24" s="256">
        <v>0</v>
      </c>
      <c r="Q24" s="256">
        <f>ROUND(E24*P24,2)</f>
        <v>0</v>
      </c>
      <c r="R24" s="258"/>
      <c r="S24" s="258" t="s">
        <v>165</v>
      </c>
      <c r="T24" s="259" t="s">
        <v>165</v>
      </c>
      <c r="U24" s="232">
        <v>3.5000000000000001E-3</v>
      </c>
      <c r="V24" s="232">
        <f>ROUND(E24*U24,2)</f>
        <v>0.08</v>
      </c>
      <c r="W24" s="232"/>
      <c r="X24" s="232" t="s">
        <v>166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167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53">
        <v>9</v>
      </c>
      <c r="B25" s="254" t="s">
        <v>632</v>
      </c>
      <c r="C25" s="264" t="s">
        <v>633</v>
      </c>
      <c r="D25" s="255" t="s">
        <v>634</v>
      </c>
      <c r="E25" s="256">
        <v>0.1</v>
      </c>
      <c r="F25" s="257"/>
      <c r="G25" s="258">
        <f>ROUND(E25*F25,2)</f>
        <v>0</v>
      </c>
      <c r="H25" s="257"/>
      <c r="I25" s="258">
        <f>ROUND(E25*H25,2)</f>
        <v>0</v>
      </c>
      <c r="J25" s="257"/>
      <c r="K25" s="258">
        <f>ROUND(E25*J25,2)</f>
        <v>0</v>
      </c>
      <c r="L25" s="258">
        <v>21</v>
      </c>
      <c r="M25" s="258">
        <f>G25*(1+L25/100)</f>
        <v>0</v>
      </c>
      <c r="N25" s="256">
        <v>1E-3</v>
      </c>
      <c r="O25" s="256">
        <f>ROUND(E25*N25,2)</f>
        <v>0</v>
      </c>
      <c r="P25" s="256">
        <v>0</v>
      </c>
      <c r="Q25" s="256">
        <f>ROUND(E25*P25,2)</f>
        <v>0</v>
      </c>
      <c r="R25" s="258" t="s">
        <v>374</v>
      </c>
      <c r="S25" s="258" t="s">
        <v>165</v>
      </c>
      <c r="T25" s="259" t="s">
        <v>165</v>
      </c>
      <c r="U25" s="232">
        <v>0</v>
      </c>
      <c r="V25" s="232">
        <f>ROUND(E25*U25,2)</f>
        <v>0</v>
      </c>
      <c r="W25" s="232"/>
      <c r="X25" s="232" t="s">
        <v>375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376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46">
        <v>10</v>
      </c>
      <c r="B26" s="247" t="s">
        <v>635</v>
      </c>
      <c r="C26" s="262" t="s">
        <v>636</v>
      </c>
      <c r="D26" s="248" t="s">
        <v>244</v>
      </c>
      <c r="E26" s="249">
        <v>6.9999999999999999E-4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49">
        <v>0</v>
      </c>
      <c r="O26" s="249">
        <f>ROUND(E26*N26,2)</f>
        <v>0</v>
      </c>
      <c r="P26" s="249">
        <v>0</v>
      </c>
      <c r="Q26" s="249">
        <f>ROUND(E26*P26,2)</f>
        <v>0</v>
      </c>
      <c r="R26" s="251"/>
      <c r="S26" s="251" t="s">
        <v>165</v>
      </c>
      <c r="T26" s="252" t="s">
        <v>165</v>
      </c>
      <c r="U26" s="232">
        <v>21.43</v>
      </c>
      <c r="V26" s="232">
        <f>ROUND(E26*U26,2)</f>
        <v>0.02</v>
      </c>
      <c r="W26" s="232"/>
      <c r="X26" s="232" t="s">
        <v>166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167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29"/>
      <c r="B27" s="230"/>
      <c r="C27" s="263" t="s">
        <v>637</v>
      </c>
      <c r="D27" s="233"/>
      <c r="E27" s="234"/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12"/>
      <c r="Z27" s="212"/>
      <c r="AA27" s="212"/>
      <c r="AB27" s="212"/>
      <c r="AC27" s="212"/>
      <c r="AD27" s="212"/>
      <c r="AE27" s="212"/>
      <c r="AF27" s="212"/>
      <c r="AG27" s="212" t="s">
        <v>169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29"/>
      <c r="B28" s="230"/>
      <c r="C28" s="263" t="s">
        <v>638</v>
      </c>
      <c r="D28" s="233"/>
      <c r="E28" s="234">
        <v>6.9999999999999999E-4</v>
      </c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12"/>
      <c r="Z28" s="212"/>
      <c r="AA28" s="212"/>
      <c r="AB28" s="212"/>
      <c r="AC28" s="212"/>
      <c r="AD28" s="212"/>
      <c r="AE28" s="212"/>
      <c r="AF28" s="212"/>
      <c r="AG28" s="212" t="s">
        <v>169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46">
        <v>11</v>
      </c>
      <c r="B29" s="247" t="s">
        <v>639</v>
      </c>
      <c r="C29" s="262" t="s">
        <v>640</v>
      </c>
      <c r="D29" s="248" t="s">
        <v>641</v>
      </c>
      <c r="E29" s="249">
        <v>0.77517000000000003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49">
        <v>1E-3</v>
      </c>
      <c r="O29" s="249">
        <f>ROUND(E29*N29,2)</f>
        <v>0</v>
      </c>
      <c r="P29" s="249">
        <v>0</v>
      </c>
      <c r="Q29" s="249">
        <f>ROUND(E29*P29,2)</f>
        <v>0</v>
      </c>
      <c r="R29" s="251" t="s">
        <v>374</v>
      </c>
      <c r="S29" s="251" t="s">
        <v>165</v>
      </c>
      <c r="T29" s="252" t="s">
        <v>165</v>
      </c>
      <c r="U29" s="232">
        <v>0</v>
      </c>
      <c r="V29" s="232">
        <f>ROUND(E29*U29,2)</f>
        <v>0</v>
      </c>
      <c r="W29" s="232"/>
      <c r="X29" s="232" t="s">
        <v>375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376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29"/>
      <c r="B30" s="230"/>
      <c r="C30" s="263" t="s">
        <v>637</v>
      </c>
      <c r="D30" s="233"/>
      <c r="E30" s="234"/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12"/>
      <c r="Z30" s="212"/>
      <c r="AA30" s="212"/>
      <c r="AB30" s="212"/>
      <c r="AC30" s="212"/>
      <c r="AD30" s="212"/>
      <c r="AE30" s="212"/>
      <c r="AF30" s="212"/>
      <c r="AG30" s="212" t="s">
        <v>169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29"/>
      <c r="B31" s="230"/>
      <c r="C31" s="263" t="s">
        <v>642</v>
      </c>
      <c r="D31" s="233"/>
      <c r="E31" s="234">
        <v>0.70469999999999999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12"/>
      <c r="Z31" s="212"/>
      <c r="AA31" s="212"/>
      <c r="AB31" s="212"/>
      <c r="AC31" s="212"/>
      <c r="AD31" s="212"/>
      <c r="AE31" s="212"/>
      <c r="AF31" s="212"/>
      <c r="AG31" s="212" t="s">
        <v>169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29"/>
      <c r="B32" s="230"/>
      <c r="C32" s="280" t="s">
        <v>643</v>
      </c>
      <c r="D32" s="278"/>
      <c r="E32" s="279">
        <v>7.0470000000000005E-2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12"/>
      <c r="Z32" s="212"/>
      <c r="AA32" s="212"/>
      <c r="AB32" s="212"/>
      <c r="AC32" s="212"/>
      <c r="AD32" s="212"/>
      <c r="AE32" s="212"/>
      <c r="AF32" s="212"/>
      <c r="AG32" s="212" t="s">
        <v>169</v>
      </c>
      <c r="AH32" s="212">
        <v>4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53">
        <v>12</v>
      </c>
      <c r="B33" s="254" t="s">
        <v>644</v>
      </c>
      <c r="C33" s="264" t="s">
        <v>645</v>
      </c>
      <c r="D33" s="255" t="s">
        <v>257</v>
      </c>
      <c r="E33" s="256">
        <v>23.49</v>
      </c>
      <c r="F33" s="257"/>
      <c r="G33" s="258">
        <f>ROUND(E33*F33,2)</f>
        <v>0</v>
      </c>
      <c r="H33" s="257"/>
      <c r="I33" s="258">
        <f>ROUND(E33*H33,2)</f>
        <v>0</v>
      </c>
      <c r="J33" s="257"/>
      <c r="K33" s="258">
        <f>ROUND(E33*J33,2)</f>
        <v>0</v>
      </c>
      <c r="L33" s="258">
        <v>21</v>
      </c>
      <c r="M33" s="258">
        <f>G33*(1+L33/100)</f>
        <v>0</v>
      </c>
      <c r="N33" s="256">
        <v>0</v>
      </c>
      <c r="O33" s="256">
        <f>ROUND(E33*N33,2)</f>
        <v>0</v>
      </c>
      <c r="P33" s="256">
        <v>0</v>
      </c>
      <c r="Q33" s="256">
        <f>ROUND(E33*P33,2)</f>
        <v>0</v>
      </c>
      <c r="R33" s="258"/>
      <c r="S33" s="258" t="s">
        <v>165</v>
      </c>
      <c r="T33" s="259" t="s">
        <v>165</v>
      </c>
      <c r="U33" s="232">
        <v>2E-3</v>
      </c>
      <c r="V33" s="232">
        <f>ROUND(E33*U33,2)</f>
        <v>0.05</v>
      </c>
      <c r="W33" s="232"/>
      <c r="X33" s="232" t="s">
        <v>166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167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46">
        <v>13</v>
      </c>
      <c r="B34" s="247" t="s">
        <v>646</v>
      </c>
      <c r="C34" s="262" t="s">
        <v>647</v>
      </c>
      <c r="D34" s="248" t="s">
        <v>257</v>
      </c>
      <c r="E34" s="249">
        <v>23.49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49">
        <v>0</v>
      </c>
      <c r="O34" s="249">
        <f>ROUND(E34*N34,2)</f>
        <v>0</v>
      </c>
      <c r="P34" s="249">
        <v>0</v>
      </c>
      <c r="Q34" s="249">
        <f>ROUND(E34*P34,2)</f>
        <v>0</v>
      </c>
      <c r="R34" s="251"/>
      <c r="S34" s="251" t="s">
        <v>165</v>
      </c>
      <c r="T34" s="252" t="s">
        <v>165</v>
      </c>
      <c r="U34" s="232">
        <v>0.02</v>
      </c>
      <c r="V34" s="232">
        <f>ROUND(E34*U34,2)</f>
        <v>0.47</v>
      </c>
      <c r="W34" s="232"/>
      <c r="X34" s="232" t="s">
        <v>166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167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29"/>
      <c r="B35" s="230"/>
      <c r="C35" s="263" t="s">
        <v>637</v>
      </c>
      <c r="D35" s="233"/>
      <c r="E35" s="234"/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12"/>
      <c r="Z35" s="212"/>
      <c r="AA35" s="212"/>
      <c r="AB35" s="212"/>
      <c r="AC35" s="212"/>
      <c r="AD35" s="212"/>
      <c r="AE35" s="212"/>
      <c r="AF35" s="212"/>
      <c r="AG35" s="212" t="s">
        <v>169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29"/>
      <c r="B36" s="230"/>
      <c r="C36" s="263" t="s">
        <v>648</v>
      </c>
      <c r="D36" s="233"/>
      <c r="E36" s="234">
        <v>23.49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12"/>
      <c r="Z36" s="212"/>
      <c r="AA36" s="212"/>
      <c r="AB36" s="212"/>
      <c r="AC36" s="212"/>
      <c r="AD36" s="212"/>
      <c r="AE36" s="212"/>
      <c r="AF36" s="212"/>
      <c r="AG36" s="212" t="s">
        <v>169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46">
        <v>14</v>
      </c>
      <c r="B37" s="247" t="s">
        <v>649</v>
      </c>
      <c r="C37" s="262" t="s">
        <v>650</v>
      </c>
      <c r="D37" s="248" t="s">
        <v>239</v>
      </c>
      <c r="E37" s="249">
        <v>0.12920000000000001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49">
        <v>1E-3</v>
      </c>
      <c r="O37" s="249">
        <f>ROUND(E37*N37,2)</f>
        <v>0</v>
      </c>
      <c r="P37" s="249">
        <v>0</v>
      </c>
      <c r="Q37" s="249">
        <f>ROUND(E37*P37,2)</f>
        <v>0</v>
      </c>
      <c r="R37" s="251" t="s">
        <v>374</v>
      </c>
      <c r="S37" s="251" t="s">
        <v>165</v>
      </c>
      <c r="T37" s="252" t="s">
        <v>165</v>
      </c>
      <c r="U37" s="232">
        <v>0</v>
      </c>
      <c r="V37" s="232">
        <f>ROUND(E37*U37,2)</f>
        <v>0</v>
      </c>
      <c r="W37" s="232"/>
      <c r="X37" s="232" t="s">
        <v>375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376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29"/>
      <c r="B38" s="230"/>
      <c r="C38" s="263" t="s">
        <v>651</v>
      </c>
      <c r="D38" s="233"/>
      <c r="E38" s="234">
        <v>0.11745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12"/>
      <c r="Z38" s="212"/>
      <c r="AA38" s="212"/>
      <c r="AB38" s="212"/>
      <c r="AC38" s="212"/>
      <c r="AD38" s="212"/>
      <c r="AE38" s="212"/>
      <c r="AF38" s="212"/>
      <c r="AG38" s="212" t="s">
        <v>169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29"/>
      <c r="B39" s="230"/>
      <c r="C39" s="280" t="s">
        <v>643</v>
      </c>
      <c r="D39" s="278"/>
      <c r="E39" s="279">
        <v>1.175E-2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12"/>
      <c r="Z39" s="212"/>
      <c r="AA39" s="212"/>
      <c r="AB39" s="212"/>
      <c r="AC39" s="212"/>
      <c r="AD39" s="212"/>
      <c r="AE39" s="212"/>
      <c r="AF39" s="212"/>
      <c r="AG39" s="212" t="s">
        <v>169</v>
      </c>
      <c r="AH39" s="212">
        <v>4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46">
        <v>15</v>
      </c>
      <c r="B40" s="247" t="s">
        <v>652</v>
      </c>
      <c r="C40" s="262" t="s">
        <v>653</v>
      </c>
      <c r="D40" s="248" t="s">
        <v>257</v>
      </c>
      <c r="E40" s="249">
        <v>23.49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49">
        <v>0</v>
      </c>
      <c r="O40" s="249">
        <f>ROUND(E40*N40,2)</f>
        <v>0</v>
      </c>
      <c r="P40" s="249">
        <v>0</v>
      </c>
      <c r="Q40" s="249">
        <f>ROUND(E40*P40,2)</f>
        <v>0</v>
      </c>
      <c r="R40" s="251"/>
      <c r="S40" s="251" t="s">
        <v>165</v>
      </c>
      <c r="T40" s="252" t="s">
        <v>165</v>
      </c>
      <c r="U40" s="232">
        <v>0.1</v>
      </c>
      <c r="V40" s="232">
        <f>ROUND(E40*U40,2)</f>
        <v>2.35</v>
      </c>
      <c r="W40" s="232"/>
      <c r="X40" s="232" t="s">
        <v>166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167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29"/>
      <c r="B41" s="230"/>
      <c r="C41" s="263" t="s">
        <v>637</v>
      </c>
      <c r="D41" s="233"/>
      <c r="E41" s="234"/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12"/>
      <c r="Z41" s="212"/>
      <c r="AA41" s="212"/>
      <c r="AB41" s="212"/>
      <c r="AC41" s="212"/>
      <c r="AD41" s="212"/>
      <c r="AE41" s="212"/>
      <c r="AF41" s="212"/>
      <c r="AG41" s="212" t="s">
        <v>169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29"/>
      <c r="B42" s="230"/>
      <c r="C42" s="263" t="s">
        <v>648</v>
      </c>
      <c r="D42" s="233"/>
      <c r="E42" s="234">
        <v>23.49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12"/>
      <c r="Z42" s="212"/>
      <c r="AA42" s="212"/>
      <c r="AB42" s="212"/>
      <c r="AC42" s="212"/>
      <c r="AD42" s="212"/>
      <c r="AE42" s="212"/>
      <c r="AF42" s="212"/>
      <c r="AG42" s="212" t="s">
        <v>169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x14ac:dyDescent="0.25">
      <c r="A43" s="240" t="s">
        <v>160</v>
      </c>
      <c r="B43" s="241" t="s">
        <v>106</v>
      </c>
      <c r="C43" s="261" t="s">
        <v>107</v>
      </c>
      <c r="D43" s="242"/>
      <c r="E43" s="243"/>
      <c r="F43" s="244"/>
      <c r="G43" s="244">
        <f>SUMIF(AG44:AG56,"&lt;&gt;NOR",G44:G56)</f>
        <v>0</v>
      </c>
      <c r="H43" s="244"/>
      <c r="I43" s="244">
        <f>SUM(I44:I56)</f>
        <v>0</v>
      </c>
      <c r="J43" s="244"/>
      <c r="K43" s="244">
        <f>SUM(K44:K56)</f>
        <v>0</v>
      </c>
      <c r="L43" s="244"/>
      <c r="M43" s="244">
        <f>SUM(M44:M56)</f>
        <v>0</v>
      </c>
      <c r="N43" s="243"/>
      <c r="O43" s="243">
        <f>SUM(O44:O56)</f>
        <v>64.41</v>
      </c>
      <c r="P43" s="243"/>
      <c r="Q43" s="243">
        <f>SUM(Q44:Q56)</f>
        <v>0</v>
      </c>
      <c r="R43" s="244"/>
      <c r="S43" s="244"/>
      <c r="T43" s="245"/>
      <c r="U43" s="239"/>
      <c r="V43" s="239">
        <f>SUM(V44:V56)</f>
        <v>47.370000000000005</v>
      </c>
      <c r="W43" s="239"/>
      <c r="X43" s="239"/>
      <c r="AG43" t="s">
        <v>161</v>
      </c>
    </row>
    <row r="44" spans="1:60" outlineLevel="1" x14ac:dyDescent="0.25">
      <c r="A44" s="246">
        <v>16</v>
      </c>
      <c r="B44" s="247" t="s">
        <v>444</v>
      </c>
      <c r="C44" s="262" t="s">
        <v>445</v>
      </c>
      <c r="D44" s="248" t="s">
        <v>257</v>
      </c>
      <c r="E44" s="249">
        <v>100.79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49">
        <v>5.5449999999999999E-2</v>
      </c>
      <c r="O44" s="249">
        <f>ROUND(E44*N44,2)</f>
        <v>5.59</v>
      </c>
      <c r="P44" s="249">
        <v>0</v>
      </c>
      <c r="Q44" s="249">
        <f>ROUND(E44*P44,2)</f>
        <v>0</v>
      </c>
      <c r="R44" s="251"/>
      <c r="S44" s="251" t="s">
        <v>165</v>
      </c>
      <c r="T44" s="252" t="s">
        <v>165</v>
      </c>
      <c r="U44" s="232">
        <v>0.44</v>
      </c>
      <c r="V44" s="232">
        <f>ROUND(E44*U44,2)</f>
        <v>44.35</v>
      </c>
      <c r="W44" s="232"/>
      <c r="X44" s="232" t="s">
        <v>166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167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29"/>
      <c r="B45" s="230"/>
      <c r="C45" s="263" t="s">
        <v>446</v>
      </c>
      <c r="D45" s="233"/>
      <c r="E45" s="234"/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12"/>
      <c r="Z45" s="212"/>
      <c r="AA45" s="212"/>
      <c r="AB45" s="212"/>
      <c r="AC45" s="212"/>
      <c r="AD45" s="212"/>
      <c r="AE45" s="212"/>
      <c r="AF45" s="212"/>
      <c r="AG45" s="212" t="s">
        <v>169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0.399999999999999" outlineLevel="1" x14ac:dyDescent="0.25">
      <c r="A46" s="229"/>
      <c r="B46" s="230"/>
      <c r="C46" s="263" t="s">
        <v>654</v>
      </c>
      <c r="D46" s="233"/>
      <c r="E46" s="234">
        <v>10.65</v>
      </c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12"/>
      <c r="Z46" s="212"/>
      <c r="AA46" s="212"/>
      <c r="AB46" s="212"/>
      <c r="AC46" s="212"/>
      <c r="AD46" s="212"/>
      <c r="AE46" s="212"/>
      <c r="AF46" s="212"/>
      <c r="AG46" s="212" t="s">
        <v>169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29"/>
      <c r="B47" s="230"/>
      <c r="C47" s="263" t="s">
        <v>655</v>
      </c>
      <c r="D47" s="233"/>
      <c r="E47" s="234">
        <v>90.14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12"/>
      <c r="Z47" s="212"/>
      <c r="AA47" s="212"/>
      <c r="AB47" s="212"/>
      <c r="AC47" s="212"/>
      <c r="AD47" s="212"/>
      <c r="AE47" s="212"/>
      <c r="AF47" s="212"/>
      <c r="AG47" s="212" t="s">
        <v>169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46">
        <v>17</v>
      </c>
      <c r="B48" s="247" t="s">
        <v>656</v>
      </c>
      <c r="C48" s="262" t="s">
        <v>657</v>
      </c>
      <c r="D48" s="248" t="s">
        <v>257</v>
      </c>
      <c r="E48" s="249">
        <v>11.715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49">
        <v>0.12959999999999999</v>
      </c>
      <c r="O48" s="249">
        <f>ROUND(E48*N48,2)</f>
        <v>1.52</v>
      </c>
      <c r="P48" s="249">
        <v>0</v>
      </c>
      <c r="Q48" s="249">
        <f>ROUND(E48*P48,2)</f>
        <v>0</v>
      </c>
      <c r="R48" s="251" t="s">
        <v>374</v>
      </c>
      <c r="S48" s="251" t="s">
        <v>165</v>
      </c>
      <c r="T48" s="252" t="s">
        <v>165</v>
      </c>
      <c r="U48" s="232">
        <v>0</v>
      </c>
      <c r="V48" s="232">
        <f>ROUND(E48*U48,2)</f>
        <v>0</v>
      </c>
      <c r="W48" s="232"/>
      <c r="X48" s="232" t="s">
        <v>375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376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29"/>
      <c r="B49" s="230"/>
      <c r="C49" s="263" t="s">
        <v>618</v>
      </c>
      <c r="D49" s="233"/>
      <c r="E49" s="234"/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12"/>
      <c r="Z49" s="212"/>
      <c r="AA49" s="212"/>
      <c r="AB49" s="212"/>
      <c r="AC49" s="212"/>
      <c r="AD49" s="212"/>
      <c r="AE49" s="212"/>
      <c r="AF49" s="212"/>
      <c r="AG49" s="212" t="s">
        <v>169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0.399999999999999" outlineLevel="1" x14ac:dyDescent="0.25">
      <c r="A50" s="229"/>
      <c r="B50" s="230"/>
      <c r="C50" s="263" t="s">
        <v>658</v>
      </c>
      <c r="D50" s="233"/>
      <c r="E50" s="234">
        <v>11.715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12"/>
      <c r="Z50" s="212"/>
      <c r="AA50" s="212"/>
      <c r="AB50" s="212"/>
      <c r="AC50" s="212"/>
      <c r="AD50" s="212"/>
      <c r="AE50" s="212"/>
      <c r="AF50" s="212"/>
      <c r="AG50" s="212" t="s">
        <v>169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46">
        <v>18</v>
      </c>
      <c r="B51" s="247" t="s">
        <v>659</v>
      </c>
      <c r="C51" s="262" t="s">
        <v>660</v>
      </c>
      <c r="D51" s="248" t="s">
        <v>257</v>
      </c>
      <c r="E51" s="249">
        <v>99.153999999999996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49">
        <v>0.12959999999999999</v>
      </c>
      <c r="O51" s="249">
        <f>ROUND(E51*N51,2)</f>
        <v>12.85</v>
      </c>
      <c r="P51" s="249">
        <v>0</v>
      </c>
      <c r="Q51" s="249">
        <f>ROUND(E51*P51,2)</f>
        <v>0</v>
      </c>
      <c r="R51" s="251" t="s">
        <v>374</v>
      </c>
      <c r="S51" s="251" t="s">
        <v>165</v>
      </c>
      <c r="T51" s="252" t="s">
        <v>165</v>
      </c>
      <c r="U51" s="232">
        <v>0</v>
      </c>
      <c r="V51" s="232">
        <f>ROUND(E51*U51,2)</f>
        <v>0</v>
      </c>
      <c r="W51" s="232"/>
      <c r="X51" s="232" t="s">
        <v>375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376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29"/>
      <c r="B52" s="230"/>
      <c r="C52" s="263" t="s">
        <v>446</v>
      </c>
      <c r="D52" s="233"/>
      <c r="E52" s="234"/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12"/>
      <c r="Z52" s="212"/>
      <c r="AA52" s="212"/>
      <c r="AB52" s="212"/>
      <c r="AC52" s="212"/>
      <c r="AD52" s="212"/>
      <c r="AE52" s="212"/>
      <c r="AF52" s="212"/>
      <c r="AG52" s="212" t="s">
        <v>169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29"/>
      <c r="B53" s="230"/>
      <c r="C53" s="263" t="s">
        <v>661</v>
      </c>
      <c r="D53" s="233"/>
      <c r="E53" s="234">
        <v>99.153999999999996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12"/>
      <c r="Z53" s="212"/>
      <c r="AA53" s="212"/>
      <c r="AB53" s="212"/>
      <c r="AC53" s="212"/>
      <c r="AD53" s="212"/>
      <c r="AE53" s="212"/>
      <c r="AF53" s="212"/>
      <c r="AG53" s="212" t="s">
        <v>169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0.399999999999999" outlineLevel="1" x14ac:dyDescent="0.25">
      <c r="A54" s="246">
        <v>19</v>
      </c>
      <c r="B54" s="247" t="s">
        <v>461</v>
      </c>
      <c r="C54" s="262" t="s">
        <v>462</v>
      </c>
      <c r="D54" s="248" t="s">
        <v>257</v>
      </c>
      <c r="E54" s="249">
        <v>100.79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49">
        <v>0.441</v>
      </c>
      <c r="O54" s="249">
        <f>ROUND(E54*N54,2)</f>
        <v>44.45</v>
      </c>
      <c r="P54" s="249">
        <v>0</v>
      </c>
      <c r="Q54" s="249">
        <f>ROUND(E54*P54,2)</f>
        <v>0</v>
      </c>
      <c r="R54" s="251"/>
      <c r="S54" s="251" t="s">
        <v>165</v>
      </c>
      <c r="T54" s="252" t="s">
        <v>165</v>
      </c>
      <c r="U54" s="232">
        <v>0.03</v>
      </c>
      <c r="V54" s="232">
        <f>ROUND(E54*U54,2)</f>
        <v>3.02</v>
      </c>
      <c r="W54" s="232"/>
      <c r="X54" s="232" t="s">
        <v>166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167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5">
      <c r="A55" s="229"/>
      <c r="B55" s="230"/>
      <c r="C55" s="263" t="s">
        <v>446</v>
      </c>
      <c r="D55" s="233"/>
      <c r="E55" s="234"/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12"/>
      <c r="Z55" s="212"/>
      <c r="AA55" s="212"/>
      <c r="AB55" s="212"/>
      <c r="AC55" s="212"/>
      <c r="AD55" s="212"/>
      <c r="AE55" s="212"/>
      <c r="AF55" s="212"/>
      <c r="AG55" s="212" t="s">
        <v>169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29"/>
      <c r="B56" s="230"/>
      <c r="C56" s="263" t="s">
        <v>662</v>
      </c>
      <c r="D56" s="233"/>
      <c r="E56" s="234">
        <v>100.79</v>
      </c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12"/>
      <c r="Z56" s="212"/>
      <c r="AA56" s="212"/>
      <c r="AB56" s="212"/>
      <c r="AC56" s="212"/>
      <c r="AD56" s="212"/>
      <c r="AE56" s="212"/>
      <c r="AF56" s="212"/>
      <c r="AG56" s="212" t="s">
        <v>169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25">
      <c r="A57" s="240" t="s">
        <v>160</v>
      </c>
      <c r="B57" s="241" t="s">
        <v>112</v>
      </c>
      <c r="C57" s="261" t="s">
        <v>113</v>
      </c>
      <c r="D57" s="242"/>
      <c r="E57" s="243"/>
      <c r="F57" s="244"/>
      <c r="G57" s="244">
        <f>SUMIF(AG58:AG86,"&lt;&gt;NOR",G58:G86)</f>
        <v>0</v>
      </c>
      <c r="H57" s="244"/>
      <c r="I57" s="244">
        <f>SUM(I58:I86)</f>
        <v>0</v>
      </c>
      <c r="J57" s="244"/>
      <c r="K57" s="244">
        <f>SUM(K58:K86)</f>
        <v>0</v>
      </c>
      <c r="L57" s="244"/>
      <c r="M57" s="244">
        <f>SUM(M58:M86)</f>
        <v>0</v>
      </c>
      <c r="N57" s="243"/>
      <c r="O57" s="243">
        <f>SUM(O58:O86)</f>
        <v>51.570000000000007</v>
      </c>
      <c r="P57" s="243"/>
      <c r="Q57" s="243">
        <f>SUM(Q58:Q86)</f>
        <v>0</v>
      </c>
      <c r="R57" s="244"/>
      <c r="S57" s="244"/>
      <c r="T57" s="245"/>
      <c r="U57" s="239"/>
      <c r="V57" s="239">
        <f>SUM(V58:V86)</f>
        <v>47.929999999999993</v>
      </c>
      <c r="W57" s="239"/>
      <c r="X57" s="239"/>
      <c r="AG57" t="s">
        <v>161</v>
      </c>
    </row>
    <row r="58" spans="1:60" ht="20.399999999999999" outlineLevel="1" x14ac:dyDescent="0.25">
      <c r="A58" s="246">
        <v>20</v>
      </c>
      <c r="B58" s="247" t="s">
        <v>508</v>
      </c>
      <c r="C58" s="262" t="s">
        <v>509</v>
      </c>
      <c r="D58" s="248" t="s">
        <v>224</v>
      </c>
      <c r="E58" s="249">
        <v>99.48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49">
        <v>0.188</v>
      </c>
      <c r="O58" s="249">
        <f>ROUND(E58*N58,2)</f>
        <v>18.7</v>
      </c>
      <c r="P58" s="249">
        <v>0</v>
      </c>
      <c r="Q58" s="249">
        <f>ROUND(E58*P58,2)</f>
        <v>0</v>
      </c>
      <c r="R58" s="251"/>
      <c r="S58" s="251" t="s">
        <v>229</v>
      </c>
      <c r="T58" s="252" t="s">
        <v>230</v>
      </c>
      <c r="U58" s="232">
        <v>0.27</v>
      </c>
      <c r="V58" s="232">
        <f>ROUND(E58*U58,2)</f>
        <v>26.86</v>
      </c>
      <c r="W58" s="232"/>
      <c r="X58" s="232" t="s">
        <v>166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167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5">
      <c r="A59" s="229"/>
      <c r="B59" s="230"/>
      <c r="C59" s="263" t="s">
        <v>663</v>
      </c>
      <c r="D59" s="233"/>
      <c r="E59" s="234"/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12"/>
      <c r="Z59" s="212"/>
      <c r="AA59" s="212"/>
      <c r="AB59" s="212"/>
      <c r="AC59" s="212"/>
      <c r="AD59" s="212"/>
      <c r="AE59" s="212"/>
      <c r="AF59" s="212"/>
      <c r="AG59" s="212" t="s">
        <v>169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29"/>
      <c r="B60" s="230"/>
      <c r="C60" s="263" t="s">
        <v>664</v>
      </c>
      <c r="D60" s="233"/>
      <c r="E60" s="234">
        <v>99.48</v>
      </c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12"/>
      <c r="Z60" s="212"/>
      <c r="AA60" s="212"/>
      <c r="AB60" s="212"/>
      <c r="AC60" s="212"/>
      <c r="AD60" s="212"/>
      <c r="AE60" s="212"/>
      <c r="AF60" s="212"/>
      <c r="AG60" s="212" t="s">
        <v>169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5">
      <c r="A61" s="246">
        <v>21</v>
      </c>
      <c r="B61" s="247" t="s">
        <v>512</v>
      </c>
      <c r="C61" s="262" t="s">
        <v>513</v>
      </c>
      <c r="D61" s="248" t="s">
        <v>189</v>
      </c>
      <c r="E61" s="249">
        <v>110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49">
        <v>4.4999999999999998E-2</v>
      </c>
      <c r="O61" s="249">
        <f>ROUND(E61*N61,2)</f>
        <v>4.95</v>
      </c>
      <c r="P61" s="249">
        <v>0</v>
      </c>
      <c r="Q61" s="249">
        <f>ROUND(E61*P61,2)</f>
        <v>0</v>
      </c>
      <c r="R61" s="251" t="s">
        <v>374</v>
      </c>
      <c r="S61" s="251" t="s">
        <v>165</v>
      </c>
      <c r="T61" s="252" t="s">
        <v>165</v>
      </c>
      <c r="U61" s="232">
        <v>0</v>
      </c>
      <c r="V61" s="232">
        <f>ROUND(E61*U61,2)</f>
        <v>0</v>
      </c>
      <c r="W61" s="232"/>
      <c r="X61" s="232" t="s">
        <v>375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376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29"/>
      <c r="B62" s="230"/>
      <c r="C62" s="265" t="s">
        <v>208</v>
      </c>
      <c r="D62" s="235"/>
      <c r="E62" s="236"/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12"/>
      <c r="Z62" s="212"/>
      <c r="AA62" s="212"/>
      <c r="AB62" s="212"/>
      <c r="AC62" s="212"/>
      <c r="AD62" s="212"/>
      <c r="AE62" s="212"/>
      <c r="AF62" s="212"/>
      <c r="AG62" s="212" t="s">
        <v>169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5">
      <c r="A63" s="229"/>
      <c r="B63" s="230"/>
      <c r="C63" s="266" t="s">
        <v>665</v>
      </c>
      <c r="D63" s="235"/>
      <c r="E63" s="236"/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12"/>
      <c r="Z63" s="212"/>
      <c r="AA63" s="212"/>
      <c r="AB63" s="212"/>
      <c r="AC63" s="212"/>
      <c r="AD63" s="212"/>
      <c r="AE63" s="212"/>
      <c r="AF63" s="212"/>
      <c r="AG63" s="212" t="s">
        <v>169</v>
      </c>
      <c r="AH63" s="212">
        <v>2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29"/>
      <c r="B64" s="230"/>
      <c r="C64" s="266" t="s">
        <v>666</v>
      </c>
      <c r="D64" s="235"/>
      <c r="E64" s="236">
        <v>109.428</v>
      </c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12"/>
      <c r="Z64" s="212"/>
      <c r="AA64" s="212"/>
      <c r="AB64" s="212"/>
      <c r="AC64" s="212"/>
      <c r="AD64" s="212"/>
      <c r="AE64" s="212"/>
      <c r="AF64" s="212"/>
      <c r="AG64" s="212" t="s">
        <v>169</v>
      </c>
      <c r="AH64" s="212">
        <v>2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29"/>
      <c r="B65" s="230"/>
      <c r="C65" s="265" t="s">
        <v>218</v>
      </c>
      <c r="D65" s="235"/>
      <c r="E65" s="236"/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12"/>
      <c r="Z65" s="212"/>
      <c r="AA65" s="212"/>
      <c r="AB65" s="212"/>
      <c r="AC65" s="212"/>
      <c r="AD65" s="212"/>
      <c r="AE65" s="212"/>
      <c r="AF65" s="212"/>
      <c r="AG65" s="212" t="s">
        <v>169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29"/>
      <c r="B66" s="230"/>
      <c r="C66" s="263" t="s">
        <v>667</v>
      </c>
      <c r="D66" s="233"/>
      <c r="E66" s="234">
        <v>110</v>
      </c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12"/>
      <c r="Z66" s="212"/>
      <c r="AA66" s="212"/>
      <c r="AB66" s="212"/>
      <c r="AC66" s="212"/>
      <c r="AD66" s="212"/>
      <c r="AE66" s="212"/>
      <c r="AF66" s="212"/>
      <c r="AG66" s="212" t="s">
        <v>169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0.399999999999999" outlineLevel="1" x14ac:dyDescent="0.25">
      <c r="A67" s="246">
        <v>22</v>
      </c>
      <c r="B67" s="247" t="s">
        <v>517</v>
      </c>
      <c r="C67" s="262" t="s">
        <v>518</v>
      </c>
      <c r="D67" s="248" t="s">
        <v>164</v>
      </c>
      <c r="E67" s="249">
        <v>4.97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49">
        <v>2.5249999999999999</v>
      </c>
      <c r="O67" s="249">
        <f>ROUND(E67*N67,2)</f>
        <v>12.55</v>
      </c>
      <c r="P67" s="249">
        <v>0</v>
      </c>
      <c r="Q67" s="249">
        <f>ROUND(E67*P67,2)</f>
        <v>0</v>
      </c>
      <c r="R67" s="251"/>
      <c r="S67" s="251" t="s">
        <v>229</v>
      </c>
      <c r="T67" s="252" t="s">
        <v>230</v>
      </c>
      <c r="U67" s="232">
        <v>1.44</v>
      </c>
      <c r="V67" s="232">
        <f>ROUND(E67*U67,2)</f>
        <v>7.16</v>
      </c>
      <c r="W67" s="232"/>
      <c r="X67" s="232" t="s">
        <v>166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167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5">
      <c r="A68" s="229"/>
      <c r="B68" s="230"/>
      <c r="C68" s="263" t="s">
        <v>663</v>
      </c>
      <c r="D68" s="233"/>
      <c r="E68" s="234"/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12"/>
      <c r="Z68" s="212"/>
      <c r="AA68" s="212"/>
      <c r="AB68" s="212"/>
      <c r="AC68" s="212"/>
      <c r="AD68" s="212"/>
      <c r="AE68" s="212"/>
      <c r="AF68" s="212"/>
      <c r="AG68" s="212" t="s">
        <v>169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5">
      <c r="A69" s="229"/>
      <c r="B69" s="230"/>
      <c r="C69" s="263" t="s">
        <v>668</v>
      </c>
      <c r="D69" s="233"/>
      <c r="E69" s="234">
        <v>4.97</v>
      </c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12"/>
      <c r="Z69" s="212"/>
      <c r="AA69" s="212"/>
      <c r="AB69" s="212"/>
      <c r="AC69" s="212"/>
      <c r="AD69" s="212"/>
      <c r="AE69" s="212"/>
      <c r="AF69" s="212"/>
      <c r="AG69" s="212" t="s">
        <v>169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0.399999999999999" outlineLevel="1" x14ac:dyDescent="0.25">
      <c r="A70" s="246">
        <v>23</v>
      </c>
      <c r="B70" s="247" t="s">
        <v>669</v>
      </c>
      <c r="C70" s="262" t="s">
        <v>670</v>
      </c>
      <c r="D70" s="248" t="s">
        <v>224</v>
      </c>
      <c r="E70" s="249">
        <v>34.700000000000003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49">
        <v>0.15673999999999999</v>
      </c>
      <c r="O70" s="249">
        <f>ROUND(E70*N70,2)</f>
        <v>5.44</v>
      </c>
      <c r="P70" s="249">
        <v>0</v>
      </c>
      <c r="Q70" s="249">
        <f>ROUND(E70*P70,2)</f>
        <v>0</v>
      </c>
      <c r="R70" s="251"/>
      <c r="S70" s="251" t="s">
        <v>229</v>
      </c>
      <c r="T70" s="252" t="s">
        <v>230</v>
      </c>
      <c r="U70" s="232">
        <v>0.3</v>
      </c>
      <c r="V70" s="232">
        <f>ROUND(E70*U70,2)</f>
        <v>10.41</v>
      </c>
      <c r="W70" s="232"/>
      <c r="X70" s="232" t="s">
        <v>166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167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5">
      <c r="A71" s="229"/>
      <c r="B71" s="230"/>
      <c r="C71" s="263" t="s">
        <v>439</v>
      </c>
      <c r="D71" s="233"/>
      <c r="E71" s="234"/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12"/>
      <c r="Z71" s="212"/>
      <c r="AA71" s="212"/>
      <c r="AB71" s="212"/>
      <c r="AC71" s="212"/>
      <c r="AD71" s="212"/>
      <c r="AE71" s="212"/>
      <c r="AF71" s="212"/>
      <c r="AG71" s="212" t="s">
        <v>169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5">
      <c r="A72" s="229"/>
      <c r="B72" s="230"/>
      <c r="C72" s="263" t="s">
        <v>671</v>
      </c>
      <c r="D72" s="233"/>
      <c r="E72" s="234">
        <v>25.1</v>
      </c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12"/>
      <c r="Z72" s="212"/>
      <c r="AA72" s="212"/>
      <c r="AB72" s="212"/>
      <c r="AC72" s="212"/>
      <c r="AD72" s="212"/>
      <c r="AE72" s="212"/>
      <c r="AF72" s="212"/>
      <c r="AG72" s="212" t="s">
        <v>169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5">
      <c r="A73" s="229"/>
      <c r="B73" s="230"/>
      <c r="C73" s="263" t="s">
        <v>672</v>
      </c>
      <c r="D73" s="233"/>
      <c r="E73" s="234">
        <v>4.17</v>
      </c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12"/>
      <c r="Z73" s="212"/>
      <c r="AA73" s="212"/>
      <c r="AB73" s="212"/>
      <c r="AC73" s="212"/>
      <c r="AD73" s="212"/>
      <c r="AE73" s="212"/>
      <c r="AF73" s="212"/>
      <c r="AG73" s="212" t="s">
        <v>169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5">
      <c r="A74" s="229"/>
      <c r="B74" s="230"/>
      <c r="C74" s="263" t="s">
        <v>673</v>
      </c>
      <c r="D74" s="233"/>
      <c r="E74" s="234"/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12"/>
      <c r="Z74" s="212"/>
      <c r="AA74" s="212"/>
      <c r="AB74" s="212"/>
      <c r="AC74" s="212"/>
      <c r="AD74" s="212"/>
      <c r="AE74" s="212"/>
      <c r="AF74" s="212"/>
      <c r="AG74" s="212" t="s">
        <v>169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5">
      <c r="A75" s="229"/>
      <c r="B75" s="230"/>
      <c r="C75" s="263" t="s">
        <v>674</v>
      </c>
      <c r="D75" s="233"/>
      <c r="E75" s="234">
        <v>5.43</v>
      </c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12"/>
      <c r="Z75" s="212"/>
      <c r="AA75" s="212"/>
      <c r="AB75" s="212"/>
      <c r="AC75" s="212"/>
      <c r="AD75" s="212"/>
      <c r="AE75" s="212"/>
      <c r="AF75" s="212"/>
      <c r="AG75" s="212" t="s">
        <v>169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5">
      <c r="A76" s="246">
        <v>24</v>
      </c>
      <c r="B76" s="247" t="s">
        <v>675</v>
      </c>
      <c r="C76" s="262" t="s">
        <v>676</v>
      </c>
      <c r="D76" s="248" t="s">
        <v>224</v>
      </c>
      <c r="E76" s="249">
        <v>26.355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49">
        <v>0.104</v>
      </c>
      <c r="O76" s="249">
        <f>ROUND(E76*N76,2)</f>
        <v>2.74</v>
      </c>
      <c r="P76" s="249">
        <v>0</v>
      </c>
      <c r="Q76" s="249">
        <f>ROUND(E76*P76,2)</f>
        <v>0</v>
      </c>
      <c r="R76" s="251" t="s">
        <v>374</v>
      </c>
      <c r="S76" s="251" t="s">
        <v>165</v>
      </c>
      <c r="T76" s="252" t="s">
        <v>165</v>
      </c>
      <c r="U76" s="232">
        <v>0</v>
      </c>
      <c r="V76" s="232">
        <f>ROUND(E76*U76,2)</f>
        <v>0</v>
      </c>
      <c r="W76" s="232"/>
      <c r="X76" s="232" t="s">
        <v>375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376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5">
      <c r="A77" s="229"/>
      <c r="B77" s="230"/>
      <c r="C77" s="263" t="s">
        <v>439</v>
      </c>
      <c r="D77" s="233"/>
      <c r="E77" s="234"/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12"/>
      <c r="Z77" s="212"/>
      <c r="AA77" s="212"/>
      <c r="AB77" s="212"/>
      <c r="AC77" s="212"/>
      <c r="AD77" s="212"/>
      <c r="AE77" s="212"/>
      <c r="AF77" s="212"/>
      <c r="AG77" s="212" t="s">
        <v>169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5">
      <c r="A78" s="229"/>
      <c r="B78" s="230"/>
      <c r="C78" s="263" t="s">
        <v>677</v>
      </c>
      <c r="D78" s="233"/>
      <c r="E78" s="234">
        <v>26.355</v>
      </c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12"/>
      <c r="Z78" s="212"/>
      <c r="AA78" s="212"/>
      <c r="AB78" s="212"/>
      <c r="AC78" s="212"/>
      <c r="AD78" s="212"/>
      <c r="AE78" s="212"/>
      <c r="AF78" s="212"/>
      <c r="AG78" s="212" t="s">
        <v>169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5">
      <c r="A79" s="246">
        <v>25</v>
      </c>
      <c r="B79" s="247" t="s">
        <v>678</v>
      </c>
      <c r="C79" s="262" t="s">
        <v>679</v>
      </c>
      <c r="D79" s="248" t="s">
        <v>224</v>
      </c>
      <c r="E79" s="249">
        <v>4.3784999999999998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49">
        <v>0.104</v>
      </c>
      <c r="O79" s="249">
        <f>ROUND(E79*N79,2)</f>
        <v>0.46</v>
      </c>
      <c r="P79" s="249">
        <v>0</v>
      </c>
      <c r="Q79" s="249">
        <f>ROUND(E79*P79,2)</f>
        <v>0</v>
      </c>
      <c r="R79" s="251"/>
      <c r="S79" s="251" t="s">
        <v>229</v>
      </c>
      <c r="T79" s="252" t="s">
        <v>230</v>
      </c>
      <c r="U79" s="232">
        <v>0</v>
      </c>
      <c r="V79" s="232">
        <f>ROUND(E79*U79,2)</f>
        <v>0</v>
      </c>
      <c r="W79" s="232"/>
      <c r="X79" s="232" t="s">
        <v>375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376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5">
      <c r="A80" s="229"/>
      <c r="B80" s="230"/>
      <c r="C80" s="263" t="s">
        <v>439</v>
      </c>
      <c r="D80" s="233"/>
      <c r="E80" s="234"/>
      <c r="F80" s="232"/>
      <c r="G80" s="232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12"/>
      <c r="Z80" s="212"/>
      <c r="AA80" s="212"/>
      <c r="AB80" s="212"/>
      <c r="AC80" s="212"/>
      <c r="AD80" s="212"/>
      <c r="AE80" s="212"/>
      <c r="AF80" s="212"/>
      <c r="AG80" s="212" t="s">
        <v>169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5">
      <c r="A81" s="229"/>
      <c r="B81" s="230"/>
      <c r="C81" s="263" t="s">
        <v>680</v>
      </c>
      <c r="D81" s="233"/>
      <c r="E81" s="234">
        <v>4.3784999999999998</v>
      </c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12"/>
      <c r="Z81" s="212"/>
      <c r="AA81" s="212"/>
      <c r="AB81" s="212"/>
      <c r="AC81" s="212"/>
      <c r="AD81" s="212"/>
      <c r="AE81" s="212"/>
      <c r="AF81" s="212"/>
      <c r="AG81" s="212" t="s">
        <v>169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5">
      <c r="A82" s="246">
        <v>26</v>
      </c>
      <c r="B82" s="247" t="s">
        <v>681</v>
      </c>
      <c r="C82" s="262" t="s">
        <v>682</v>
      </c>
      <c r="D82" s="248" t="s">
        <v>224</v>
      </c>
      <c r="E82" s="249">
        <v>5.7015000000000002</v>
      </c>
      <c r="F82" s="250"/>
      <c r="G82" s="251">
        <f>ROUND(E82*F82,2)</f>
        <v>0</v>
      </c>
      <c r="H82" s="250"/>
      <c r="I82" s="251">
        <f>ROUND(E82*H82,2)</f>
        <v>0</v>
      </c>
      <c r="J82" s="250"/>
      <c r="K82" s="251">
        <f>ROUND(E82*J82,2)</f>
        <v>0</v>
      </c>
      <c r="L82" s="251">
        <v>21</v>
      </c>
      <c r="M82" s="251">
        <f>G82*(1+L82/100)</f>
        <v>0</v>
      </c>
      <c r="N82" s="249">
        <v>0.104</v>
      </c>
      <c r="O82" s="249">
        <f>ROUND(E82*N82,2)</f>
        <v>0.59</v>
      </c>
      <c r="P82" s="249">
        <v>0</v>
      </c>
      <c r="Q82" s="249">
        <f>ROUND(E82*P82,2)</f>
        <v>0</v>
      </c>
      <c r="R82" s="251"/>
      <c r="S82" s="251" t="s">
        <v>229</v>
      </c>
      <c r="T82" s="252" t="s">
        <v>230</v>
      </c>
      <c r="U82" s="232">
        <v>0</v>
      </c>
      <c r="V82" s="232">
        <f>ROUND(E82*U82,2)</f>
        <v>0</v>
      </c>
      <c r="W82" s="232"/>
      <c r="X82" s="232" t="s">
        <v>375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376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5">
      <c r="A83" s="229"/>
      <c r="B83" s="230"/>
      <c r="C83" s="263" t="s">
        <v>439</v>
      </c>
      <c r="D83" s="233"/>
      <c r="E83" s="234"/>
      <c r="F83" s="232"/>
      <c r="G83" s="23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12"/>
      <c r="Z83" s="212"/>
      <c r="AA83" s="212"/>
      <c r="AB83" s="212"/>
      <c r="AC83" s="212"/>
      <c r="AD83" s="212"/>
      <c r="AE83" s="212"/>
      <c r="AF83" s="212"/>
      <c r="AG83" s="212" t="s">
        <v>169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5">
      <c r="A84" s="229"/>
      <c r="B84" s="230"/>
      <c r="C84" s="263" t="s">
        <v>683</v>
      </c>
      <c r="D84" s="233"/>
      <c r="E84" s="234">
        <v>5.7015000000000002</v>
      </c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12"/>
      <c r="Z84" s="212"/>
      <c r="AA84" s="212"/>
      <c r="AB84" s="212"/>
      <c r="AC84" s="212"/>
      <c r="AD84" s="212"/>
      <c r="AE84" s="212"/>
      <c r="AF84" s="212"/>
      <c r="AG84" s="212" t="s">
        <v>169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0.399999999999999" outlineLevel="1" x14ac:dyDescent="0.25">
      <c r="A85" s="246">
        <v>27</v>
      </c>
      <c r="B85" s="247" t="s">
        <v>504</v>
      </c>
      <c r="C85" s="262" t="s">
        <v>505</v>
      </c>
      <c r="D85" s="248" t="s">
        <v>164</v>
      </c>
      <c r="E85" s="249">
        <v>2.4300000000000002</v>
      </c>
      <c r="F85" s="250"/>
      <c r="G85" s="251">
        <f>ROUND(E85*F85,2)</f>
        <v>0</v>
      </c>
      <c r="H85" s="250"/>
      <c r="I85" s="251">
        <f>ROUND(E85*H85,2)</f>
        <v>0</v>
      </c>
      <c r="J85" s="250"/>
      <c r="K85" s="251">
        <f>ROUND(E85*J85,2)</f>
        <v>0</v>
      </c>
      <c r="L85" s="251">
        <v>21</v>
      </c>
      <c r="M85" s="251">
        <f>G85*(1+L85/100)</f>
        <v>0</v>
      </c>
      <c r="N85" s="249">
        <v>2.5249999999999999</v>
      </c>
      <c r="O85" s="249">
        <f>ROUND(E85*N85,2)</f>
        <v>6.14</v>
      </c>
      <c r="P85" s="249">
        <v>0</v>
      </c>
      <c r="Q85" s="249">
        <f>ROUND(E85*P85,2)</f>
        <v>0</v>
      </c>
      <c r="R85" s="251"/>
      <c r="S85" s="251" t="s">
        <v>229</v>
      </c>
      <c r="T85" s="252" t="s">
        <v>230</v>
      </c>
      <c r="U85" s="232">
        <v>1.44</v>
      </c>
      <c r="V85" s="232">
        <f>ROUND(E85*U85,2)</f>
        <v>3.5</v>
      </c>
      <c r="W85" s="232"/>
      <c r="X85" s="232" t="s">
        <v>166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167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5">
      <c r="A86" s="229"/>
      <c r="B86" s="230"/>
      <c r="C86" s="263" t="s">
        <v>684</v>
      </c>
      <c r="D86" s="233"/>
      <c r="E86" s="234">
        <v>2.4300000000000002</v>
      </c>
      <c r="F86" s="232"/>
      <c r="G86" s="232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12"/>
      <c r="Z86" s="212"/>
      <c r="AA86" s="212"/>
      <c r="AB86" s="212"/>
      <c r="AC86" s="212"/>
      <c r="AD86" s="212"/>
      <c r="AE86" s="212"/>
      <c r="AF86" s="212"/>
      <c r="AG86" s="212" t="s">
        <v>169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x14ac:dyDescent="0.25">
      <c r="A87" s="240" t="s">
        <v>160</v>
      </c>
      <c r="B87" s="241" t="s">
        <v>116</v>
      </c>
      <c r="C87" s="261" t="s">
        <v>117</v>
      </c>
      <c r="D87" s="242"/>
      <c r="E87" s="243"/>
      <c r="F87" s="244"/>
      <c r="G87" s="244">
        <f>SUMIF(AG88:AG88,"&lt;&gt;NOR",G88:G88)</f>
        <v>0</v>
      </c>
      <c r="H87" s="244"/>
      <c r="I87" s="244">
        <f>SUM(I88:I88)</f>
        <v>0</v>
      </c>
      <c r="J87" s="244"/>
      <c r="K87" s="244">
        <f>SUM(K88:K88)</f>
        <v>0</v>
      </c>
      <c r="L87" s="244"/>
      <c r="M87" s="244">
        <f>SUM(M88:M88)</f>
        <v>0</v>
      </c>
      <c r="N87" s="243"/>
      <c r="O87" s="243">
        <f>SUM(O88:O88)</f>
        <v>0</v>
      </c>
      <c r="P87" s="243"/>
      <c r="Q87" s="243">
        <f>SUM(Q88:Q88)</f>
        <v>0</v>
      </c>
      <c r="R87" s="244"/>
      <c r="S87" s="244"/>
      <c r="T87" s="245"/>
      <c r="U87" s="239"/>
      <c r="V87" s="239">
        <f>SUM(V88:V88)</f>
        <v>46.05</v>
      </c>
      <c r="W87" s="239"/>
      <c r="X87" s="239"/>
      <c r="AG87" t="s">
        <v>161</v>
      </c>
    </row>
    <row r="88" spans="1:60" outlineLevel="1" x14ac:dyDescent="0.25">
      <c r="A88" s="246">
        <v>28</v>
      </c>
      <c r="B88" s="247" t="s">
        <v>520</v>
      </c>
      <c r="C88" s="262" t="s">
        <v>521</v>
      </c>
      <c r="D88" s="248" t="s">
        <v>244</v>
      </c>
      <c r="E88" s="249">
        <v>118.08628</v>
      </c>
      <c r="F88" s="250"/>
      <c r="G88" s="251">
        <f>ROUND(E88*F88,2)</f>
        <v>0</v>
      </c>
      <c r="H88" s="250"/>
      <c r="I88" s="251">
        <f>ROUND(E88*H88,2)</f>
        <v>0</v>
      </c>
      <c r="J88" s="250"/>
      <c r="K88" s="251">
        <f>ROUND(E88*J88,2)</f>
        <v>0</v>
      </c>
      <c r="L88" s="251">
        <v>21</v>
      </c>
      <c r="M88" s="251">
        <f>G88*(1+L88/100)</f>
        <v>0</v>
      </c>
      <c r="N88" s="249">
        <v>0</v>
      </c>
      <c r="O88" s="249">
        <f>ROUND(E88*N88,2)</f>
        <v>0</v>
      </c>
      <c r="P88" s="249">
        <v>0</v>
      </c>
      <c r="Q88" s="249">
        <f>ROUND(E88*P88,2)</f>
        <v>0</v>
      </c>
      <c r="R88" s="251"/>
      <c r="S88" s="251" t="s">
        <v>165</v>
      </c>
      <c r="T88" s="252" t="s">
        <v>165</v>
      </c>
      <c r="U88" s="232">
        <v>0.39</v>
      </c>
      <c r="V88" s="232">
        <f>ROUND(E88*U88,2)</f>
        <v>46.05</v>
      </c>
      <c r="W88" s="232"/>
      <c r="X88" s="232" t="s">
        <v>411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412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x14ac:dyDescent="0.25">
      <c r="A89" s="3"/>
      <c r="B89" s="4"/>
      <c r="C89" s="268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AE89">
        <v>15</v>
      </c>
      <c r="AF89">
        <v>21</v>
      </c>
      <c r="AG89" t="s">
        <v>147</v>
      </c>
    </row>
    <row r="90" spans="1:60" x14ac:dyDescent="0.25">
      <c r="A90" s="215"/>
      <c r="B90" s="216" t="s">
        <v>31</v>
      </c>
      <c r="C90" s="269"/>
      <c r="D90" s="217"/>
      <c r="E90" s="218"/>
      <c r="F90" s="218"/>
      <c r="G90" s="260">
        <f>G8+G43+G57+G87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f>SUMIF(L7:L88,AE89,G7:G88)</f>
        <v>0</v>
      </c>
      <c r="AF90">
        <f>SUMIF(L7:L88,AF89,G7:G88)</f>
        <v>0</v>
      </c>
      <c r="AG90" t="s">
        <v>251</v>
      </c>
    </row>
    <row r="91" spans="1:60" x14ac:dyDescent="0.25">
      <c r="A91" s="3"/>
      <c r="B91" s="4"/>
      <c r="C91" s="268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60" x14ac:dyDescent="0.25">
      <c r="A92" s="3"/>
      <c r="B92" s="4"/>
      <c r="C92" s="268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60" x14ac:dyDescent="0.25">
      <c r="A93" s="219" t="s">
        <v>252</v>
      </c>
      <c r="B93" s="219"/>
      <c r="C93" s="270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60" x14ac:dyDescent="0.25">
      <c r="A94" s="220"/>
      <c r="B94" s="221"/>
      <c r="C94" s="271"/>
      <c r="D94" s="221"/>
      <c r="E94" s="221"/>
      <c r="F94" s="221"/>
      <c r="G94" s="22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AG94" t="s">
        <v>253</v>
      </c>
    </row>
    <row r="95" spans="1:60" x14ac:dyDescent="0.25">
      <c r="A95" s="223"/>
      <c r="B95" s="224"/>
      <c r="C95" s="272"/>
      <c r="D95" s="224"/>
      <c r="E95" s="224"/>
      <c r="F95" s="224"/>
      <c r="G95" s="22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60" x14ac:dyDescent="0.25">
      <c r="A96" s="223"/>
      <c r="B96" s="224"/>
      <c r="C96" s="272"/>
      <c r="D96" s="224"/>
      <c r="E96" s="224"/>
      <c r="F96" s="224"/>
      <c r="G96" s="225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 x14ac:dyDescent="0.25">
      <c r="A97" s="223"/>
      <c r="B97" s="224"/>
      <c r="C97" s="272"/>
      <c r="D97" s="224"/>
      <c r="E97" s="224"/>
      <c r="F97" s="224"/>
      <c r="G97" s="225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33" x14ac:dyDescent="0.25">
      <c r="A98" s="226"/>
      <c r="B98" s="227"/>
      <c r="C98" s="273"/>
      <c r="D98" s="227"/>
      <c r="E98" s="227"/>
      <c r="F98" s="227"/>
      <c r="G98" s="228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 x14ac:dyDescent="0.25">
      <c r="A99" s="3"/>
      <c r="B99" s="4"/>
      <c r="C99" s="268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33" x14ac:dyDescent="0.25">
      <c r="C100" s="274"/>
      <c r="D100" s="10"/>
      <c r="AG100" t="s">
        <v>254</v>
      </c>
    </row>
    <row r="101" spans="1:33" x14ac:dyDescent="0.25">
      <c r="D101" s="10"/>
    </row>
    <row r="102" spans="1:33" x14ac:dyDescent="0.25">
      <c r="D102" s="10"/>
    </row>
    <row r="103" spans="1:33" x14ac:dyDescent="0.25">
      <c r="D103" s="10"/>
    </row>
    <row r="104" spans="1:33" x14ac:dyDescent="0.25">
      <c r="D104" s="10"/>
    </row>
    <row r="105" spans="1:33" x14ac:dyDescent="0.25">
      <c r="D105" s="10"/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93:C93"/>
    <mergeCell ref="A94:G9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135</v>
      </c>
    </row>
    <row r="2" spans="1:60" ht="25.0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136</v>
      </c>
    </row>
    <row r="3" spans="1:60" ht="25.05" customHeight="1" x14ac:dyDescent="0.25">
      <c r="A3" s="198" t="s">
        <v>9</v>
      </c>
      <c r="B3" s="49" t="s">
        <v>43</v>
      </c>
      <c r="C3" s="201" t="s">
        <v>44</v>
      </c>
      <c r="D3" s="199"/>
      <c r="E3" s="199"/>
      <c r="F3" s="199"/>
      <c r="G3" s="200"/>
      <c r="AC3" s="177" t="s">
        <v>136</v>
      </c>
      <c r="AG3" t="s">
        <v>137</v>
      </c>
    </row>
    <row r="4" spans="1:60" ht="25.05" customHeight="1" x14ac:dyDescent="0.25">
      <c r="A4" s="202" t="s">
        <v>10</v>
      </c>
      <c r="B4" s="203" t="s">
        <v>57</v>
      </c>
      <c r="C4" s="204" t="s">
        <v>58</v>
      </c>
      <c r="D4" s="205"/>
      <c r="E4" s="205"/>
      <c r="F4" s="205"/>
      <c r="G4" s="206"/>
      <c r="AG4" t="s">
        <v>138</v>
      </c>
    </row>
    <row r="5" spans="1:60" x14ac:dyDescent="0.25">
      <c r="D5" s="10"/>
    </row>
    <row r="6" spans="1:60" ht="39.6" x14ac:dyDescent="0.25">
      <c r="A6" s="208" t="s">
        <v>139</v>
      </c>
      <c r="B6" s="210" t="s">
        <v>140</v>
      </c>
      <c r="C6" s="210" t="s">
        <v>141</v>
      </c>
      <c r="D6" s="209" t="s">
        <v>142</v>
      </c>
      <c r="E6" s="208" t="s">
        <v>143</v>
      </c>
      <c r="F6" s="207" t="s">
        <v>144</v>
      </c>
      <c r="G6" s="208" t="s">
        <v>31</v>
      </c>
      <c r="H6" s="211" t="s">
        <v>32</v>
      </c>
      <c r="I6" s="211" t="s">
        <v>145</v>
      </c>
      <c r="J6" s="211" t="s">
        <v>33</v>
      </c>
      <c r="K6" s="211" t="s">
        <v>146</v>
      </c>
      <c r="L6" s="211" t="s">
        <v>147</v>
      </c>
      <c r="M6" s="211" t="s">
        <v>148</v>
      </c>
      <c r="N6" s="211" t="s">
        <v>149</v>
      </c>
      <c r="O6" s="211" t="s">
        <v>150</v>
      </c>
      <c r="P6" s="211" t="s">
        <v>151</v>
      </c>
      <c r="Q6" s="211" t="s">
        <v>152</v>
      </c>
      <c r="R6" s="211" t="s">
        <v>153</v>
      </c>
      <c r="S6" s="211" t="s">
        <v>154</v>
      </c>
      <c r="T6" s="211" t="s">
        <v>155</v>
      </c>
      <c r="U6" s="211" t="s">
        <v>156</v>
      </c>
      <c r="V6" s="211" t="s">
        <v>157</v>
      </c>
      <c r="W6" s="211" t="s">
        <v>158</v>
      </c>
      <c r="X6" s="211" t="s">
        <v>159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5">
      <c r="A8" s="240" t="s">
        <v>160</v>
      </c>
      <c r="B8" s="241" t="s">
        <v>102</v>
      </c>
      <c r="C8" s="261" t="s">
        <v>103</v>
      </c>
      <c r="D8" s="242"/>
      <c r="E8" s="243"/>
      <c r="F8" s="244"/>
      <c r="G8" s="244">
        <f>SUMIF(AG9:AG30,"&lt;&gt;NOR",G9:G30)</f>
        <v>0</v>
      </c>
      <c r="H8" s="244"/>
      <c r="I8" s="244">
        <f>SUM(I9:I30)</f>
        <v>0</v>
      </c>
      <c r="J8" s="244"/>
      <c r="K8" s="244">
        <f>SUM(K9:K30)</f>
        <v>0</v>
      </c>
      <c r="L8" s="244"/>
      <c r="M8" s="244">
        <f>SUM(M9:M30)</f>
        <v>0</v>
      </c>
      <c r="N8" s="243"/>
      <c r="O8" s="243">
        <f>SUM(O9:O30)</f>
        <v>0</v>
      </c>
      <c r="P8" s="243"/>
      <c r="Q8" s="243">
        <f>SUM(Q9:Q30)</f>
        <v>0</v>
      </c>
      <c r="R8" s="244"/>
      <c r="S8" s="244"/>
      <c r="T8" s="245"/>
      <c r="U8" s="239"/>
      <c r="V8" s="239">
        <f>SUM(V9:V30)</f>
        <v>17.37</v>
      </c>
      <c r="W8" s="239"/>
      <c r="X8" s="239"/>
      <c r="AG8" t="s">
        <v>161</v>
      </c>
    </row>
    <row r="9" spans="1:60" outlineLevel="1" x14ac:dyDescent="0.25">
      <c r="A9" s="246">
        <v>1</v>
      </c>
      <c r="B9" s="247" t="s">
        <v>304</v>
      </c>
      <c r="C9" s="262" t="s">
        <v>305</v>
      </c>
      <c r="D9" s="248" t="s">
        <v>164</v>
      </c>
      <c r="E9" s="249">
        <v>8.07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51"/>
      <c r="S9" s="251" t="s">
        <v>165</v>
      </c>
      <c r="T9" s="252" t="s">
        <v>165</v>
      </c>
      <c r="U9" s="232">
        <v>0.16</v>
      </c>
      <c r="V9" s="232">
        <f>ROUND(E9*U9,2)</f>
        <v>1.29</v>
      </c>
      <c r="W9" s="232"/>
      <c r="X9" s="232" t="s">
        <v>166</v>
      </c>
      <c r="Y9" s="212"/>
      <c r="Z9" s="212"/>
      <c r="AA9" s="212"/>
      <c r="AB9" s="212"/>
      <c r="AC9" s="212"/>
      <c r="AD9" s="212"/>
      <c r="AE9" s="212"/>
      <c r="AF9" s="212"/>
      <c r="AG9" s="212" t="s">
        <v>167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29"/>
      <c r="B10" s="230"/>
      <c r="C10" s="263" t="s">
        <v>685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169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29"/>
      <c r="B11" s="230"/>
      <c r="C11" s="263" t="s">
        <v>686</v>
      </c>
      <c r="D11" s="233"/>
      <c r="E11" s="234"/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12"/>
      <c r="Z11" s="212"/>
      <c r="AA11" s="212"/>
      <c r="AB11" s="212"/>
      <c r="AC11" s="212"/>
      <c r="AD11" s="212"/>
      <c r="AE11" s="212"/>
      <c r="AF11" s="212"/>
      <c r="AG11" s="212" t="s">
        <v>169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29"/>
      <c r="B12" s="230"/>
      <c r="C12" s="263" t="s">
        <v>687</v>
      </c>
      <c r="D12" s="233"/>
      <c r="E12" s="234">
        <v>6.75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12"/>
      <c r="Z12" s="212"/>
      <c r="AA12" s="212"/>
      <c r="AB12" s="212"/>
      <c r="AC12" s="212"/>
      <c r="AD12" s="212"/>
      <c r="AE12" s="212"/>
      <c r="AF12" s="212"/>
      <c r="AG12" s="212" t="s">
        <v>169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29"/>
      <c r="B13" s="230"/>
      <c r="C13" s="263" t="s">
        <v>688</v>
      </c>
      <c r="D13" s="233"/>
      <c r="E13" s="234">
        <v>1.32</v>
      </c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12"/>
      <c r="Z13" s="212"/>
      <c r="AA13" s="212"/>
      <c r="AB13" s="212"/>
      <c r="AC13" s="212"/>
      <c r="AD13" s="212"/>
      <c r="AE13" s="212"/>
      <c r="AF13" s="212"/>
      <c r="AG13" s="212" t="s">
        <v>169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53">
        <v>2</v>
      </c>
      <c r="B14" s="254" t="s">
        <v>307</v>
      </c>
      <c r="C14" s="264" t="s">
        <v>308</v>
      </c>
      <c r="D14" s="255" t="s">
        <v>164</v>
      </c>
      <c r="E14" s="256">
        <v>8.07</v>
      </c>
      <c r="F14" s="257"/>
      <c r="G14" s="258">
        <f>ROUND(E14*F14,2)</f>
        <v>0</v>
      </c>
      <c r="H14" s="257"/>
      <c r="I14" s="258">
        <f>ROUND(E14*H14,2)</f>
        <v>0</v>
      </c>
      <c r="J14" s="257"/>
      <c r="K14" s="258">
        <f>ROUND(E14*J14,2)</f>
        <v>0</v>
      </c>
      <c r="L14" s="258">
        <v>21</v>
      </c>
      <c r="M14" s="258">
        <f>G14*(1+L14/100)</f>
        <v>0</v>
      </c>
      <c r="N14" s="256">
        <v>0</v>
      </c>
      <c r="O14" s="256">
        <f>ROUND(E14*N14,2)</f>
        <v>0</v>
      </c>
      <c r="P14" s="256">
        <v>0</v>
      </c>
      <c r="Q14" s="256">
        <f>ROUND(E14*P14,2)</f>
        <v>0</v>
      </c>
      <c r="R14" s="258"/>
      <c r="S14" s="258" t="s">
        <v>165</v>
      </c>
      <c r="T14" s="259" t="s">
        <v>165</v>
      </c>
      <c r="U14" s="232">
        <v>8.4000000000000005E-2</v>
      </c>
      <c r="V14" s="232">
        <f>ROUND(E14*U14,2)</f>
        <v>0.68</v>
      </c>
      <c r="W14" s="232"/>
      <c r="X14" s="232" t="s">
        <v>166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167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46">
        <v>3</v>
      </c>
      <c r="B15" s="247" t="s">
        <v>181</v>
      </c>
      <c r="C15" s="262" t="s">
        <v>182</v>
      </c>
      <c r="D15" s="248" t="s">
        <v>164</v>
      </c>
      <c r="E15" s="249">
        <v>4.1500000000000004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49">
        <v>0</v>
      </c>
      <c r="O15" s="249">
        <f>ROUND(E15*N15,2)</f>
        <v>0</v>
      </c>
      <c r="P15" s="249">
        <v>0</v>
      </c>
      <c r="Q15" s="249">
        <f>ROUND(E15*P15,2)</f>
        <v>0</v>
      </c>
      <c r="R15" s="251"/>
      <c r="S15" s="251" t="s">
        <v>165</v>
      </c>
      <c r="T15" s="252" t="s">
        <v>165</v>
      </c>
      <c r="U15" s="232">
        <v>0.01</v>
      </c>
      <c r="V15" s="232">
        <f>ROUND(E15*U15,2)</f>
        <v>0.04</v>
      </c>
      <c r="W15" s="232"/>
      <c r="X15" s="232" t="s">
        <v>166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167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29"/>
      <c r="B16" s="230"/>
      <c r="C16" s="263" t="s">
        <v>685</v>
      </c>
      <c r="D16" s="233"/>
      <c r="E16" s="234"/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12"/>
      <c r="Z16" s="212"/>
      <c r="AA16" s="212"/>
      <c r="AB16" s="212"/>
      <c r="AC16" s="212"/>
      <c r="AD16" s="212"/>
      <c r="AE16" s="212"/>
      <c r="AF16" s="212"/>
      <c r="AG16" s="212" t="s">
        <v>169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29"/>
      <c r="B17" s="230"/>
      <c r="C17" s="263" t="s">
        <v>689</v>
      </c>
      <c r="D17" s="233"/>
      <c r="E17" s="234">
        <v>8.07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12"/>
      <c r="Z17" s="212"/>
      <c r="AA17" s="212"/>
      <c r="AB17" s="212"/>
      <c r="AC17" s="212"/>
      <c r="AD17" s="212"/>
      <c r="AE17" s="212"/>
      <c r="AF17" s="212"/>
      <c r="AG17" s="212" t="s">
        <v>169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29"/>
      <c r="B18" s="230"/>
      <c r="C18" s="263" t="s">
        <v>690</v>
      </c>
      <c r="D18" s="233"/>
      <c r="E18" s="234">
        <v>-3.92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12"/>
      <c r="Z18" s="212"/>
      <c r="AA18" s="212"/>
      <c r="AB18" s="212"/>
      <c r="AC18" s="212"/>
      <c r="AD18" s="212"/>
      <c r="AE18" s="212"/>
      <c r="AF18" s="212"/>
      <c r="AG18" s="212" t="s">
        <v>169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53">
        <v>4</v>
      </c>
      <c r="B19" s="254" t="s">
        <v>183</v>
      </c>
      <c r="C19" s="264" t="s">
        <v>184</v>
      </c>
      <c r="D19" s="255" t="s">
        <v>164</v>
      </c>
      <c r="E19" s="256">
        <v>4.1500000000000004</v>
      </c>
      <c r="F19" s="257"/>
      <c r="G19" s="258">
        <f>ROUND(E19*F19,2)</f>
        <v>0</v>
      </c>
      <c r="H19" s="257"/>
      <c r="I19" s="258">
        <f>ROUND(E19*H19,2)</f>
        <v>0</v>
      </c>
      <c r="J19" s="257"/>
      <c r="K19" s="258">
        <f>ROUND(E19*J19,2)</f>
        <v>0</v>
      </c>
      <c r="L19" s="258">
        <v>21</v>
      </c>
      <c r="M19" s="258">
        <f>G19*(1+L19/100)</f>
        <v>0</v>
      </c>
      <c r="N19" s="256">
        <v>0</v>
      </c>
      <c r="O19" s="256">
        <f>ROUND(E19*N19,2)</f>
        <v>0</v>
      </c>
      <c r="P19" s="256">
        <v>0</v>
      </c>
      <c r="Q19" s="256">
        <f>ROUND(E19*P19,2)</f>
        <v>0</v>
      </c>
      <c r="R19" s="258"/>
      <c r="S19" s="258" t="s">
        <v>165</v>
      </c>
      <c r="T19" s="259" t="s">
        <v>165</v>
      </c>
      <c r="U19" s="232">
        <v>0</v>
      </c>
      <c r="V19" s="232">
        <f>ROUND(E19*U19,2)</f>
        <v>0</v>
      </c>
      <c r="W19" s="232"/>
      <c r="X19" s="232" t="s">
        <v>166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167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53">
        <v>5</v>
      </c>
      <c r="B20" s="254" t="s">
        <v>185</v>
      </c>
      <c r="C20" s="264" t="s">
        <v>186</v>
      </c>
      <c r="D20" s="255" t="s">
        <v>164</v>
      </c>
      <c r="E20" s="256">
        <v>4.1500000000000004</v>
      </c>
      <c r="F20" s="257"/>
      <c r="G20" s="258">
        <f>ROUND(E20*F20,2)</f>
        <v>0</v>
      </c>
      <c r="H20" s="257"/>
      <c r="I20" s="258">
        <f>ROUND(E20*H20,2)</f>
        <v>0</v>
      </c>
      <c r="J20" s="257"/>
      <c r="K20" s="258">
        <f>ROUND(E20*J20,2)</f>
        <v>0</v>
      </c>
      <c r="L20" s="258">
        <v>21</v>
      </c>
      <c r="M20" s="258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8"/>
      <c r="S20" s="258" t="s">
        <v>165</v>
      </c>
      <c r="T20" s="259" t="s">
        <v>165</v>
      </c>
      <c r="U20" s="232">
        <v>0</v>
      </c>
      <c r="V20" s="232">
        <f>ROUND(E20*U20,2)</f>
        <v>0</v>
      </c>
      <c r="W20" s="232"/>
      <c r="X20" s="232" t="s">
        <v>166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167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46">
        <v>6</v>
      </c>
      <c r="B21" s="247" t="s">
        <v>312</v>
      </c>
      <c r="C21" s="262" t="s">
        <v>313</v>
      </c>
      <c r="D21" s="248" t="s">
        <v>164</v>
      </c>
      <c r="E21" s="249">
        <v>11.99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49">
        <v>0</v>
      </c>
      <c r="O21" s="249">
        <f>ROUND(E21*N21,2)</f>
        <v>0</v>
      </c>
      <c r="P21" s="249">
        <v>0</v>
      </c>
      <c r="Q21" s="249">
        <f>ROUND(E21*P21,2)</f>
        <v>0</v>
      </c>
      <c r="R21" s="251"/>
      <c r="S21" s="251" t="s">
        <v>165</v>
      </c>
      <c r="T21" s="252" t="s">
        <v>165</v>
      </c>
      <c r="U21" s="232">
        <v>0.01</v>
      </c>
      <c r="V21" s="232">
        <f>ROUND(E21*U21,2)</f>
        <v>0.12</v>
      </c>
      <c r="W21" s="232"/>
      <c r="X21" s="232" t="s">
        <v>166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167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29"/>
      <c r="B22" s="230"/>
      <c r="C22" s="263" t="s">
        <v>685</v>
      </c>
      <c r="D22" s="233"/>
      <c r="E22" s="234"/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12"/>
      <c r="Z22" s="212"/>
      <c r="AA22" s="212"/>
      <c r="AB22" s="212"/>
      <c r="AC22" s="212"/>
      <c r="AD22" s="212"/>
      <c r="AE22" s="212"/>
      <c r="AF22" s="212"/>
      <c r="AG22" s="212" t="s">
        <v>169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29"/>
      <c r="B23" s="230"/>
      <c r="C23" s="263" t="s">
        <v>689</v>
      </c>
      <c r="D23" s="233"/>
      <c r="E23" s="234">
        <v>8.07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12"/>
      <c r="Z23" s="212"/>
      <c r="AA23" s="212"/>
      <c r="AB23" s="212"/>
      <c r="AC23" s="212"/>
      <c r="AD23" s="212"/>
      <c r="AE23" s="212"/>
      <c r="AF23" s="212"/>
      <c r="AG23" s="212" t="s">
        <v>169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29"/>
      <c r="B24" s="230"/>
      <c r="C24" s="263" t="s">
        <v>691</v>
      </c>
      <c r="D24" s="233"/>
      <c r="E24" s="234">
        <v>3.92</v>
      </c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12"/>
      <c r="Z24" s="212"/>
      <c r="AA24" s="212"/>
      <c r="AB24" s="212"/>
      <c r="AC24" s="212"/>
      <c r="AD24" s="212"/>
      <c r="AE24" s="212"/>
      <c r="AF24" s="212"/>
      <c r="AG24" s="212" t="s">
        <v>169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53">
        <v>7</v>
      </c>
      <c r="B25" s="254" t="s">
        <v>176</v>
      </c>
      <c r="C25" s="264" t="s">
        <v>177</v>
      </c>
      <c r="D25" s="255" t="s">
        <v>164</v>
      </c>
      <c r="E25" s="256">
        <v>8.07</v>
      </c>
      <c r="F25" s="257"/>
      <c r="G25" s="258">
        <f>ROUND(E25*F25,2)</f>
        <v>0</v>
      </c>
      <c r="H25" s="257"/>
      <c r="I25" s="258">
        <f>ROUND(E25*H25,2)</f>
        <v>0</v>
      </c>
      <c r="J25" s="257"/>
      <c r="K25" s="258">
        <f>ROUND(E25*J25,2)</f>
        <v>0</v>
      </c>
      <c r="L25" s="258">
        <v>21</v>
      </c>
      <c r="M25" s="258">
        <f>G25*(1+L25/100)</f>
        <v>0</v>
      </c>
      <c r="N25" s="256">
        <v>0</v>
      </c>
      <c r="O25" s="256">
        <f>ROUND(E25*N25,2)</f>
        <v>0</v>
      </c>
      <c r="P25" s="256">
        <v>0</v>
      </c>
      <c r="Q25" s="256">
        <f>ROUND(E25*P25,2)</f>
        <v>0</v>
      </c>
      <c r="R25" s="258"/>
      <c r="S25" s="258" t="s">
        <v>165</v>
      </c>
      <c r="T25" s="259" t="s">
        <v>165</v>
      </c>
      <c r="U25" s="232">
        <v>8.9999999999999993E-3</v>
      </c>
      <c r="V25" s="232">
        <f>ROUND(E25*U25,2)</f>
        <v>7.0000000000000007E-2</v>
      </c>
      <c r="W25" s="232"/>
      <c r="X25" s="232" t="s">
        <v>166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167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53">
        <v>8</v>
      </c>
      <c r="B26" s="254" t="s">
        <v>316</v>
      </c>
      <c r="C26" s="264" t="s">
        <v>317</v>
      </c>
      <c r="D26" s="255" t="s">
        <v>164</v>
      </c>
      <c r="E26" s="256">
        <v>8.07</v>
      </c>
      <c r="F26" s="257"/>
      <c r="G26" s="258">
        <f>ROUND(E26*F26,2)</f>
        <v>0</v>
      </c>
      <c r="H26" s="257"/>
      <c r="I26" s="258">
        <f>ROUND(E26*H26,2)</f>
        <v>0</v>
      </c>
      <c r="J26" s="257"/>
      <c r="K26" s="258">
        <f>ROUND(E26*J26,2)</f>
        <v>0</v>
      </c>
      <c r="L26" s="258">
        <v>21</v>
      </c>
      <c r="M26" s="258">
        <f>G26*(1+L26/100)</f>
        <v>0</v>
      </c>
      <c r="N26" s="256">
        <v>0</v>
      </c>
      <c r="O26" s="256">
        <f>ROUND(E26*N26,2)</f>
        <v>0</v>
      </c>
      <c r="P26" s="256">
        <v>0</v>
      </c>
      <c r="Q26" s="256">
        <f>ROUND(E26*P26,2)</f>
        <v>0</v>
      </c>
      <c r="R26" s="258"/>
      <c r="S26" s="258" t="s">
        <v>165</v>
      </c>
      <c r="T26" s="259" t="s">
        <v>165</v>
      </c>
      <c r="U26" s="232">
        <v>0.65200000000000002</v>
      </c>
      <c r="V26" s="232">
        <f>ROUND(E26*U26,2)</f>
        <v>5.26</v>
      </c>
      <c r="W26" s="232"/>
      <c r="X26" s="232" t="s">
        <v>166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167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46">
        <v>9</v>
      </c>
      <c r="B27" s="247" t="s">
        <v>547</v>
      </c>
      <c r="C27" s="262" t="s">
        <v>548</v>
      </c>
      <c r="D27" s="248" t="s">
        <v>164</v>
      </c>
      <c r="E27" s="249">
        <v>3.92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49">
        <v>0</v>
      </c>
      <c r="O27" s="249">
        <f>ROUND(E27*N27,2)</f>
        <v>0</v>
      </c>
      <c r="P27" s="249">
        <v>0</v>
      </c>
      <c r="Q27" s="249">
        <f>ROUND(E27*P27,2)</f>
        <v>0</v>
      </c>
      <c r="R27" s="251"/>
      <c r="S27" s="251" t="s">
        <v>165</v>
      </c>
      <c r="T27" s="252" t="s">
        <v>165</v>
      </c>
      <c r="U27" s="232">
        <v>1.59</v>
      </c>
      <c r="V27" s="232">
        <f>ROUND(E27*U27,2)</f>
        <v>6.23</v>
      </c>
      <c r="W27" s="232"/>
      <c r="X27" s="232" t="s">
        <v>166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167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29"/>
      <c r="B28" s="230"/>
      <c r="C28" s="263" t="s">
        <v>685</v>
      </c>
      <c r="D28" s="233"/>
      <c r="E28" s="234"/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12"/>
      <c r="Z28" s="212"/>
      <c r="AA28" s="212"/>
      <c r="AB28" s="212"/>
      <c r="AC28" s="212"/>
      <c r="AD28" s="212"/>
      <c r="AE28" s="212"/>
      <c r="AF28" s="212"/>
      <c r="AG28" s="212" t="s">
        <v>169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29"/>
      <c r="B29" s="230"/>
      <c r="C29" s="263" t="s">
        <v>691</v>
      </c>
      <c r="D29" s="233"/>
      <c r="E29" s="234">
        <v>3.92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12"/>
      <c r="Z29" s="212"/>
      <c r="AA29" s="212"/>
      <c r="AB29" s="212"/>
      <c r="AC29" s="212"/>
      <c r="AD29" s="212"/>
      <c r="AE29" s="212"/>
      <c r="AF29" s="212"/>
      <c r="AG29" s="212" t="s">
        <v>169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53">
        <v>10</v>
      </c>
      <c r="B30" s="254" t="s">
        <v>549</v>
      </c>
      <c r="C30" s="264" t="s">
        <v>550</v>
      </c>
      <c r="D30" s="255" t="s">
        <v>164</v>
      </c>
      <c r="E30" s="256">
        <v>3.92</v>
      </c>
      <c r="F30" s="257"/>
      <c r="G30" s="258">
        <f>ROUND(E30*F30,2)</f>
        <v>0</v>
      </c>
      <c r="H30" s="257"/>
      <c r="I30" s="258">
        <f>ROUND(E30*H30,2)</f>
        <v>0</v>
      </c>
      <c r="J30" s="257"/>
      <c r="K30" s="258">
        <f>ROUND(E30*J30,2)</f>
        <v>0</v>
      </c>
      <c r="L30" s="258">
        <v>21</v>
      </c>
      <c r="M30" s="258">
        <f>G30*(1+L30/100)</f>
        <v>0</v>
      </c>
      <c r="N30" s="256">
        <v>0</v>
      </c>
      <c r="O30" s="256">
        <f>ROUND(E30*N30,2)</f>
        <v>0</v>
      </c>
      <c r="P30" s="256">
        <v>0</v>
      </c>
      <c r="Q30" s="256">
        <f>ROUND(E30*P30,2)</f>
        <v>0</v>
      </c>
      <c r="R30" s="258"/>
      <c r="S30" s="258" t="s">
        <v>165</v>
      </c>
      <c r="T30" s="259" t="s">
        <v>165</v>
      </c>
      <c r="U30" s="232">
        <v>0.94</v>
      </c>
      <c r="V30" s="232">
        <f>ROUND(E30*U30,2)</f>
        <v>3.68</v>
      </c>
      <c r="W30" s="232"/>
      <c r="X30" s="232" t="s">
        <v>166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167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x14ac:dyDescent="0.25">
      <c r="A31" s="240" t="s">
        <v>160</v>
      </c>
      <c r="B31" s="241" t="s">
        <v>104</v>
      </c>
      <c r="C31" s="261" t="s">
        <v>105</v>
      </c>
      <c r="D31" s="242"/>
      <c r="E31" s="243"/>
      <c r="F31" s="244"/>
      <c r="G31" s="244">
        <f>SUMIF(AG32:AG50,"&lt;&gt;NOR",G32:G50)</f>
        <v>0</v>
      </c>
      <c r="H31" s="244"/>
      <c r="I31" s="244">
        <f>SUM(I32:I50)</f>
        <v>0</v>
      </c>
      <c r="J31" s="244"/>
      <c r="K31" s="244">
        <f>SUM(K32:K50)</f>
        <v>0</v>
      </c>
      <c r="L31" s="244"/>
      <c r="M31" s="244">
        <f>SUM(M32:M50)</f>
        <v>0</v>
      </c>
      <c r="N31" s="243"/>
      <c r="O31" s="243">
        <f>SUM(O32:O50)</f>
        <v>22.869999999999997</v>
      </c>
      <c r="P31" s="243"/>
      <c r="Q31" s="243">
        <f>SUM(Q32:Q50)</f>
        <v>0</v>
      </c>
      <c r="R31" s="244"/>
      <c r="S31" s="244"/>
      <c r="T31" s="245"/>
      <c r="U31" s="239"/>
      <c r="V31" s="239">
        <f>SUM(V32:V50)</f>
        <v>21.04</v>
      </c>
      <c r="W31" s="239"/>
      <c r="X31" s="239"/>
      <c r="AG31" t="s">
        <v>161</v>
      </c>
    </row>
    <row r="32" spans="1:60" outlineLevel="1" x14ac:dyDescent="0.25">
      <c r="A32" s="246">
        <v>11</v>
      </c>
      <c r="B32" s="247" t="s">
        <v>563</v>
      </c>
      <c r="C32" s="262" t="s">
        <v>564</v>
      </c>
      <c r="D32" s="248" t="s">
        <v>164</v>
      </c>
      <c r="E32" s="249">
        <v>1.395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49">
        <v>1.8907700000000001</v>
      </c>
      <c r="O32" s="249">
        <f>ROUND(E32*N32,2)</f>
        <v>2.64</v>
      </c>
      <c r="P32" s="249">
        <v>0</v>
      </c>
      <c r="Q32" s="249">
        <f>ROUND(E32*P32,2)</f>
        <v>0</v>
      </c>
      <c r="R32" s="251"/>
      <c r="S32" s="251" t="s">
        <v>165</v>
      </c>
      <c r="T32" s="252" t="s">
        <v>165</v>
      </c>
      <c r="U32" s="232">
        <v>1.7</v>
      </c>
      <c r="V32" s="232">
        <f>ROUND(E32*U32,2)</f>
        <v>2.37</v>
      </c>
      <c r="W32" s="232"/>
      <c r="X32" s="232" t="s">
        <v>166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167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29"/>
      <c r="B33" s="230"/>
      <c r="C33" s="263" t="s">
        <v>685</v>
      </c>
      <c r="D33" s="233"/>
      <c r="E33" s="234"/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12"/>
      <c r="Z33" s="212"/>
      <c r="AA33" s="212"/>
      <c r="AB33" s="212"/>
      <c r="AC33" s="212"/>
      <c r="AD33" s="212"/>
      <c r="AE33" s="212"/>
      <c r="AF33" s="212"/>
      <c r="AG33" s="212" t="s">
        <v>169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29"/>
      <c r="B34" s="230"/>
      <c r="C34" s="263" t="s">
        <v>692</v>
      </c>
      <c r="D34" s="233"/>
      <c r="E34" s="234">
        <v>1.395</v>
      </c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12"/>
      <c r="Z34" s="212"/>
      <c r="AA34" s="212"/>
      <c r="AB34" s="212"/>
      <c r="AC34" s="212"/>
      <c r="AD34" s="212"/>
      <c r="AE34" s="212"/>
      <c r="AF34" s="212"/>
      <c r="AG34" s="212" t="s">
        <v>169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46">
        <v>12</v>
      </c>
      <c r="B35" s="247" t="s">
        <v>554</v>
      </c>
      <c r="C35" s="262" t="s">
        <v>555</v>
      </c>
      <c r="D35" s="248" t="s">
        <v>189</v>
      </c>
      <c r="E35" s="249">
        <v>3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49">
        <v>1.65E-3</v>
      </c>
      <c r="O35" s="249">
        <f>ROUND(E35*N35,2)</f>
        <v>0</v>
      </c>
      <c r="P35" s="249">
        <v>0</v>
      </c>
      <c r="Q35" s="249">
        <f>ROUND(E35*P35,2)</f>
        <v>0</v>
      </c>
      <c r="R35" s="251"/>
      <c r="S35" s="251" t="s">
        <v>165</v>
      </c>
      <c r="T35" s="252" t="s">
        <v>165</v>
      </c>
      <c r="U35" s="232">
        <v>0.32</v>
      </c>
      <c r="V35" s="232">
        <f>ROUND(E35*U35,2)</f>
        <v>0.96</v>
      </c>
      <c r="W35" s="232"/>
      <c r="X35" s="232" t="s">
        <v>166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167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29"/>
      <c r="B36" s="230"/>
      <c r="C36" s="263" t="s">
        <v>685</v>
      </c>
      <c r="D36" s="233"/>
      <c r="E36" s="234"/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12"/>
      <c r="Z36" s="212"/>
      <c r="AA36" s="212"/>
      <c r="AB36" s="212"/>
      <c r="AC36" s="212"/>
      <c r="AD36" s="212"/>
      <c r="AE36" s="212"/>
      <c r="AF36" s="212"/>
      <c r="AG36" s="212" t="s">
        <v>169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29"/>
      <c r="B37" s="230"/>
      <c r="C37" s="263" t="s">
        <v>693</v>
      </c>
      <c r="D37" s="233"/>
      <c r="E37" s="234">
        <v>3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12"/>
      <c r="Z37" s="212"/>
      <c r="AA37" s="212"/>
      <c r="AB37" s="212"/>
      <c r="AC37" s="212"/>
      <c r="AD37" s="212"/>
      <c r="AE37" s="212"/>
      <c r="AF37" s="212"/>
      <c r="AG37" s="212" t="s">
        <v>169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53">
        <v>13</v>
      </c>
      <c r="B38" s="254" t="s">
        <v>557</v>
      </c>
      <c r="C38" s="264" t="s">
        <v>558</v>
      </c>
      <c r="D38" s="255" t="s">
        <v>189</v>
      </c>
      <c r="E38" s="256">
        <v>3</v>
      </c>
      <c r="F38" s="257"/>
      <c r="G38" s="258">
        <f>ROUND(E38*F38,2)</f>
        <v>0</v>
      </c>
      <c r="H38" s="257"/>
      <c r="I38" s="258">
        <f>ROUND(E38*H38,2)</f>
        <v>0</v>
      </c>
      <c r="J38" s="257"/>
      <c r="K38" s="258">
        <f>ROUND(E38*J38,2)</f>
        <v>0</v>
      </c>
      <c r="L38" s="258">
        <v>21</v>
      </c>
      <c r="M38" s="258">
        <f>G38*(1+L38/100)</f>
        <v>0</v>
      </c>
      <c r="N38" s="256">
        <v>3.7999999999999999E-2</v>
      </c>
      <c r="O38" s="256">
        <f>ROUND(E38*N38,2)</f>
        <v>0.11</v>
      </c>
      <c r="P38" s="256">
        <v>0</v>
      </c>
      <c r="Q38" s="256">
        <f>ROUND(E38*P38,2)</f>
        <v>0</v>
      </c>
      <c r="R38" s="258" t="s">
        <v>374</v>
      </c>
      <c r="S38" s="258" t="s">
        <v>165</v>
      </c>
      <c r="T38" s="259" t="s">
        <v>165</v>
      </c>
      <c r="U38" s="232">
        <v>0</v>
      </c>
      <c r="V38" s="232">
        <f>ROUND(E38*U38,2)</f>
        <v>0</v>
      </c>
      <c r="W38" s="232"/>
      <c r="X38" s="232" t="s">
        <v>375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376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0.399999999999999" outlineLevel="1" x14ac:dyDescent="0.25">
      <c r="A39" s="246">
        <v>14</v>
      </c>
      <c r="B39" s="247" t="s">
        <v>694</v>
      </c>
      <c r="C39" s="262" t="s">
        <v>695</v>
      </c>
      <c r="D39" s="248" t="s">
        <v>164</v>
      </c>
      <c r="E39" s="249">
        <v>0.66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49">
        <v>2.6</v>
      </c>
      <c r="O39" s="249">
        <f>ROUND(E39*N39,2)</f>
        <v>1.72</v>
      </c>
      <c r="P39" s="249">
        <v>0</v>
      </c>
      <c r="Q39" s="249">
        <f>ROUND(E39*P39,2)</f>
        <v>0</v>
      </c>
      <c r="R39" s="251"/>
      <c r="S39" s="251" t="s">
        <v>229</v>
      </c>
      <c r="T39" s="252" t="s">
        <v>230</v>
      </c>
      <c r="U39" s="232">
        <v>0.48</v>
      </c>
      <c r="V39" s="232">
        <f>ROUND(E39*U39,2)</f>
        <v>0.32</v>
      </c>
      <c r="W39" s="232"/>
      <c r="X39" s="232" t="s">
        <v>166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167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29"/>
      <c r="B40" s="230"/>
      <c r="C40" s="263" t="s">
        <v>685</v>
      </c>
      <c r="D40" s="233"/>
      <c r="E40" s="234"/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12"/>
      <c r="Z40" s="212"/>
      <c r="AA40" s="212"/>
      <c r="AB40" s="212"/>
      <c r="AC40" s="212"/>
      <c r="AD40" s="212"/>
      <c r="AE40" s="212"/>
      <c r="AF40" s="212"/>
      <c r="AG40" s="212" t="s">
        <v>169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0.399999999999999" outlineLevel="1" x14ac:dyDescent="0.25">
      <c r="A41" s="229"/>
      <c r="B41" s="230"/>
      <c r="C41" s="263" t="s">
        <v>696</v>
      </c>
      <c r="D41" s="233"/>
      <c r="E41" s="234">
        <v>0.66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12"/>
      <c r="Z41" s="212"/>
      <c r="AA41" s="212"/>
      <c r="AB41" s="212"/>
      <c r="AC41" s="212"/>
      <c r="AD41" s="212"/>
      <c r="AE41" s="212"/>
      <c r="AF41" s="212"/>
      <c r="AG41" s="212" t="s">
        <v>169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0.399999999999999" outlineLevel="1" x14ac:dyDescent="0.25">
      <c r="A42" s="246">
        <v>15</v>
      </c>
      <c r="B42" s="247" t="s">
        <v>697</v>
      </c>
      <c r="C42" s="262" t="s">
        <v>698</v>
      </c>
      <c r="D42" s="248" t="s">
        <v>164</v>
      </c>
      <c r="E42" s="249">
        <v>4.5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49">
        <v>2.5249999999999999</v>
      </c>
      <c r="O42" s="249">
        <f>ROUND(E42*N42,2)</f>
        <v>11.36</v>
      </c>
      <c r="P42" s="249">
        <v>0</v>
      </c>
      <c r="Q42" s="249">
        <f>ROUND(E42*P42,2)</f>
        <v>0</v>
      </c>
      <c r="R42" s="251"/>
      <c r="S42" s="251" t="s">
        <v>229</v>
      </c>
      <c r="T42" s="252" t="s">
        <v>230</v>
      </c>
      <c r="U42" s="232">
        <v>1.3</v>
      </c>
      <c r="V42" s="232">
        <f>ROUND(E42*U42,2)</f>
        <v>5.85</v>
      </c>
      <c r="W42" s="232"/>
      <c r="X42" s="232" t="s">
        <v>166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167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29"/>
      <c r="B43" s="230"/>
      <c r="C43" s="263" t="s">
        <v>685</v>
      </c>
      <c r="D43" s="233"/>
      <c r="E43" s="234"/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12"/>
      <c r="Z43" s="212"/>
      <c r="AA43" s="212"/>
      <c r="AB43" s="212"/>
      <c r="AC43" s="212"/>
      <c r="AD43" s="212"/>
      <c r="AE43" s="212"/>
      <c r="AF43" s="212"/>
      <c r="AG43" s="212" t="s">
        <v>169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29"/>
      <c r="B44" s="230"/>
      <c r="C44" s="263" t="s">
        <v>699</v>
      </c>
      <c r="D44" s="233"/>
      <c r="E44" s="234">
        <v>4.5</v>
      </c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12"/>
      <c r="Z44" s="212"/>
      <c r="AA44" s="212"/>
      <c r="AB44" s="212"/>
      <c r="AC44" s="212"/>
      <c r="AD44" s="212"/>
      <c r="AE44" s="212"/>
      <c r="AF44" s="212"/>
      <c r="AG44" s="212" t="s">
        <v>169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46">
        <v>16</v>
      </c>
      <c r="B45" s="247" t="s">
        <v>324</v>
      </c>
      <c r="C45" s="262" t="s">
        <v>325</v>
      </c>
      <c r="D45" s="248" t="s">
        <v>257</v>
      </c>
      <c r="E45" s="249">
        <v>9.6999999999999993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49">
        <v>0.72618000000000005</v>
      </c>
      <c r="O45" s="249">
        <f>ROUND(E45*N45,2)</f>
        <v>7.04</v>
      </c>
      <c r="P45" s="249">
        <v>0</v>
      </c>
      <c r="Q45" s="249">
        <f>ROUND(E45*P45,2)</f>
        <v>0</v>
      </c>
      <c r="R45" s="251"/>
      <c r="S45" s="251" t="s">
        <v>165</v>
      </c>
      <c r="T45" s="252" t="s">
        <v>165</v>
      </c>
      <c r="U45" s="232">
        <v>1.19</v>
      </c>
      <c r="V45" s="232">
        <f>ROUND(E45*U45,2)</f>
        <v>11.54</v>
      </c>
      <c r="W45" s="232"/>
      <c r="X45" s="232" t="s">
        <v>166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167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29"/>
      <c r="B46" s="230"/>
      <c r="C46" s="263" t="s">
        <v>685</v>
      </c>
      <c r="D46" s="233"/>
      <c r="E46" s="234"/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12"/>
      <c r="Z46" s="212"/>
      <c r="AA46" s="212"/>
      <c r="AB46" s="212"/>
      <c r="AC46" s="212"/>
      <c r="AD46" s="212"/>
      <c r="AE46" s="212"/>
      <c r="AF46" s="212"/>
      <c r="AG46" s="212" t="s">
        <v>169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0.399999999999999" outlineLevel="1" x14ac:dyDescent="0.25">
      <c r="A47" s="229"/>
      <c r="B47" s="230"/>
      <c r="C47" s="263" t="s">
        <v>700</v>
      </c>
      <c r="D47" s="233"/>
      <c r="E47" s="234"/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12"/>
      <c r="Z47" s="212"/>
      <c r="AA47" s="212"/>
      <c r="AB47" s="212"/>
      <c r="AC47" s="212"/>
      <c r="AD47" s="212"/>
      <c r="AE47" s="212"/>
      <c r="AF47" s="212"/>
      <c r="AG47" s="212" t="s">
        <v>169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0.399999999999999" outlineLevel="1" x14ac:dyDescent="0.25">
      <c r="A48" s="229"/>
      <c r="B48" s="230"/>
      <c r="C48" s="263" t="s">
        <v>328</v>
      </c>
      <c r="D48" s="233"/>
      <c r="E48" s="234"/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12"/>
      <c r="Z48" s="212"/>
      <c r="AA48" s="212"/>
      <c r="AB48" s="212"/>
      <c r="AC48" s="212"/>
      <c r="AD48" s="212"/>
      <c r="AE48" s="212"/>
      <c r="AF48" s="212"/>
      <c r="AG48" s="212" t="s">
        <v>169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29"/>
      <c r="B49" s="230"/>
      <c r="C49" s="263" t="s">
        <v>329</v>
      </c>
      <c r="D49" s="233"/>
      <c r="E49" s="234"/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12"/>
      <c r="Z49" s="212"/>
      <c r="AA49" s="212"/>
      <c r="AB49" s="212"/>
      <c r="AC49" s="212"/>
      <c r="AD49" s="212"/>
      <c r="AE49" s="212"/>
      <c r="AF49" s="212"/>
      <c r="AG49" s="212" t="s">
        <v>169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29"/>
      <c r="B50" s="230"/>
      <c r="C50" s="263" t="s">
        <v>701</v>
      </c>
      <c r="D50" s="233"/>
      <c r="E50" s="234">
        <v>9.6999999999999993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12"/>
      <c r="Z50" s="212"/>
      <c r="AA50" s="212"/>
      <c r="AB50" s="212"/>
      <c r="AC50" s="212"/>
      <c r="AD50" s="212"/>
      <c r="AE50" s="212"/>
      <c r="AF50" s="212"/>
      <c r="AG50" s="212" t="s">
        <v>169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x14ac:dyDescent="0.25">
      <c r="A51" s="240" t="s">
        <v>160</v>
      </c>
      <c r="B51" s="241" t="s">
        <v>106</v>
      </c>
      <c r="C51" s="261" t="s">
        <v>107</v>
      </c>
      <c r="D51" s="242"/>
      <c r="E51" s="243"/>
      <c r="F51" s="244"/>
      <c r="G51" s="244">
        <f>SUMIF(AG52:AG75,"&lt;&gt;NOR",G52:G75)</f>
        <v>0</v>
      </c>
      <c r="H51" s="244"/>
      <c r="I51" s="244">
        <f>SUM(I52:I75)</f>
        <v>0</v>
      </c>
      <c r="J51" s="244"/>
      <c r="K51" s="244">
        <f>SUM(K52:K75)</f>
        <v>0</v>
      </c>
      <c r="L51" s="244"/>
      <c r="M51" s="244">
        <f>SUM(M52:M75)</f>
        <v>0</v>
      </c>
      <c r="N51" s="243"/>
      <c r="O51" s="243">
        <f>SUM(O52:O75)</f>
        <v>26.96</v>
      </c>
      <c r="P51" s="243"/>
      <c r="Q51" s="243">
        <f>SUM(Q52:Q75)</f>
        <v>0</v>
      </c>
      <c r="R51" s="244"/>
      <c r="S51" s="244"/>
      <c r="T51" s="245"/>
      <c r="U51" s="239"/>
      <c r="V51" s="239">
        <f>SUM(V52:V75)</f>
        <v>2.71</v>
      </c>
      <c r="W51" s="239"/>
      <c r="X51" s="239"/>
      <c r="AG51" t="s">
        <v>161</v>
      </c>
    </row>
    <row r="52" spans="1:60" outlineLevel="1" x14ac:dyDescent="0.25">
      <c r="A52" s="246">
        <v>17</v>
      </c>
      <c r="B52" s="247" t="s">
        <v>702</v>
      </c>
      <c r="C52" s="262" t="s">
        <v>703</v>
      </c>
      <c r="D52" s="248" t="s">
        <v>257</v>
      </c>
      <c r="E52" s="249">
        <v>6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49">
        <v>0.10373</v>
      </c>
      <c r="O52" s="249">
        <f>ROUND(E52*N52,2)</f>
        <v>0.62</v>
      </c>
      <c r="P52" s="249">
        <v>0</v>
      </c>
      <c r="Q52" s="249">
        <f>ROUND(E52*P52,2)</f>
        <v>0</v>
      </c>
      <c r="R52" s="251"/>
      <c r="S52" s="251" t="s">
        <v>165</v>
      </c>
      <c r="T52" s="252" t="s">
        <v>165</v>
      </c>
      <c r="U52" s="232">
        <v>0.06</v>
      </c>
      <c r="V52" s="232">
        <f>ROUND(E52*U52,2)</f>
        <v>0.36</v>
      </c>
      <c r="W52" s="232"/>
      <c r="X52" s="232" t="s">
        <v>166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167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29"/>
      <c r="B53" s="230"/>
      <c r="C53" s="263" t="s">
        <v>685</v>
      </c>
      <c r="D53" s="233"/>
      <c r="E53" s="234"/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12"/>
      <c r="Z53" s="212"/>
      <c r="AA53" s="212"/>
      <c r="AB53" s="212"/>
      <c r="AC53" s="212"/>
      <c r="AD53" s="212"/>
      <c r="AE53" s="212"/>
      <c r="AF53" s="212"/>
      <c r="AG53" s="212" t="s">
        <v>169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0.399999999999999" outlineLevel="1" x14ac:dyDescent="0.25">
      <c r="A54" s="229"/>
      <c r="B54" s="230"/>
      <c r="C54" s="263" t="s">
        <v>704</v>
      </c>
      <c r="D54" s="233"/>
      <c r="E54" s="234"/>
      <c r="F54" s="232"/>
      <c r="G54" s="23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12"/>
      <c r="Z54" s="212"/>
      <c r="AA54" s="212"/>
      <c r="AB54" s="212"/>
      <c r="AC54" s="212"/>
      <c r="AD54" s="212"/>
      <c r="AE54" s="212"/>
      <c r="AF54" s="212"/>
      <c r="AG54" s="212" t="s">
        <v>169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5">
      <c r="A55" s="229"/>
      <c r="B55" s="230"/>
      <c r="C55" s="263" t="s">
        <v>705</v>
      </c>
      <c r="D55" s="233"/>
      <c r="E55" s="234">
        <v>6</v>
      </c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12"/>
      <c r="Z55" s="212"/>
      <c r="AA55" s="212"/>
      <c r="AB55" s="212"/>
      <c r="AC55" s="212"/>
      <c r="AD55" s="212"/>
      <c r="AE55" s="212"/>
      <c r="AF55" s="212"/>
      <c r="AG55" s="212" t="s">
        <v>169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46">
        <v>18</v>
      </c>
      <c r="B56" s="247" t="s">
        <v>336</v>
      </c>
      <c r="C56" s="262" t="s">
        <v>337</v>
      </c>
      <c r="D56" s="248" t="s">
        <v>257</v>
      </c>
      <c r="E56" s="249">
        <v>6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49">
        <v>5.0000000000000001E-4</v>
      </c>
      <c r="O56" s="249">
        <f>ROUND(E56*N56,2)</f>
        <v>0</v>
      </c>
      <c r="P56" s="249">
        <v>0</v>
      </c>
      <c r="Q56" s="249">
        <f>ROUND(E56*P56,2)</f>
        <v>0</v>
      </c>
      <c r="R56" s="251"/>
      <c r="S56" s="251" t="s">
        <v>165</v>
      </c>
      <c r="T56" s="252" t="s">
        <v>165</v>
      </c>
      <c r="U56" s="232">
        <v>2E-3</v>
      </c>
      <c r="V56" s="232">
        <f>ROUND(E56*U56,2)</f>
        <v>0.01</v>
      </c>
      <c r="W56" s="232"/>
      <c r="X56" s="232" t="s">
        <v>166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167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29"/>
      <c r="B57" s="230"/>
      <c r="C57" s="263" t="s">
        <v>685</v>
      </c>
      <c r="D57" s="233"/>
      <c r="E57" s="234"/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12"/>
      <c r="Z57" s="212"/>
      <c r="AA57" s="212"/>
      <c r="AB57" s="212"/>
      <c r="AC57" s="212"/>
      <c r="AD57" s="212"/>
      <c r="AE57" s="212"/>
      <c r="AF57" s="212"/>
      <c r="AG57" s="212" t="s">
        <v>169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0.399999999999999" outlineLevel="1" x14ac:dyDescent="0.25">
      <c r="A58" s="229"/>
      <c r="B58" s="230"/>
      <c r="C58" s="263" t="s">
        <v>704</v>
      </c>
      <c r="D58" s="233"/>
      <c r="E58" s="234"/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12"/>
      <c r="Z58" s="212"/>
      <c r="AA58" s="212"/>
      <c r="AB58" s="212"/>
      <c r="AC58" s="212"/>
      <c r="AD58" s="212"/>
      <c r="AE58" s="212"/>
      <c r="AF58" s="212"/>
      <c r="AG58" s="212" t="s">
        <v>169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5">
      <c r="A59" s="229"/>
      <c r="B59" s="230"/>
      <c r="C59" s="263" t="s">
        <v>706</v>
      </c>
      <c r="D59" s="233"/>
      <c r="E59" s="234">
        <v>6</v>
      </c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12"/>
      <c r="Z59" s="212"/>
      <c r="AA59" s="212"/>
      <c r="AB59" s="212"/>
      <c r="AC59" s="212"/>
      <c r="AD59" s="212"/>
      <c r="AE59" s="212"/>
      <c r="AF59" s="212"/>
      <c r="AG59" s="212" t="s">
        <v>169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46">
        <v>19</v>
      </c>
      <c r="B60" s="247" t="s">
        <v>339</v>
      </c>
      <c r="C60" s="262" t="s">
        <v>340</v>
      </c>
      <c r="D60" s="248" t="s">
        <v>257</v>
      </c>
      <c r="E60" s="249">
        <v>6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49">
        <v>0.18151999999999999</v>
      </c>
      <c r="O60" s="249">
        <f>ROUND(E60*N60,2)</f>
        <v>1.0900000000000001</v>
      </c>
      <c r="P60" s="249">
        <v>0</v>
      </c>
      <c r="Q60" s="249">
        <f>ROUND(E60*P60,2)</f>
        <v>0</v>
      </c>
      <c r="R60" s="251"/>
      <c r="S60" s="251" t="s">
        <v>165</v>
      </c>
      <c r="T60" s="252" t="s">
        <v>165</v>
      </c>
      <c r="U60" s="232">
        <v>0.09</v>
      </c>
      <c r="V60" s="232">
        <f>ROUND(E60*U60,2)</f>
        <v>0.54</v>
      </c>
      <c r="W60" s="232"/>
      <c r="X60" s="232" t="s">
        <v>166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167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5">
      <c r="A61" s="229"/>
      <c r="B61" s="230"/>
      <c r="C61" s="263" t="s">
        <v>685</v>
      </c>
      <c r="D61" s="233"/>
      <c r="E61" s="234"/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12"/>
      <c r="Z61" s="212"/>
      <c r="AA61" s="212"/>
      <c r="AB61" s="212"/>
      <c r="AC61" s="212"/>
      <c r="AD61" s="212"/>
      <c r="AE61" s="212"/>
      <c r="AF61" s="212"/>
      <c r="AG61" s="212" t="s">
        <v>169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20.399999999999999" outlineLevel="1" x14ac:dyDescent="0.25">
      <c r="A62" s="229"/>
      <c r="B62" s="230"/>
      <c r="C62" s="263" t="s">
        <v>704</v>
      </c>
      <c r="D62" s="233"/>
      <c r="E62" s="234"/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12"/>
      <c r="Z62" s="212"/>
      <c r="AA62" s="212"/>
      <c r="AB62" s="212"/>
      <c r="AC62" s="212"/>
      <c r="AD62" s="212"/>
      <c r="AE62" s="212"/>
      <c r="AF62" s="212"/>
      <c r="AG62" s="212" t="s">
        <v>169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5">
      <c r="A63" s="229"/>
      <c r="B63" s="230"/>
      <c r="C63" s="263" t="s">
        <v>707</v>
      </c>
      <c r="D63" s="233"/>
      <c r="E63" s="234">
        <v>6</v>
      </c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12"/>
      <c r="Z63" s="212"/>
      <c r="AA63" s="212"/>
      <c r="AB63" s="212"/>
      <c r="AC63" s="212"/>
      <c r="AD63" s="212"/>
      <c r="AE63" s="212"/>
      <c r="AF63" s="212"/>
      <c r="AG63" s="212" t="s">
        <v>169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46">
        <v>20</v>
      </c>
      <c r="B64" s="247" t="s">
        <v>708</v>
      </c>
      <c r="C64" s="262" t="s">
        <v>709</v>
      </c>
      <c r="D64" s="248" t="s">
        <v>257</v>
      </c>
      <c r="E64" s="249">
        <v>29.6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49">
        <v>0.315</v>
      </c>
      <c r="O64" s="249">
        <f>ROUND(E64*N64,2)</f>
        <v>9.32</v>
      </c>
      <c r="P64" s="249">
        <v>0</v>
      </c>
      <c r="Q64" s="249">
        <f>ROUND(E64*P64,2)</f>
        <v>0</v>
      </c>
      <c r="R64" s="251"/>
      <c r="S64" s="251" t="s">
        <v>165</v>
      </c>
      <c r="T64" s="252" t="s">
        <v>165</v>
      </c>
      <c r="U64" s="232">
        <v>0.02</v>
      </c>
      <c r="V64" s="232">
        <f>ROUND(E64*U64,2)</f>
        <v>0.59</v>
      </c>
      <c r="W64" s="232"/>
      <c r="X64" s="232" t="s">
        <v>166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167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29"/>
      <c r="B65" s="230"/>
      <c r="C65" s="263" t="s">
        <v>685</v>
      </c>
      <c r="D65" s="233"/>
      <c r="E65" s="234"/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12"/>
      <c r="Z65" s="212"/>
      <c r="AA65" s="212"/>
      <c r="AB65" s="212"/>
      <c r="AC65" s="212"/>
      <c r="AD65" s="212"/>
      <c r="AE65" s="212"/>
      <c r="AF65" s="212"/>
      <c r="AG65" s="212" t="s">
        <v>169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29"/>
      <c r="B66" s="230"/>
      <c r="C66" s="263" t="s">
        <v>710</v>
      </c>
      <c r="D66" s="233"/>
      <c r="E66" s="234"/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12"/>
      <c r="Z66" s="212"/>
      <c r="AA66" s="212"/>
      <c r="AB66" s="212"/>
      <c r="AC66" s="212"/>
      <c r="AD66" s="212"/>
      <c r="AE66" s="212"/>
      <c r="AF66" s="212"/>
      <c r="AG66" s="212" t="s">
        <v>169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5">
      <c r="A67" s="229"/>
      <c r="B67" s="230"/>
      <c r="C67" s="263" t="s">
        <v>711</v>
      </c>
      <c r="D67" s="233"/>
      <c r="E67" s="234">
        <v>29.6</v>
      </c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12"/>
      <c r="Z67" s="212"/>
      <c r="AA67" s="212"/>
      <c r="AB67" s="212"/>
      <c r="AC67" s="212"/>
      <c r="AD67" s="212"/>
      <c r="AE67" s="212"/>
      <c r="AF67" s="212"/>
      <c r="AG67" s="212" t="s">
        <v>169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5">
      <c r="A68" s="246">
        <v>21</v>
      </c>
      <c r="B68" s="247" t="s">
        <v>348</v>
      </c>
      <c r="C68" s="262" t="s">
        <v>349</v>
      </c>
      <c r="D68" s="248" t="s">
        <v>257</v>
      </c>
      <c r="E68" s="249">
        <v>35.6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49">
        <v>6.5199999999999998E-3</v>
      </c>
      <c r="O68" s="249">
        <f>ROUND(E68*N68,2)</f>
        <v>0.23</v>
      </c>
      <c r="P68" s="249">
        <v>0</v>
      </c>
      <c r="Q68" s="249">
        <f>ROUND(E68*P68,2)</f>
        <v>0</v>
      </c>
      <c r="R68" s="251"/>
      <c r="S68" s="251" t="s">
        <v>165</v>
      </c>
      <c r="T68" s="252" t="s">
        <v>165</v>
      </c>
      <c r="U68" s="232">
        <v>4.0000000000000001E-3</v>
      </c>
      <c r="V68" s="232">
        <f>ROUND(E68*U68,2)</f>
        <v>0.14000000000000001</v>
      </c>
      <c r="W68" s="232"/>
      <c r="X68" s="232" t="s">
        <v>166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167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5">
      <c r="A69" s="229"/>
      <c r="B69" s="230"/>
      <c r="C69" s="263" t="s">
        <v>685</v>
      </c>
      <c r="D69" s="233"/>
      <c r="E69" s="234"/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12"/>
      <c r="Z69" s="212"/>
      <c r="AA69" s="212"/>
      <c r="AB69" s="212"/>
      <c r="AC69" s="212"/>
      <c r="AD69" s="212"/>
      <c r="AE69" s="212"/>
      <c r="AF69" s="212"/>
      <c r="AG69" s="212" t="s">
        <v>169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5">
      <c r="A70" s="229"/>
      <c r="B70" s="230"/>
      <c r="C70" s="263" t="s">
        <v>710</v>
      </c>
      <c r="D70" s="233"/>
      <c r="E70" s="234"/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12"/>
      <c r="Z70" s="212"/>
      <c r="AA70" s="212"/>
      <c r="AB70" s="212"/>
      <c r="AC70" s="212"/>
      <c r="AD70" s="212"/>
      <c r="AE70" s="212"/>
      <c r="AF70" s="212"/>
      <c r="AG70" s="212" t="s">
        <v>169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5">
      <c r="A71" s="229"/>
      <c r="B71" s="230"/>
      <c r="C71" s="263" t="s">
        <v>712</v>
      </c>
      <c r="D71" s="233"/>
      <c r="E71" s="234">
        <v>35.6</v>
      </c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12"/>
      <c r="Z71" s="212"/>
      <c r="AA71" s="212"/>
      <c r="AB71" s="212"/>
      <c r="AC71" s="212"/>
      <c r="AD71" s="212"/>
      <c r="AE71" s="212"/>
      <c r="AF71" s="212"/>
      <c r="AG71" s="212" t="s">
        <v>169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0.399999999999999" outlineLevel="1" x14ac:dyDescent="0.25">
      <c r="A72" s="246">
        <v>22</v>
      </c>
      <c r="B72" s="247" t="s">
        <v>461</v>
      </c>
      <c r="C72" s="262" t="s">
        <v>462</v>
      </c>
      <c r="D72" s="248" t="s">
        <v>257</v>
      </c>
      <c r="E72" s="249">
        <v>35.6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49">
        <v>0.441</v>
      </c>
      <c r="O72" s="249">
        <f>ROUND(E72*N72,2)</f>
        <v>15.7</v>
      </c>
      <c r="P72" s="249">
        <v>0</v>
      </c>
      <c r="Q72" s="249">
        <f>ROUND(E72*P72,2)</f>
        <v>0</v>
      </c>
      <c r="R72" s="251"/>
      <c r="S72" s="251" t="s">
        <v>165</v>
      </c>
      <c r="T72" s="252" t="s">
        <v>165</v>
      </c>
      <c r="U72" s="232">
        <v>0.03</v>
      </c>
      <c r="V72" s="232">
        <f>ROUND(E72*U72,2)</f>
        <v>1.07</v>
      </c>
      <c r="W72" s="232"/>
      <c r="X72" s="232" t="s">
        <v>166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167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5">
      <c r="A73" s="229"/>
      <c r="B73" s="230"/>
      <c r="C73" s="263" t="s">
        <v>685</v>
      </c>
      <c r="D73" s="233"/>
      <c r="E73" s="234"/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12"/>
      <c r="Z73" s="212"/>
      <c r="AA73" s="212"/>
      <c r="AB73" s="212"/>
      <c r="AC73" s="212"/>
      <c r="AD73" s="212"/>
      <c r="AE73" s="212"/>
      <c r="AF73" s="212"/>
      <c r="AG73" s="212" t="s">
        <v>169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5">
      <c r="A74" s="229"/>
      <c r="B74" s="230"/>
      <c r="C74" s="263" t="s">
        <v>710</v>
      </c>
      <c r="D74" s="233"/>
      <c r="E74" s="234"/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12"/>
      <c r="Z74" s="212"/>
      <c r="AA74" s="212"/>
      <c r="AB74" s="212"/>
      <c r="AC74" s="212"/>
      <c r="AD74" s="212"/>
      <c r="AE74" s="212"/>
      <c r="AF74" s="212"/>
      <c r="AG74" s="212" t="s">
        <v>169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5">
      <c r="A75" s="229"/>
      <c r="B75" s="230"/>
      <c r="C75" s="263" t="s">
        <v>713</v>
      </c>
      <c r="D75" s="233"/>
      <c r="E75" s="234">
        <v>35.6</v>
      </c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12"/>
      <c r="Z75" s="212"/>
      <c r="AA75" s="212"/>
      <c r="AB75" s="212"/>
      <c r="AC75" s="212"/>
      <c r="AD75" s="212"/>
      <c r="AE75" s="212"/>
      <c r="AF75" s="212"/>
      <c r="AG75" s="212" t="s">
        <v>169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x14ac:dyDescent="0.25">
      <c r="A76" s="240" t="s">
        <v>160</v>
      </c>
      <c r="B76" s="241" t="s">
        <v>108</v>
      </c>
      <c r="C76" s="261" t="s">
        <v>109</v>
      </c>
      <c r="D76" s="242"/>
      <c r="E76" s="243"/>
      <c r="F76" s="244"/>
      <c r="G76" s="244">
        <f>SUMIF(AG77:AG80,"&lt;&gt;NOR",G77:G80)</f>
        <v>0</v>
      </c>
      <c r="H76" s="244"/>
      <c r="I76" s="244">
        <f>SUM(I77:I80)</f>
        <v>0</v>
      </c>
      <c r="J76" s="244"/>
      <c r="K76" s="244">
        <f>SUM(K77:K80)</f>
        <v>0</v>
      </c>
      <c r="L76" s="244"/>
      <c r="M76" s="244">
        <f>SUM(M77:M80)</f>
        <v>0</v>
      </c>
      <c r="N76" s="243"/>
      <c r="O76" s="243">
        <f>SUM(O77:O80)</f>
        <v>0</v>
      </c>
      <c r="P76" s="243"/>
      <c r="Q76" s="243">
        <f>SUM(Q77:Q80)</f>
        <v>0</v>
      </c>
      <c r="R76" s="244"/>
      <c r="S76" s="244"/>
      <c r="T76" s="245"/>
      <c r="U76" s="239"/>
      <c r="V76" s="239">
        <f>SUM(V77:V80)</f>
        <v>11.37</v>
      </c>
      <c r="W76" s="239"/>
      <c r="X76" s="239"/>
      <c r="AG76" t="s">
        <v>161</v>
      </c>
    </row>
    <row r="77" spans="1:60" outlineLevel="1" x14ac:dyDescent="0.25">
      <c r="A77" s="246">
        <v>23</v>
      </c>
      <c r="B77" s="247" t="s">
        <v>590</v>
      </c>
      <c r="C77" s="262" t="s">
        <v>591</v>
      </c>
      <c r="D77" s="248" t="s">
        <v>224</v>
      </c>
      <c r="E77" s="249">
        <v>4.21</v>
      </c>
      <c r="F77" s="250"/>
      <c r="G77" s="251">
        <f>ROUND(E77*F77,2)</f>
        <v>0</v>
      </c>
      <c r="H77" s="250"/>
      <c r="I77" s="251">
        <f>ROUND(E77*H77,2)</f>
        <v>0</v>
      </c>
      <c r="J77" s="250"/>
      <c r="K77" s="251">
        <f>ROUND(E77*J77,2)</f>
        <v>0</v>
      </c>
      <c r="L77" s="251">
        <v>21</v>
      </c>
      <c r="M77" s="251">
        <f>G77*(1+L77/100)</f>
        <v>0</v>
      </c>
      <c r="N77" s="249">
        <v>0</v>
      </c>
      <c r="O77" s="249">
        <f>ROUND(E77*N77,2)</f>
        <v>0</v>
      </c>
      <c r="P77" s="249">
        <v>4.6000000000000001E-4</v>
      </c>
      <c r="Q77" s="249">
        <f>ROUND(E77*P77,2)</f>
        <v>0</v>
      </c>
      <c r="R77" s="251"/>
      <c r="S77" s="251" t="s">
        <v>229</v>
      </c>
      <c r="T77" s="252" t="s">
        <v>230</v>
      </c>
      <c r="U77" s="232">
        <v>2.7</v>
      </c>
      <c r="V77" s="232">
        <f>ROUND(E77*U77,2)</f>
        <v>11.37</v>
      </c>
      <c r="W77" s="232"/>
      <c r="X77" s="232" t="s">
        <v>166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167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5">
      <c r="A78" s="229"/>
      <c r="B78" s="230"/>
      <c r="C78" s="263" t="s">
        <v>685</v>
      </c>
      <c r="D78" s="233"/>
      <c r="E78" s="234"/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12"/>
      <c r="Z78" s="212"/>
      <c r="AA78" s="212"/>
      <c r="AB78" s="212"/>
      <c r="AC78" s="212"/>
      <c r="AD78" s="212"/>
      <c r="AE78" s="212"/>
      <c r="AF78" s="212"/>
      <c r="AG78" s="212" t="s">
        <v>169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0.399999999999999" outlineLevel="1" x14ac:dyDescent="0.25">
      <c r="A79" s="229"/>
      <c r="B79" s="230"/>
      <c r="C79" s="263" t="s">
        <v>700</v>
      </c>
      <c r="D79" s="233"/>
      <c r="E79" s="234"/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12"/>
      <c r="Z79" s="212"/>
      <c r="AA79" s="212"/>
      <c r="AB79" s="212"/>
      <c r="AC79" s="212"/>
      <c r="AD79" s="212"/>
      <c r="AE79" s="212"/>
      <c r="AF79" s="212"/>
      <c r="AG79" s="212" t="s">
        <v>169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0.399999999999999" outlineLevel="1" x14ac:dyDescent="0.25">
      <c r="A80" s="229"/>
      <c r="B80" s="230"/>
      <c r="C80" s="263" t="s">
        <v>714</v>
      </c>
      <c r="D80" s="233"/>
      <c r="E80" s="234">
        <v>4.21</v>
      </c>
      <c r="F80" s="232"/>
      <c r="G80" s="232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12"/>
      <c r="Z80" s="212"/>
      <c r="AA80" s="212"/>
      <c r="AB80" s="212"/>
      <c r="AC80" s="212"/>
      <c r="AD80" s="212"/>
      <c r="AE80" s="212"/>
      <c r="AF80" s="212"/>
      <c r="AG80" s="212" t="s">
        <v>169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x14ac:dyDescent="0.25">
      <c r="A81" s="240" t="s">
        <v>160</v>
      </c>
      <c r="B81" s="241" t="s">
        <v>116</v>
      </c>
      <c r="C81" s="261" t="s">
        <v>117</v>
      </c>
      <c r="D81" s="242"/>
      <c r="E81" s="243"/>
      <c r="F81" s="244"/>
      <c r="G81" s="244">
        <f>SUMIF(AG82:AG82,"&lt;&gt;NOR",G82:G82)</f>
        <v>0</v>
      </c>
      <c r="H81" s="244"/>
      <c r="I81" s="244">
        <f>SUM(I82:I82)</f>
        <v>0</v>
      </c>
      <c r="J81" s="244"/>
      <c r="K81" s="244">
        <f>SUM(K82:K82)</f>
        <v>0</v>
      </c>
      <c r="L81" s="244"/>
      <c r="M81" s="244">
        <f>SUM(M82:M82)</f>
        <v>0</v>
      </c>
      <c r="N81" s="243"/>
      <c r="O81" s="243">
        <f>SUM(O82:O82)</f>
        <v>0</v>
      </c>
      <c r="P81" s="243"/>
      <c r="Q81" s="243">
        <f>SUM(Q82:Q82)</f>
        <v>0</v>
      </c>
      <c r="R81" s="244"/>
      <c r="S81" s="244"/>
      <c r="T81" s="245"/>
      <c r="U81" s="239"/>
      <c r="V81" s="239">
        <f>SUM(V82:V82)</f>
        <v>5.86</v>
      </c>
      <c r="W81" s="239"/>
      <c r="X81" s="239"/>
      <c r="AG81" t="s">
        <v>161</v>
      </c>
    </row>
    <row r="82" spans="1:60" outlineLevel="1" x14ac:dyDescent="0.25">
      <c r="A82" s="246">
        <v>24</v>
      </c>
      <c r="B82" s="247" t="s">
        <v>614</v>
      </c>
      <c r="C82" s="262" t="s">
        <v>615</v>
      </c>
      <c r="D82" s="248" t="s">
        <v>244</v>
      </c>
      <c r="E82" s="249">
        <v>49.849229999999999</v>
      </c>
      <c r="F82" s="250"/>
      <c r="G82" s="251">
        <f>ROUND(E82*F82,2)</f>
        <v>0</v>
      </c>
      <c r="H82" s="250"/>
      <c r="I82" s="251">
        <f>ROUND(E82*H82,2)</f>
        <v>0</v>
      </c>
      <c r="J82" s="250"/>
      <c r="K82" s="251">
        <f>ROUND(E82*J82,2)</f>
        <v>0</v>
      </c>
      <c r="L82" s="251">
        <v>21</v>
      </c>
      <c r="M82" s="251">
        <f>G82*(1+L82/100)</f>
        <v>0</v>
      </c>
      <c r="N82" s="249">
        <v>0</v>
      </c>
      <c r="O82" s="249">
        <f>ROUND(E82*N82,2)</f>
        <v>0</v>
      </c>
      <c r="P82" s="249">
        <v>0</v>
      </c>
      <c r="Q82" s="249">
        <f>ROUND(E82*P82,2)</f>
        <v>0</v>
      </c>
      <c r="R82" s="251"/>
      <c r="S82" s="251" t="s">
        <v>165</v>
      </c>
      <c r="T82" s="252" t="s">
        <v>165</v>
      </c>
      <c r="U82" s="232">
        <v>0.11749999999999999</v>
      </c>
      <c r="V82" s="232">
        <f>ROUND(E82*U82,2)</f>
        <v>5.86</v>
      </c>
      <c r="W82" s="232"/>
      <c r="X82" s="232" t="s">
        <v>411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412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x14ac:dyDescent="0.25">
      <c r="A83" s="3"/>
      <c r="B83" s="4"/>
      <c r="C83" s="268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v>15</v>
      </c>
      <c r="AF83">
        <v>21</v>
      </c>
      <c r="AG83" t="s">
        <v>147</v>
      </c>
    </row>
    <row r="84" spans="1:60" x14ac:dyDescent="0.25">
      <c r="A84" s="215"/>
      <c r="B84" s="216" t="s">
        <v>31</v>
      </c>
      <c r="C84" s="269"/>
      <c r="D84" s="217"/>
      <c r="E84" s="218"/>
      <c r="F84" s="218"/>
      <c r="G84" s="260">
        <f>G8+G31+G51+G76+G81</f>
        <v>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AE84">
        <f>SUMIF(L7:L82,AE83,G7:G82)</f>
        <v>0</v>
      </c>
      <c r="AF84">
        <f>SUMIF(L7:L82,AF83,G7:G82)</f>
        <v>0</v>
      </c>
      <c r="AG84" t="s">
        <v>251</v>
      </c>
    </row>
    <row r="85" spans="1:60" x14ac:dyDescent="0.25">
      <c r="A85" s="3"/>
      <c r="B85" s="4"/>
      <c r="C85" s="268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60" x14ac:dyDescent="0.25">
      <c r="A86" s="3"/>
      <c r="B86" s="4"/>
      <c r="C86" s="268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60" x14ac:dyDescent="0.25">
      <c r="A87" s="219" t="s">
        <v>252</v>
      </c>
      <c r="B87" s="219"/>
      <c r="C87" s="270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60" x14ac:dyDescent="0.25">
      <c r="A88" s="220"/>
      <c r="B88" s="221"/>
      <c r="C88" s="271"/>
      <c r="D88" s="221"/>
      <c r="E88" s="221"/>
      <c r="F88" s="221"/>
      <c r="G88" s="22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AG88" t="s">
        <v>253</v>
      </c>
    </row>
    <row r="89" spans="1:60" x14ac:dyDescent="0.25">
      <c r="A89" s="223"/>
      <c r="B89" s="224"/>
      <c r="C89" s="272"/>
      <c r="D89" s="224"/>
      <c r="E89" s="224"/>
      <c r="F89" s="224"/>
      <c r="G89" s="22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60" x14ac:dyDescent="0.25">
      <c r="A90" s="223"/>
      <c r="B90" s="224"/>
      <c r="C90" s="272"/>
      <c r="D90" s="224"/>
      <c r="E90" s="224"/>
      <c r="F90" s="224"/>
      <c r="G90" s="22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60" x14ac:dyDescent="0.25">
      <c r="A91" s="223"/>
      <c r="B91" s="224"/>
      <c r="C91" s="272"/>
      <c r="D91" s="224"/>
      <c r="E91" s="224"/>
      <c r="F91" s="224"/>
      <c r="G91" s="22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60" x14ac:dyDescent="0.25">
      <c r="A92" s="226"/>
      <c r="B92" s="227"/>
      <c r="C92" s="273"/>
      <c r="D92" s="227"/>
      <c r="E92" s="227"/>
      <c r="F92" s="227"/>
      <c r="G92" s="228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60" x14ac:dyDescent="0.25">
      <c r="A93" s="3"/>
      <c r="B93" s="4"/>
      <c r="C93" s="268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60" x14ac:dyDescent="0.25">
      <c r="C94" s="274"/>
      <c r="D94" s="10"/>
      <c r="AG94" t="s">
        <v>254</v>
      </c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87:C87"/>
    <mergeCell ref="A88:G9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135</v>
      </c>
    </row>
    <row r="2" spans="1:60" ht="25.0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136</v>
      </c>
    </row>
    <row r="3" spans="1:60" ht="25.05" customHeight="1" x14ac:dyDescent="0.25">
      <c r="A3" s="198" t="s">
        <v>9</v>
      </c>
      <c r="B3" s="49" t="s">
        <v>43</v>
      </c>
      <c r="C3" s="201" t="s">
        <v>44</v>
      </c>
      <c r="D3" s="199"/>
      <c r="E3" s="199"/>
      <c r="F3" s="199"/>
      <c r="G3" s="200"/>
      <c r="AC3" s="177" t="s">
        <v>136</v>
      </c>
      <c r="AG3" t="s">
        <v>137</v>
      </c>
    </row>
    <row r="4" spans="1:60" ht="25.05" customHeight="1" x14ac:dyDescent="0.25">
      <c r="A4" s="202" t="s">
        <v>10</v>
      </c>
      <c r="B4" s="203" t="s">
        <v>59</v>
      </c>
      <c r="C4" s="204" t="s">
        <v>60</v>
      </c>
      <c r="D4" s="205"/>
      <c r="E4" s="205"/>
      <c r="F4" s="205"/>
      <c r="G4" s="206"/>
      <c r="AG4" t="s">
        <v>138</v>
      </c>
    </row>
    <row r="5" spans="1:60" x14ac:dyDescent="0.25">
      <c r="D5" s="10"/>
    </row>
    <row r="6" spans="1:60" ht="39.6" x14ac:dyDescent="0.25">
      <c r="A6" s="208" t="s">
        <v>139</v>
      </c>
      <c r="B6" s="210" t="s">
        <v>140</v>
      </c>
      <c r="C6" s="210" t="s">
        <v>141</v>
      </c>
      <c r="D6" s="209" t="s">
        <v>142</v>
      </c>
      <c r="E6" s="208" t="s">
        <v>143</v>
      </c>
      <c r="F6" s="207" t="s">
        <v>144</v>
      </c>
      <c r="G6" s="208" t="s">
        <v>31</v>
      </c>
      <c r="H6" s="211" t="s">
        <v>32</v>
      </c>
      <c r="I6" s="211" t="s">
        <v>145</v>
      </c>
      <c r="J6" s="211" t="s">
        <v>33</v>
      </c>
      <c r="K6" s="211" t="s">
        <v>146</v>
      </c>
      <c r="L6" s="211" t="s">
        <v>147</v>
      </c>
      <c r="M6" s="211" t="s">
        <v>148</v>
      </c>
      <c r="N6" s="211" t="s">
        <v>149</v>
      </c>
      <c r="O6" s="211" t="s">
        <v>150</v>
      </c>
      <c r="P6" s="211" t="s">
        <v>151</v>
      </c>
      <c r="Q6" s="211" t="s">
        <v>152</v>
      </c>
      <c r="R6" s="211" t="s">
        <v>153</v>
      </c>
      <c r="S6" s="211" t="s">
        <v>154</v>
      </c>
      <c r="T6" s="211" t="s">
        <v>155</v>
      </c>
      <c r="U6" s="211" t="s">
        <v>156</v>
      </c>
      <c r="V6" s="211" t="s">
        <v>157</v>
      </c>
      <c r="W6" s="211" t="s">
        <v>158</v>
      </c>
      <c r="X6" s="211" t="s">
        <v>159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5">
      <c r="A8" s="240" t="s">
        <v>160</v>
      </c>
      <c r="B8" s="241" t="s">
        <v>112</v>
      </c>
      <c r="C8" s="261" t="s">
        <v>113</v>
      </c>
      <c r="D8" s="242"/>
      <c r="E8" s="243"/>
      <c r="F8" s="244"/>
      <c r="G8" s="244">
        <f>SUMIF(AG9:AG57,"&lt;&gt;NOR",G9:G57)</f>
        <v>0</v>
      </c>
      <c r="H8" s="244"/>
      <c r="I8" s="244">
        <f>SUM(I9:I57)</f>
        <v>0</v>
      </c>
      <c r="J8" s="244"/>
      <c r="K8" s="244">
        <f>SUM(K9:K57)</f>
        <v>0</v>
      </c>
      <c r="L8" s="244"/>
      <c r="M8" s="244">
        <f>SUM(M9:M57)</f>
        <v>0</v>
      </c>
      <c r="N8" s="243"/>
      <c r="O8" s="243">
        <f>SUM(O9:O57)</f>
        <v>4.55</v>
      </c>
      <c r="P8" s="243"/>
      <c r="Q8" s="243">
        <f>SUM(Q9:Q57)</f>
        <v>0</v>
      </c>
      <c r="R8" s="244"/>
      <c r="S8" s="244"/>
      <c r="T8" s="245"/>
      <c r="U8" s="239"/>
      <c r="V8" s="239">
        <f>SUM(V9:V57)</f>
        <v>123.02000000000001</v>
      </c>
      <c r="W8" s="239"/>
      <c r="X8" s="239"/>
      <c r="AG8" t="s">
        <v>161</v>
      </c>
    </row>
    <row r="9" spans="1:60" outlineLevel="1" x14ac:dyDescent="0.25">
      <c r="A9" s="246">
        <v>1</v>
      </c>
      <c r="B9" s="247" t="s">
        <v>715</v>
      </c>
      <c r="C9" s="262" t="s">
        <v>716</v>
      </c>
      <c r="D9" s="248" t="s">
        <v>189</v>
      </c>
      <c r="E9" s="249">
        <v>4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0.25080000000000002</v>
      </c>
      <c r="O9" s="249">
        <f>ROUND(E9*N9,2)</f>
        <v>1</v>
      </c>
      <c r="P9" s="249">
        <v>0</v>
      </c>
      <c r="Q9" s="249">
        <f>ROUND(E9*P9,2)</f>
        <v>0</v>
      </c>
      <c r="R9" s="251"/>
      <c r="S9" s="251" t="s">
        <v>165</v>
      </c>
      <c r="T9" s="252" t="s">
        <v>165</v>
      </c>
      <c r="U9" s="232">
        <v>0.81799999999999995</v>
      </c>
      <c r="V9" s="232">
        <f>ROUND(E9*U9,2)</f>
        <v>3.27</v>
      </c>
      <c r="W9" s="232"/>
      <c r="X9" s="232" t="s">
        <v>166</v>
      </c>
      <c r="Y9" s="212"/>
      <c r="Z9" s="212"/>
      <c r="AA9" s="212"/>
      <c r="AB9" s="212"/>
      <c r="AC9" s="212"/>
      <c r="AD9" s="212"/>
      <c r="AE9" s="212"/>
      <c r="AF9" s="212"/>
      <c r="AG9" s="212" t="s">
        <v>167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29"/>
      <c r="B10" s="230"/>
      <c r="C10" s="263" t="s">
        <v>717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169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0.399999999999999" outlineLevel="1" x14ac:dyDescent="0.25">
      <c r="A11" s="229"/>
      <c r="B11" s="230"/>
      <c r="C11" s="263" t="s">
        <v>718</v>
      </c>
      <c r="D11" s="233"/>
      <c r="E11" s="234">
        <v>4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12"/>
      <c r="Z11" s="212"/>
      <c r="AA11" s="212"/>
      <c r="AB11" s="212"/>
      <c r="AC11" s="212"/>
      <c r="AD11" s="212"/>
      <c r="AE11" s="212"/>
      <c r="AF11" s="212"/>
      <c r="AG11" s="212" t="s">
        <v>169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46">
        <v>2</v>
      </c>
      <c r="B12" s="247" t="s">
        <v>719</v>
      </c>
      <c r="C12" s="262" t="s">
        <v>720</v>
      </c>
      <c r="D12" s="248" t="s">
        <v>189</v>
      </c>
      <c r="E12" s="249">
        <v>5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49">
        <v>0.50160000000000005</v>
      </c>
      <c r="O12" s="249">
        <f>ROUND(E12*N12,2)</f>
        <v>2.5099999999999998</v>
      </c>
      <c r="P12" s="249">
        <v>0</v>
      </c>
      <c r="Q12" s="249">
        <f>ROUND(E12*P12,2)</f>
        <v>0</v>
      </c>
      <c r="R12" s="251"/>
      <c r="S12" s="251" t="s">
        <v>165</v>
      </c>
      <c r="T12" s="252" t="s">
        <v>165</v>
      </c>
      <c r="U12" s="232">
        <v>1.724</v>
      </c>
      <c r="V12" s="232">
        <f>ROUND(E12*U12,2)</f>
        <v>8.6199999999999992</v>
      </c>
      <c r="W12" s="232"/>
      <c r="X12" s="232" t="s">
        <v>166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167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29"/>
      <c r="B13" s="230"/>
      <c r="C13" s="263" t="s">
        <v>717</v>
      </c>
      <c r="D13" s="233"/>
      <c r="E13" s="234"/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12"/>
      <c r="Z13" s="212"/>
      <c r="AA13" s="212"/>
      <c r="AB13" s="212"/>
      <c r="AC13" s="212"/>
      <c r="AD13" s="212"/>
      <c r="AE13" s="212"/>
      <c r="AF13" s="212"/>
      <c r="AG13" s="212" t="s">
        <v>169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0.399999999999999" outlineLevel="1" x14ac:dyDescent="0.25">
      <c r="A14" s="229"/>
      <c r="B14" s="230"/>
      <c r="C14" s="263" t="s">
        <v>721</v>
      </c>
      <c r="D14" s="233"/>
      <c r="E14" s="234">
        <v>3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12"/>
      <c r="Z14" s="212"/>
      <c r="AA14" s="212"/>
      <c r="AB14" s="212"/>
      <c r="AC14" s="212"/>
      <c r="AD14" s="212"/>
      <c r="AE14" s="212"/>
      <c r="AF14" s="212"/>
      <c r="AG14" s="212" t="s">
        <v>169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0.399999999999999" outlineLevel="1" x14ac:dyDescent="0.25">
      <c r="A15" s="229"/>
      <c r="B15" s="230"/>
      <c r="C15" s="263" t="s">
        <v>722</v>
      </c>
      <c r="D15" s="233"/>
      <c r="E15" s="234">
        <v>2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12"/>
      <c r="Z15" s="212"/>
      <c r="AA15" s="212"/>
      <c r="AB15" s="212"/>
      <c r="AC15" s="212"/>
      <c r="AD15" s="212"/>
      <c r="AE15" s="212"/>
      <c r="AF15" s="212"/>
      <c r="AG15" s="212" t="s">
        <v>169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46">
        <v>3</v>
      </c>
      <c r="B16" s="247" t="s">
        <v>723</v>
      </c>
      <c r="C16" s="262" t="s">
        <v>724</v>
      </c>
      <c r="D16" s="248" t="s">
        <v>189</v>
      </c>
      <c r="E16" s="249">
        <v>2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49">
        <v>5.1000000000000004E-3</v>
      </c>
      <c r="O16" s="249">
        <f>ROUND(E16*N16,2)</f>
        <v>0.01</v>
      </c>
      <c r="P16" s="249">
        <v>0</v>
      </c>
      <c r="Q16" s="249">
        <f>ROUND(E16*P16,2)</f>
        <v>0</v>
      </c>
      <c r="R16" s="251" t="s">
        <v>374</v>
      </c>
      <c r="S16" s="251" t="s">
        <v>165</v>
      </c>
      <c r="T16" s="252" t="s">
        <v>165</v>
      </c>
      <c r="U16" s="232">
        <v>0</v>
      </c>
      <c r="V16" s="232">
        <f>ROUND(E16*U16,2)</f>
        <v>0</v>
      </c>
      <c r="W16" s="232"/>
      <c r="X16" s="232" t="s">
        <v>375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376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29"/>
      <c r="B17" s="230"/>
      <c r="C17" s="263" t="s">
        <v>717</v>
      </c>
      <c r="D17" s="233"/>
      <c r="E17" s="234"/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12"/>
      <c r="Z17" s="212"/>
      <c r="AA17" s="212"/>
      <c r="AB17" s="212"/>
      <c r="AC17" s="212"/>
      <c r="AD17" s="212"/>
      <c r="AE17" s="212"/>
      <c r="AF17" s="212"/>
      <c r="AG17" s="212" t="s">
        <v>169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29"/>
      <c r="B18" s="230"/>
      <c r="C18" s="263" t="s">
        <v>725</v>
      </c>
      <c r="D18" s="233"/>
      <c r="E18" s="234">
        <v>2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12"/>
      <c r="Z18" s="212"/>
      <c r="AA18" s="212"/>
      <c r="AB18" s="212"/>
      <c r="AC18" s="212"/>
      <c r="AD18" s="212"/>
      <c r="AE18" s="212"/>
      <c r="AF18" s="212"/>
      <c r="AG18" s="212" t="s">
        <v>169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46">
        <v>4</v>
      </c>
      <c r="B19" s="247" t="s">
        <v>726</v>
      </c>
      <c r="C19" s="262" t="s">
        <v>727</v>
      </c>
      <c r="D19" s="248" t="s">
        <v>189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49">
        <v>1.5100000000000001E-2</v>
      </c>
      <c r="O19" s="249">
        <f>ROUND(E19*N19,2)</f>
        <v>0.02</v>
      </c>
      <c r="P19" s="249">
        <v>0</v>
      </c>
      <c r="Q19" s="249">
        <f>ROUND(E19*P19,2)</f>
        <v>0</v>
      </c>
      <c r="R19" s="251" t="s">
        <v>374</v>
      </c>
      <c r="S19" s="251" t="s">
        <v>165</v>
      </c>
      <c r="T19" s="252" t="s">
        <v>165</v>
      </c>
      <c r="U19" s="232">
        <v>0</v>
      </c>
      <c r="V19" s="232">
        <f>ROUND(E19*U19,2)</f>
        <v>0</v>
      </c>
      <c r="W19" s="232"/>
      <c r="X19" s="232" t="s">
        <v>375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376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29"/>
      <c r="B20" s="230"/>
      <c r="C20" s="263" t="s">
        <v>717</v>
      </c>
      <c r="D20" s="233"/>
      <c r="E20" s="234"/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12"/>
      <c r="Z20" s="212"/>
      <c r="AA20" s="212"/>
      <c r="AB20" s="212"/>
      <c r="AC20" s="212"/>
      <c r="AD20" s="212"/>
      <c r="AE20" s="212"/>
      <c r="AF20" s="212"/>
      <c r="AG20" s="212" t="s">
        <v>169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29"/>
      <c r="B21" s="230"/>
      <c r="C21" s="263" t="s">
        <v>728</v>
      </c>
      <c r="D21" s="233"/>
      <c r="E21" s="234">
        <v>1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12"/>
      <c r="Z21" s="212"/>
      <c r="AA21" s="212"/>
      <c r="AB21" s="212"/>
      <c r="AC21" s="212"/>
      <c r="AD21" s="212"/>
      <c r="AE21" s="212"/>
      <c r="AF21" s="212"/>
      <c r="AG21" s="212" t="s">
        <v>169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46">
        <v>5</v>
      </c>
      <c r="B22" s="247" t="s">
        <v>729</v>
      </c>
      <c r="C22" s="262" t="s">
        <v>730</v>
      </c>
      <c r="D22" s="248" t="s">
        <v>189</v>
      </c>
      <c r="E22" s="249">
        <v>1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49">
        <v>1.5100000000000001E-2</v>
      </c>
      <c r="O22" s="249">
        <f>ROUND(E22*N22,2)</f>
        <v>0.02</v>
      </c>
      <c r="P22" s="249">
        <v>0</v>
      </c>
      <c r="Q22" s="249">
        <f>ROUND(E22*P22,2)</f>
        <v>0</v>
      </c>
      <c r="R22" s="251" t="s">
        <v>374</v>
      </c>
      <c r="S22" s="251" t="s">
        <v>165</v>
      </c>
      <c r="T22" s="252" t="s">
        <v>165</v>
      </c>
      <c r="U22" s="232">
        <v>0</v>
      </c>
      <c r="V22" s="232">
        <f>ROUND(E22*U22,2)</f>
        <v>0</v>
      </c>
      <c r="W22" s="232"/>
      <c r="X22" s="232" t="s">
        <v>375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376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29"/>
      <c r="B23" s="230"/>
      <c r="C23" s="263" t="s">
        <v>717</v>
      </c>
      <c r="D23" s="233"/>
      <c r="E23" s="234"/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12"/>
      <c r="Z23" s="212"/>
      <c r="AA23" s="212"/>
      <c r="AB23" s="212"/>
      <c r="AC23" s="212"/>
      <c r="AD23" s="212"/>
      <c r="AE23" s="212"/>
      <c r="AF23" s="212"/>
      <c r="AG23" s="212" t="s">
        <v>169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29"/>
      <c r="B24" s="230"/>
      <c r="C24" s="263" t="s">
        <v>731</v>
      </c>
      <c r="D24" s="233"/>
      <c r="E24" s="234">
        <v>1</v>
      </c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12"/>
      <c r="Z24" s="212"/>
      <c r="AA24" s="212"/>
      <c r="AB24" s="212"/>
      <c r="AC24" s="212"/>
      <c r="AD24" s="212"/>
      <c r="AE24" s="212"/>
      <c r="AF24" s="212"/>
      <c r="AG24" s="212" t="s">
        <v>169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46">
        <v>6</v>
      </c>
      <c r="B25" s="247" t="s">
        <v>732</v>
      </c>
      <c r="C25" s="262" t="s">
        <v>733</v>
      </c>
      <c r="D25" s="248" t="s">
        <v>257</v>
      </c>
      <c r="E25" s="249">
        <v>52.44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49">
        <v>0</v>
      </c>
      <c r="O25" s="249">
        <f>ROUND(E25*N25,2)</f>
        <v>0</v>
      </c>
      <c r="P25" s="249">
        <v>0</v>
      </c>
      <c r="Q25" s="249">
        <f>ROUND(E25*P25,2)</f>
        <v>0</v>
      </c>
      <c r="R25" s="251"/>
      <c r="S25" s="251" t="s">
        <v>165</v>
      </c>
      <c r="T25" s="252" t="s">
        <v>165</v>
      </c>
      <c r="U25" s="232">
        <v>0.13</v>
      </c>
      <c r="V25" s="232">
        <f>ROUND(E25*U25,2)</f>
        <v>6.82</v>
      </c>
      <c r="W25" s="232"/>
      <c r="X25" s="232" t="s">
        <v>166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167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29"/>
      <c r="B26" s="230"/>
      <c r="C26" s="263" t="s">
        <v>734</v>
      </c>
      <c r="D26" s="233"/>
      <c r="E26" s="234"/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12"/>
      <c r="Z26" s="212"/>
      <c r="AA26" s="212"/>
      <c r="AB26" s="212"/>
      <c r="AC26" s="212"/>
      <c r="AD26" s="212"/>
      <c r="AE26" s="212"/>
      <c r="AF26" s="212"/>
      <c r="AG26" s="212" t="s">
        <v>169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29"/>
      <c r="B27" s="230"/>
      <c r="C27" s="263" t="s">
        <v>735</v>
      </c>
      <c r="D27" s="233"/>
      <c r="E27" s="234"/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12"/>
      <c r="Z27" s="212"/>
      <c r="AA27" s="212"/>
      <c r="AB27" s="212"/>
      <c r="AC27" s="212"/>
      <c r="AD27" s="212"/>
      <c r="AE27" s="212"/>
      <c r="AF27" s="212"/>
      <c r="AG27" s="212" t="s">
        <v>169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29"/>
      <c r="B28" s="230"/>
      <c r="C28" s="263" t="s">
        <v>736</v>
      </c>
      <c r="D28" s="233"/>
      <c r="E28" s="234">
        <v>26.25</v>
      </c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12"/>
      <c r="Z28" s="212"/>
      <c r="AA28" s="212"/>
      <c r="AB28" s="212"/>
      <c r="AC28" s="212"/>
      <c r="AD28" s="212"/>
      <c r="AE28" s="212"/>
      <c r="AF28" s="212"/>
      <c r="AG28" s="212" t="s">
        <v>169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29"/>
      <c r="B29" s="230"/>
      <c r="C29" s="263" t="s">
        <v>737</v>
      </c>
      <c r="D29" s="233"/>
      <c r="E29" s="234">
        <v>13.09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12"/>
      <c r="Z29" s="212"/>
      <c r="AA29" s="212"/>
      <c r="AB29" s="212"/>
      <c r="AC29" s="212"/>
      <c r="AD29" s="212"/>
      <c r="AE29" s="212"/>
      <c r="AF29" s="212"/>
      <c r="AG29" s="212" t="s">
        <v>169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29"/>
      <c r="B30" s="230"/>
      <c r="C30" s="263" t="s">
        <v>738</v>
      </c>
      <c r="D30" s="233"/>
      <c r="E30" s="234">
        <v>13.1</v>
      </c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12"/>
      <c r="Z30" s="212"/>
      <c r="AA30" s="212"/>
      <c r="AB30" s="212"/>
      <c r="AC30" s="212"/>
      <c r="AD30" s="212"/>
      <c r="AE30" s="212"/>
      <c r="AF30" s="212"/>
      <c r="AG30" s="212" t="s">
        <v>169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53">
        <v>7</v>
      </c>
      <c r="B31" s="254" t="s">
        <v>739</v>
      </c>
      <c r="C31" s="264" t="s">
        <v>740</v>
      </c>
      <c r="D31" s="255" t="s">
        <v>257</v>
      </c>
      <c r="E31" s="256">
        <v>52.44</v>
      </c>
      <c r="F31" s="257"/>
      <c r="G31" s="258">
        <f>ROUND(E31*F31,2)</f>
        <v>0</v>
      </c>
      <c r="H31" s="257"/>
      <c r="I31" s="258">
        <f>ROUND(E31*H31,2)</f>
        <v>0</v>
      </c>
      <c r="J31" s="257"/>
      <c r="K31" s="258">
        <f>ROUND(E31*J31,2)</f>
        <v>0</v>
      </c>
      <c r="L31" s="258">
        <v>21</v>
      </c>
      <c r="M31" s="258">
        <f>G31*(1+L31/100)</f>
        <v>0</v>
      </c>
      <c r="N31" s="256">
        <v>4.1999999999999997E-3</v>
      </c>
      <c r="O31" s="256">
        <f>ROUND(E31*N31,2)</f>
        <v>0.22</v>
      </c>
      <c r="P31" s="256">
        <v>0</v>
      </c>
      <c r="Q31" s="256">
        <f>ROUND(E31*P31,2)</f>
        <v>0</v>
      </c>
      <c r="R31" s="258"/>
      <c r="S31" s="258" t="s">
        <v>165</v>
      </c>
      <c r="T31" s="259" t="s">
        <v>165</v>
      </c>
      <c r="U31" s="232">
        <v>0.36</v>
      </c>
      <c r="V31" s="232">
        <f>ROUND(E31*U31,2)</f>
        <v>18.88</v>
      </c>
      <c r="W31" s="232"/>
      <c r="X31" s="232" t="s">
        <v>166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167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53">
        <v>8</v>
      </c>
      <c r="B32" s="254" t="s">
        <v>741</v>
      </c>
      <c r="C32" s="264" t="s">
        <v>742</v>
      </c>
      <c r="D32" s="255" t="s">
        <v>257</v>
      </c>
      <c r="E32" s="256">
        <v>52.44</v>
      </c>
      <c r="F32" s="257"/>
      <c r="G32" s="258">
        <f>ROUND(E32*F32,2)</f>
        <v>0</v>
      </c>
      <c r="H32" s="257"/>
      <c r="I32" s="258">
        <f>ROUND(E32*H32,2)</f>
        <v>0</v>
      </c>
      <c r="J32" s="257"/>
      <c r="K32" s="258">
        <f>ROUND(E32*J32,2)</f>
        <v>0</v>
      </c>
      <c r="L32" s="258">
        <v>21</v>
      </c>
      <c r="M32" s="258">
        <f>G32*(1+L32/100)</f>
        <v>0</v>
      </c>
      <c r="N32" s="256">
        <v>7.6000000000000004E-4</v>
      </c>
      <c r="O32" s="256">
        <f>ROUND(E32*N32,2)</f>
        <v>0.04</v>
      </c>
      <c r="P32" s="256">
        <v>0</v>
      </c>
      <c r="Q32" s="256">
        <f>ROUND(E32*P32,2)</f>
        <v>0</v>
      </c>
      <c r="R32" s="258"/>
      <c r="S32" s="258" t="s">
        <v>165</v>
      </c>
      <c r="T32" s="259" t="s">
        <v>165</v>
      </c>
      <c r="U32" s="232">
        <v>0.31</v>
      </c>
      <c r="V32" s="232">
        <f>ROUND(E32*U32,2)</f>
        <v>16.260000000000002</v>
      </c>
      <c r="W32" s="232"/>
      <c r="X32" s="232" t="s">
        <v>166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167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46">
        <v>9</v>
      </c>
      <c r="B33" s="247" t="s">
        <v>743</v>
      </c>
      <c r="C33" s="262" t="s">
        <v>744</v>
      </c>
      <c r="D33" s="248" t="s">
        <v>224</v>
      </c>
      <c r="E33" s="249">
        <v>801.09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49">
        <v>0</v>
      </c>
      <c r="O33" s="249">
        <f>ROUND(E33*N33,2)</f>
        <v>0</v>
      </c>
      <c r="P33" s="249">
        <v>0</v>
      </c>
      <c r="Q33" s="249">
        <f>ROUND(E33*P33,2)</f>
        <v>0</v>
      </c>
      <c r="R33" s="251"/>
      <c r="S33" s="251" t="s">
        <v>165</v>
      </c>
      <c r="T33" s="252" t="s">
        <v>165</v>
      </c>
      <c r="U33" s="232">
        <v>0.01</v>
      </c>
      <c r="V33" s="232">
        <f>ROUND(E33*U33,2)</f>
        <v>8.01</v>
      </c>
      <c r="W33" s="232"/>
      <c r="X33" s="232" t="s">
        <v>166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167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29"/>
      <c r="B34" s="230"/>
      <c r="C34" s="263" t="s">
        <v>734</v>
      </c>
      <c r="D34" s="233"/>
      <c r="E34" s="234"/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12"/>
      <c r="Z34" s="212"/>
      <c r="AA34" s="212"/>
      <c r="AB34" s="212"/>
      <c r="AC34" s="212"/>
      <c r="AD34" s="212"/>
      <c r="AE34" s="212"/>
      <c r="AF34" s="212"/>
      <c r="AG34" s="212" t="s">
        <v>169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29"/>
      <c r="B35" s="230"/>
      <c r="C35" s="263" t="s">
        <v>735</v>
      </c>
      <c r="D35" s="233"/>
      <c r="E35" s="234"/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12"/>
      <c r="Z35" s="212"/>
      <c r="AA35" s="212"/>
      <c r="AB35" s="212"/>
      <c r="AC35" s="212"/>
      <c r="AD35" s="212"/>
      <c r="AE35" s="212"/>
      <c r="AF35" s="212"/>
      <c r="AG35" s="212" t="s">
        <v>169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29"/>
      <c r="B36" s="230"/>
      <c r="C36" s="263" t="s">
        <v>745</v>
      </c>
      <c r="D36" s="233"/>
      <c r="E36" s="234">
        <v>259.60000000000002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12"/>
      <c r="Z36" s="212"/>
      <c r="AA36" s="212"/>
      <c r="AB36" s="212"/>
      <c r="AC36" s="212"/>
      <c r="AD36" s="212"/>
      <c r="AE36" s="212"/>
      <c r="AF36" s="212"/>
      <c r="AG36" s="212" t="s">
        <v>169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29"/>
      <c r="B37" s="230"/>
      <c r="C37" s="263" t="s">
        <v>746</v>
      </c>
      <c r="D37" s="233"/>
      <c r="E37" s="234">
        <v>54.7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12"/>
      <c r="Z37" s="212"/>
      <c r="AA37" s="212"/>
      <c r="AB37" s="212"/>
      <c r="AC37" s="212"/>
      <c r="AD37" s="212"/>
      <c r="AE37" s="212"/>
      <c r="AF37" s="212"/>
      <c r="AG37" s="212" t="s">
        <v>169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29"/>
      <c r="B38" s="230"/>
      <c r="C38" s="263" t="s">
        <v>747</v>
      </c>
      <c r="D38" s="233"/>
      <c r="E38" s="234">
        <v>72.400000000000006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12"/>
      <c r="Z38" s="212"/>
      <c r="AA38" s="212"/>
      <c r="AB38" s="212"/>
      <c r="AC38" s="212"/>
      <c r="AD38" s="212"/>
      <c r="AE38" s="212"/>
      <c r="AF38" s="212"/>
      <c r="AG38" s="212" t="s">
        <v>169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29"/>
      <c r="B39" s="230"/>
      <c r="C39" s="263" t="s">
        <v>748</v>
      </c>
      <c r="D39" s="233"/>
      <c r="E39" s="234">
        <v>314.58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12"/>
      <c r="Z39" s="212"/>
      <c r="AA39" s="212"/>
      <c r="AB39" s="212"/>
      <c r="AC39" s="212"/>
      <c r="AD39" s="212"/>
      <c r="AE39" s="212"/>
      <c r="AF39" s="212"/>
      <c r="AG39" s="212" t="s">
        <v>169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29"/>
      <c r="B40" s="230"/>
      <c r="C40" s="263" t="s">
        <v>749</v>
      </c>
      <c r="D40" s="233"/>
      <c r="E40" s="234">
        <v>74.11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12"/>
      <c r="Z40" s="212"/>
      <c r="AA40" s="212"/>
      <c r="AB40" s="212"/>
      <c r="AC40" s="212"/>
      <c r="AD40" s="212"/>
      <c r="AE40" s="212"/>
      <c r="AF40" s="212"/>
      <c r="AG40" s="212" t="s">
        <v>169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29"/>
      <c r="B41" s="230"/>
      <c r="C41" s="263" t="s">
        <v>750</v>
      </c>
      <c r="D41" s="233"/>
      <c r="E41" s="234">
        <v>9.6999999999999993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12"/>
      <c r="Z41" s="212"/>
      <c r="AA41" s="212"/>
      <c r="AB41" s="212"/>
      <c r="AC41" s="212"/>
      <c r="AD41" s="212"/>
      <c r="AE41" s="212"/>
      <c r="AF41" s="212"/>
      <c r="AG41" s="212" t="s">
        <v>169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29"/>
      <c r="B42" s="230"/>
      <c r="C42" s="263" t="s">
        <v>751</v>
      </c>
      <c r="D42" s="233"/>
      <c r="E42" s="234">
        <v>16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12"/>
      <c r="Z42" s="212"/>
      <c r="AA42" s="212"/>
      <c r="AB42" s="212"/>
      <c r="AC42" s="212"/>
      <c r="AD42" s="212"/>
      <c r="AE42" s="212"/>
      <c r="AF42" s="212"/>
      <c r="AG42" s="212" t="s">
        <v>169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46">
        <v>10</v>
      </c>
      <c r="B43" s="247" t="s">
        <v>752</v>
      </c>
      <c r="C43" s="262" t="s">
        <v>753</v>
      </c>
      <c r="D43" s="248" t="s">
        <v>224</v>
      </c>
      <c r="E43" s="249">
        <v>402.7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49">
        <v>5.0000000000000001E-4</v>
      </c>
      <c r="O43" s="249">
        <f>ROUND(E43*N43,2)</f>
        <v>0.2</v>
      </c>
      <c r="P43" s="249">
        <v>0</v>
      </c>
      <c r="Q43" s="249">
        <f>ROUND(E43*P43,2)</f>
        <v>0</v>
      </c>
      <c r="R43" s="251"/>
      <c r="S43" s="251" t="s">
        <v>165</v>
      </c>
      <c r="T43" s="252" t="s">
        <v>165</v>
      </c>
      <c r="U43" s="232">
        <v>0.03</v>
      </c>
      <c r="V43" s="232">
        <f>ROUND(E43*U43,2)</f>
        <v>12.08</v>
      </c>
      <c r="W43" s="232"/>
      <c r="X43" s="232" t="s">
        <v>166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167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29"/>
      <c r="B44" s="230"/>
      <c r="C44" s="263" t="s">
        <v>734</v>
      </c>
      <c r="D44" s="233"/>
      <c r="E44" s="234"/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12"/>
      <c r="Z44" s="212"/>
      <c r="AA44" s="212"/>
      <c r="AB44" s="212"/>
      <c r="AC44" s="212"/>
      <c r="AD44" s="212"/>
      <c r="AE44" s="212"/>
      <c r="AF44" s="212"/>
      <c r="AG44" s="212" t="s">
        <v>169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29"/>
      <c r="B45" s="230"/>
      <c r="C45" s="263" t="s">
        <v>735</v>
      </c>
      <c r="D45" s="233"/>
      <c r="E45" s="234"/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12"/>
      <c r="Z45" s="212"/>
      <c r="AA45" s="212"/>
      <c r="AB45" s="212"/>
      <c r="AC45" s="212"/>
      <c r="AD45" s="212"/>
      <c r="AE45" s="212"/>
      <c r="AF45" s="212"/>
      <c r="AG45" s="212" t="s">
        <v>169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29"/>
      <c r="B46" s="230"/>
      <c r="C46" s="263" t="s">
        <v>745</v>
      </c>
      <c r="D46" s="233"/>
      <c r="E46" s="234">
        <v>259.60000000000002</v>
      </c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12"/>
      <c r="Z46" s="212"/>
      <c r="AA46" s="212"/>
      <c r="AB46" s="212"/>
      <c r="AC46" s="212"/>
      <c r="AD46" s="212"/>
      <c r="AE46" s="212"/>
      <c r="AF46" s="212"/>
      <c r="AG46" s="212" t="s">
        <v>169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29"/>
      <c r="B47" s="230"/>
      <c r="C47" s="263" t="s">
        <v>746</v>
      </c>
      <c r="D47" s="233"/>
      <c r="E47" s="234">
        <v>54.7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12"/>
      <c r="Z47" s="212"/>
      <c r="AA47" s="212"/>
      <c r="AB47" s="212"/>
      <c r="AC47" s="212"/>
      <c r="AD47" s="212"/>
      <c r="AE47" s="212"/>
      <c r="AF47" s="212"/>
      <c r="AG47" s="212" t="s">
        <v>169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29"/>
      <c r="B48" s="230"/>
      <c r="C48" s="263" t="s">
        <v>747</v>
      </c>
      <c r="D48" s="233"/>
      <c r="E48" s="234">
        <v>72.400000000000006</v>
      </c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12"/>
      <c r="Z48" s="212"/>
      <c r="AA48" s="212"/>
      <c r="AB48" s="212"/>
      <c r="AC48" s="212"/>
      <c r="AD48" s="212"/>
      <c r="AE48" s="212"/>
      <c r="AF48" s="212"/>
      <c r="AG48" s="212" t="s">
        <v>169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29"/>
      <c r="B49" s="230"/>
      <c r="C49" s="263" t="s">
        <v>751</v>
      </c>
      <c r="D49" s="233"/>
      <c r="E49" s="234">
        <v>16</v>
      </c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12"/>
      <c r="Z49" s="212"/>
      <c r="AA49" s="212"/>
      <c r="AB49" s="212"/>
      <c r="AC49" s="212"/>
      <c r="AD49" s="212"/>
      <c r="AE49" s="212"/>
      <c r="AF49" s="212"/>
      <c r="AG49" s="212" t="s">
        <v>169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53">
        <v>11</v>
      </c>
      <c r="B50" s="254" t="s">
        <v>754</v>
      </c>
      <c r="C50" s="264" t="s">
        <v>755</v>
      </c>
      <c r="D50" s="255" t="s">
        <v>224</v>
      </c>
      <c r="E50" s="256">
        <v>402.7</v>
      </c>
      <c r="F50" s="257"/>
      <c r="G50" s="258">
        <f>ROUND(E50*F50,2)</f>
        <v>0</v>
      </c>
      <c r="H50" s="257"/>
      <c r="I50" s="258">
        <f>ROUND(E50*H50,2)</f>
        <v>0</v>
      </c>
      <c r="J50" s="257"/>
      <c r="K50" s="258">
        <f>ROUND(E50*J50,2)</f>
        <v>0</v>
      </c>
      <c r="L50" s="258">
        <v>21</v>
      </c>
      <c r="M50" s="258">
        <f>G50*(1+L50/100)</f>
        <v>0</v>
      </c>
      <c r="N50" s="256">
        <v>9.0000000000000006E-5</v>
      </c>
      <c r="O50" s="256">
        <f>ROUND(E50*N50,2)</f>
        <v>0.04</v>
      </c>
      <c r="P50" s="256">
        <v>0</v>
      </c>
      <c r="Q50" s="256">
        <f>ROUND(E50*P50,2)</f>
        <v>0</v>
      </c>
      <c r="R50" s="258"/>
      <c r="S50" s="258" t="s">
        <v>165</v>
      </c>
      <c r="T50" s="259" t="s">
        <v>165</v>
      </c>
      <c r="U50" s="232">
        <v>0.02</v>
      </c>
      <c r="V50" s="232">
        <f>ROUND(E50*U50,2)</f>
        <v>8.0500000000000007</v>
      </c>
      <c r="W50" s="232"/>
      <c r="X50" s="232" t="s">
        <v>166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167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46">
        <v>12</v>
      </c>
      <c r="B51" s="247" t="s">
        <v>756</v>
      </c>
      <c r="C51" s="262" t="s">
        <v>757</v>
      </c>
      <c r="D51" s="248" t="s">
        <v>224</v>
      </c>
      <c r="E51" s="249">
        <v>398.39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49">
        <v>1.0499999999999999E-3</v>
      </c>
      <c r="O51" s="249">
        <f>ROUND(E51*N51,2)</f>
        <v>0.42</v>
      </c>
      <c r="P51" s="249">
        <v>0</v>
      </c>
      <c r="Q51" s="249">
        <f>ROUND(E51*P51,2)</f>
        <v>0</v>
      </c>
      <c r="R51" s="251"/>
      <c r="S51" s="251" t="s">
        <v>165</v>
      </c>
      <c r="T51" s="252" t="s">
        <v>165</v>
      </c>
      <c r="U51" s="232">
        <v>0.06</v>
      </c>
      <c r="V51" s="232">
        <f>ROUND(E51*U51,2)</f>
        <v>23.9</v>
      </c>
      <c r="W51" s="232"/>
      <c r="X51" s="232" t="s">
        <v>166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167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29"/>
      <c r="B52" s="230"/>
      <c r="C52" s="263" t="s">
        <v>734</v>
      </c>
      <c r="D52" s="233"/>
      <c r="E52" s="234"/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12"/>
      <c r="Z52" s="212"/>
      <c r="AA52" s="212"/>
      <c r="AB52" s="212"/>
      <c r="AC52" s="212"/>
      <c r="AD52" s="212"/>
      <c r="AE52" s="212"/>
      <c r="AF52" s="212"/>
      <c r="AG52" s="212" t="s">
        <v>169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29"/>
      <c r="B53" s="230"/>
      <c r="C53" s="263" t="s">
        <v>735</v>
      </c>
      <c r="D53" s="233"/>
      <c r="E53" s="234"/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12"/>
      <c r="Z53" s="212"/>
      <c r="AA53" s="212"/>
      <c r="AB53" s="212"/>
      <c r="AC53" s="212"/>
      <c r="AD53" s="212"/>
      <c r="AE53" s="212"/>
      <c r="AF53" s="212"/>
      <c r="AG53" s="212" t="s">
        <v>169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29"/>
      <c r="B54" s="230"/>
      <c r="C54" s="263" t="s">
        <v>748</v>
      </c>
      <c r="D54" s="233"/>
      <c r="E54" s="234">
        <v>314.58</v>
      </c>
      <c r="F54" s="232"/>
      <c r="G54" s="23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12"/>
      <c r="Z54" s="212"/>
      <c r="AA54" s="212"/>
      <c r="AB54" s="212"/>
      <c r="AC54" s="212"/>
      <c r="AD54" s="212"/>
      <c r="AE54" s="212"/>
      <c r="AF54" s="212"/>
      <c r="AG54" s="212" t="s">
        <v>169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5">
      <c r="A55" s="229"/>
      <c r="B55" s="230"/>
      <c r="C55" s="263" t="s">
        <v>749</v>
      </c>
      <c r="D55" s="233"/>
      <c r="E55" s="234">
        <v>74.11</v>
      </c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12"/>
      <c r="Z55" s="212"/>
      <c r="AA55" s="212"/>
      <c r="AB55" s="212"/>
      <c r="AC55" s="212"/>
      <c r="AD55" s="212"/>
      <c r="AE55" s="212"/>
      <c r="AF55" s="212"/>
      <c r="AG55" s="212" t="s">
        <v>169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29"/>
      <c r="B56" s="230"/>
      <c r="C56" s="263" t="s">
        <v>750</v>
      </c>
      <c r="D56" s="233"/>
      <c r="E56" s="234">
        <v>9.6999999999999993</v>
      </c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12"/>
      <c r="Z56" s="212"/>
      <c r="AA56" s="212"/>
      <c r="AB56" s="212"/>
      <c r="AC56" s="212"/>
      <c r="AD56" s="212"/>
      <c r="AE56" s="212"/>
      <c r="AF56" s="212"/>
      <c r="AG56" s="212" t="s">
        <v>169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53">
        <v>13</v>
      </c>
      <c r="B57" s="254" t="s">
        <v>758</v>
      </c>
      <c r="C57" s="264" t="s">
        <v>759</v>
      </c>
      <c r="D57" s="255" t="s">
        <v>224</v>
      </c>
      <c r="E57" s="256">
        <v>398.39</v>
      </c>
      <c r="F57" s="257"/>
      <c r="G57" s="258">
        <f>ROUND(E57*F57,2)</f>
        <v>0</v>
      </c>
      <c r="H57" s="257"/>
      <c r="I57" s="258">
        <f>ROUND(E57*H57,2)</f>
        <v>0</v>
      </c>
      <c r="J57" s="257"/>
      <c r="K57" s="258">
        <f>ROUND(E57*J57,2)</f>
        <v>0</v>
      </c>
      <c r="L57" s="258">
        <v>21</v>
      </c>
      <c r="M57" s="258">
        <f>G57*(1+L57/100)</f>
        <v>0</v>
      </c>
      <c r="N57" s="256">
        <v>1.8000000000000001E-4</v>
      </c>
      <c r="O57" s="256">
        <f>ROUND(E57*N57,2)</f>
        <v>7.0000000000000007E-2</v>
      </c>
      <c r="P57" s="256">
        <v>0</v>
      </c>
      <c r="Q57" s="256">
        <f>ROUND(E57*P57,2)</f>
        <v>0</v>
      </c>
      <c r="R57" s="258"/>
      <c r="S57" s="258" t="s">
        <v>165</v>
      </c>
      <c r="T57" s="259" t="s">
        <v>165</v>
      </c>
      <c r="U57" s="232">
        <v>4.2999999999999997E-2</v>
      </c>
      <c r="V57" s="232">
        <f>ROUND(E57*U57,2)</f>
        <v>17.13</v>
      </c>
      <c r="W57" s="232"/>
      <c r="X57" s="232" t="s">
        <v>166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167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x14ac:dyDescent="0.25">
      <c r="A58" s="240" t="s">
        <v>160</v>
      </c>
      <c r="B58" s="241" t="s">
        <v>114</v>
      </c>
      <c r="C58" s="261" t="s">
        <v>115</v>
      </c>
      <c r="D58" s="242"/>
      <c r="E58" s="243"/>
      <c r="F58" s="244"/>
      <c r="G58" s="244">
        <f>SUMIF(AG59:AG74,"&lt;&gt;NOR",G59:G74)</f>
        <v>0</v>
      </c>
      <c r="H58" s="244"/>
      <c r="I58" s="244">
        <f>SUM(I59:I74)</f>
        <v>0</v>
      </c>
      <c r="J58" s="244"/>
      <c r="K58" s="244">
        <f>SUM(K59:K74)</f>
        <v>0</v>
      </c>
      <c r="L58" s="244"/>
      <c r="M58" s="244">
        <f>SUM(M59:M74)</f>
        <v>0</v>
      </c>
      <c r="N58" s="243"/>
      <c r="O58" s="243">
        <f>SUM(O59:O74)</f>
        <v>0.03</v>
      </c>
      <c r="P58" s="243"/>
      <c r="Q58" s="243">
        <f>SUM(Q59:Q74)</f>
        <v>0.19</v>
      </c>
      <c r="R58" s="244"/>
      <c r="S58" s="244"/>
      <c r="T58" s="245"/>
      <c r="U58" s="239"/>
      <c r="V58" s="239">
        <f>SUM(V59:V74)</f>
        <v>7.4099999999999993</v>
      </c>
      <c r="W58" s="239"/>
      <c r="X58" s="239"/>
      <c r="AG58" t="s">
        <v>161</v>
      </c>
    </row>
    <row r="59" spans="1:60" outlineLevel="1" x14ac:dyDescent="0.25">
      <c r="A59" s="246">
        <v>14</v>
      </c>
      <c r="B59" s="247" t="s">
        <v>760</v>
      </c>
      <c r="C59" s="262" t="s">
        <v>761</v>
      </c>
      <c r="D59" s="248" t="s">
        <v>189</v>
      </c>
      <c r="E59" s="249">
        <v>7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49">
        <v>4.0000000000000001E-3</v>
      </c>
      <c r="O59" s="249">
        <f>ROUND(E59*N59,2)</f>
        <v>0.03</v>
      </c>
      <c r="P59" s="249">
        <v>4.0000000000000001E-3</v>
      </c>
      <c r="Q59" s="249">
        <f>ROUND(E59*P59,2)</f>
        <v>0.03</v>
      </c>
      <c r="R59" s="251"/>
      <c r="S59" s="251" t="s">
        <v>165</v>
      </c>
      <c r="T59" s="252" t="s">
        <v>165</v>
      </c>
      <c r="U59" s="232">
        <v>0.17399999999999999</v>
      </c>
      <c r="V59" s="232">
        <f>ROUND(E59*U59,2)</f>
        <v>1.22</v>
      </c>
      <c r="W59" s="232"/>
      <c r="X59" s="232" t="s">
        <v>166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167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29"/>
      <c r="B60" s="230"/>
      <c r="C60" s="263" t="s">
        <v>717</v>
      </c>
      <c r="D60" s="233"/>
      <c r="E60" s="234"/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12"/>
      <c r="Z60" s="212"/>
      <c r="AA60" s="212"/>
      <c r="AB60" s="212"/>
      <c r="AC60" s="212"/>
      <c r="AD60" s="212"/>
      <c r="AE60" s="212"/>
      <c r="AF60" s="212"/>
      <c r="AG60" s="212" t="s">
        <v>169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5">
      <c r="A61" s="229"/>
      <c r="B61" s="230"/>
      <c r="C61" s="263" t="s">
        <v>762</v>
      </c>
      <c r="D61" s="233"/>
      <c r="E61" s="234"/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12"/>
      <c r="Z61" s="212"/>
      <c r="AA61" s="212"/>
      <c r="AB61" s="212"/>
      <c r="AC61" s="212"/>
      <c r="AD61" s="212"/>
      <c r="AE61" s="212"/>
      <c r="AF61" s="212"/>
      <c r="AG61" s="212" t="s">
        <v>169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29"/>
      <c r="B62" s="230"/>
      <c r="C62" s="263" t="s">
        <v>763</v>
      </c>
      <c r="D62" s="233"/>
      <c r="E62" s="234">
        <v>3</v>
      </c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12"/>
      <c r="Z62" s="212"/>
      <c r="AA62" s="212"/>
      <c r="AB62" s="212"/>
      <c r="AC62" s="212"/>
      <c r="AD62" s="212"/>
      <c r="AE62" s="212"/>
      <c r="AF62" s="212"/>
      <c r="AG62" s="212" t="s">
        <v>169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5">
      <c r="A63" s="229"/>
      <c r="B63" s="230"/>
      <c r="C63" s="263" t="s">
        <v>764</v>
      </c>
      <c r="D63" s="233"/>
      <c r="E63" s="234">
        <v>2</v>
      </c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12"/>
      <c r="Z63" s="212"/>
      <c r="AA63" s="212"/>
      <c r="AB63" s="212"/>
      <c r="AC63" s="212"/>
      <c r="AD63" s="212"/>
      <c r="AE63" s="212"/>
      <c r="AF63" s="212"/>
      <c r="AG63" s="212" t="s">
        <v>169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29"/>
      <c r="B64" s="230"/>
      <c r="C64" s="263" t="s">
        <v>765</v>
      </c>
      <c r="D64" s="233"/>
      <c r="E64" s="234">
        <v>2</v>
      </c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12"/>
      <c r="Z64" s="212"/>
      <c r="AA64" s="212"/>
      <c r="AB64" s="212"/>
      <c r="AC64" s="212"/>
      <c r="AD64" s="212"/>
      <c r="AE64" s="212"/>
      <c r="AF64" s="212"/>
      <c r="AG64" s="212" t="s">
        <v>169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0.399999999999999" outlineLevel="1" x14ac:dyDescent="0.25">
      <c r="A65" s="246">
        <v>15</v>
      </c>
      <c r="B65" s="247" t="s">
        <v>766</v>
      </c>
      <c r="C65" s="262" t="s">
        <v>767</v>
      </c>
      <c r="D65" s="248" t="s">
        <v>189</v>
      </c>
      <c r="E65" s="249">
        <v>7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49">
        <v>0</v>
      </c>
      <c r="O65" s="249">
        <f>ROUND(E65*N65,2)</f>
        <v>0</v>
      </c>
      <c r="P65" s="249">
        <v>0</v>
      </c>
      <c r="Q65" s="249">
        <f>ROUND(E65*P65,2)</f>
        <v>0</v>
      </c>
      <c r="R65" s="251"/>
      <c r="S65" s="251" t="s">
        <v>229</v>
      </c>
      <c r="T65" s="252" t="s">
        <v>230</v>
      </c>
      <c r="U65" s="232">
        <v>0.25</v>
      </c>
      <c r="V65" s="232">
        <f>ROUND(E65*U65,2)</f>
        <v>1.75</v>
      </c>
      <c r="W65" s="232"/>
      <c r="X65" s="232" t="s">
        <v>166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167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29"/>
      <c r="B66" s="230"/>
      <c r="C66" s="263" t="s">
        <v>717</v>
      </c>
      <c r="D66" s="233"/>
      <c r="E66" s="234"/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12"/>
      <c r="Z66" s="212"/>
      <c r="AA66" s="212"/>
      <c r="AB66" s="212"/>
      <c r="AC66" s="212"/>
      <c r="AD66" s="212"/>
      <c r="AE66" s="212"/>
      <c r="AF66" s="212"/>
      <c r="AG66" s="212" t="s">
        <v>169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5">
      <c r="A67" s="229"/>
      <c r="B67" s="230"/>
      <c r="C67" s="263" t="s">
        <v>768</v>
      </c>
      <c r="D67" s="233"/>
      <c r="E67" s="234">
        <v>7</v>
      </c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12"/>
      <c r="Z67" s="212"/>
      <c r="AA67" s="212"/>
      <c r="AB67" s="212"/>
      <c r="AC67" s="212"/>
      <c r="AD67" s="212"/>
      <c r="AE67" s="212"/>
      <c r="AF67" s="212"/>
      <c r="AG67" s="212" t="s">
        <v>169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5">
      <c r="A68" s="246">
        <v>16</v>
      </c>
      <c r="B68" s="247" t="s">
        <v>769</v>
      </c>
      <c r="C68" s="262" t="s">
        <v>770</v>
      </c>
      <c r="D68" s="248" t="s">
        <v>189</v>
      </c>
      <c r="E68" s="249">
        <v>2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49">
        <v>0</v>
      </c>
      <c r="O68" s="249">
        <f>ROUND(E68*N68,2)</f>
        <v>0</v>
      </c>
      <c r="P68" s="249">
        <v>8.2000000000000003E-2</v>
      </c>
      <c r="Q68" s="249">
        <f>ROUND(E68*P68,2)</f>
        <v>0.16</v>
      </c>
      <c r="R68" s="251"/>
      <c r="S68" s="251" t="s">
        <v>165</v>
      </c>
      <c r="T68" s="252" t="s">
        <v>165</v>
      </c>
      <c r="U68" s="232">
        <v>0.58799999999999997</v>
      </c>
      <c r="V68" s="232">
        <f>ROUND(E68*U68,2)</f>
        <v>1.18</v>
      </c>
      <c r="W68" s="232"/>
      <c r="X68" s="232" t="s">
        <v>166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167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5">
      <c r="A69" s="229"/>
      <c r="B69" s="230"/>
      <c r="C69" s="263" t="s">
        <v>717</v>
      </c>
      <c r="D69" s="233"/>
      <c r="E69" s="234"/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12"/>
      <c r="Z69" s="212"/>
      <c r="AA69" s="212"/>
      <c r="AB69" s="212"/>
      <c r="AC69" s="212"/>
      <c r="AD69" s="212"/>
      <c r="AE69" s="212"/>
      <c r="AF69" s="212"/>
      <c r="AG69" s="212" t="s">
        <v>169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5">
      <c r="A70" s="229"/>
      <c r="B70" s="230"/>
      <c r="C70" s="263" t="s">
        <v>771</v>
      </c>
      <c r="D70" s="233"/>
      <c r="E70" s="234">
        <v>2</v>
      </c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12"/>
      <c r="Z70" s="212"/>
      <c r="AA70" s="212"/>
      <c r="AB70" s="212"/>
      <c r="AC70" s="212"/>
      <c r="AD70" s="212"/>
      <c r="AE70" s="212"/>
      <c r="AF70" s="212"/>
      <c r="AG70" s="212" t="s">
        <v>169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0.399999999999999" outlineLevel="1" x14ac:dyDescent="0.25">
      <c r="A71" s="246">
        <v>17</v>
      </c>
      <c r="B71" s="247" t="s">
        <v>772</v>
      </c>
      <c r="C71" s="262" t="s">
        <v>773</v>
      </c>
      <c r="D71" s="248" t="s">
        <v>257</v>
      </c>
      <c r="E71" s="249">
        <v>10.5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49">
        <v>0</v>
      </c>
      <c r="O71" s="249">
        <f>ROUND(E71*N71,2)</f>
        <v>0</v>
      </c>
      <c r="P71" s="249">
        <v>0</v>
      </c>
      <c r="Q71" s="249">
        <f>ROUND(E71*P71,2)</f>
        <v>0</v>
      </c>
      <c r="R71" s="251"/>
      <c r="S71" s="251" t="s">
        <v>229</v>
      </c>
      <c r="T71" s="252" t="s">
        <v>230</v>
      </c>
      <c r="U71" s="232">
        <v>0.31</v>
      </c>
      <c r="V71" s="232">
        <f>ROUND(E71*U71,2)</f>
        <v>3.26</v>
      </c>
      <c r="W71" s="232"/>
      <c r="X71" s="232" t="s">
        <v>166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167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5">
      <c r="A72" s="229"/>
      <c r="B72" s="230"/>
      <c r="C72" s="263" t="s">
        <v>774</v>
      </c>
      <c r="D72" s="233"/>
      <c r="E72" s="234"/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12"/>
      <c r="Z72" s="212"/>
      <c r="AA72" s="212"/>
      <c r="AB72" s="212"/>
      <c r="AC72" s="212"/>
      <c r="AD72" s="212"/>
      <c r="AE72" s="212"/>
      <c r="AF72" s="212"/>
      <c r="AG72" s="212" t="s">
        <v>169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0.399999999999999" outlineLevel="1" x14ac:dyDescent="0.25">
      <c r="A73" s="229"/>
      <c r="B73" s="230"/>
      <c r="C73" s="263" t="s">
        <v>775</v>
      </c>
      <c r="D73" s="233"/>
      <c r="E73" s="234"/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12"/>
      <c r="Z73" s="212"/>
      <c r="AA73" s="212"/>
      <c r="AB73" s="212"/>
      <c r="AC73" s="212"/>
      <c r="AD73" s="212"/>
      <c r="AE73" s="212"/>
      <c r="AF73" s="212"/>
      <c r="AG73" s="212" t="s">
        <v>169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5">
      <c r="A74" s="229"/>
      <c r="B74" s="230"/>
      <c r="C74" s="263" t="s">
        <v>776</v>
      </c>
      <c r="D74" s="233"/>
      <c r="E74" s="234">
        <v>10.5</v>
      </c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12"/>
      <c r="Z74" s="212"/>
      <c r="AA74" s="212"/>
      <c r="AB74" s="212"/>
      <c r="AC74" s="212"/>
      <c r="AD74" s="212"/>
      <c r="AE74" s="212"/>
      <c r="AF74" s="212"/>
      <c r="AG74" s="212" t="s">
        <v>169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x14ac:dyDescent="0.25">
      <c r="A75" s="240" t="s">
        <v>160</v>
      </c>
      <c r="B75" s="241" t="s">
        <v>116</v>
      </c>
      <c r="C75" s="261" t="s">
        <v>117</v>
      </c>
      <c r="D75" s="242"/>
      <c r="E75" s="243"/>
      <c r="F75" s="244"/>
      <c r="G75" s="244">
        <f>SUMIF(AG76:AG76,"&lt;&gt;NOR",G76:G76)</f>
        <v>0</v>
      </c>
      <c r="H75" s="244"/>
      <c r="I75" s="244">
        <f>SUM(I76:I76)</f>
        <v>0</v>
      </c>
      <c r="J75" s="244"/>
      <c r="K75" s="244">
        <f>SUM(K76:K76)</f>
        <v>0</v>
      </c>
      <c r="L75" s="244"/>
      <c r="M75" s="244">
        <f>SUM(M76:M76)</f>
        <v>0</v>
      </c>
      <c r="N75" s="243"/>
      <c r="O75" s="243">
        <f>SUM(O76:O76)</f>
        <v>0</v>
      </c>
      <c r="P75" s="243"/>
      <c r="Q75" s="243">
        <f>SUM(Q76:Q76)</f>
        <v>0</v>
      </c>
      <c r="R75" s="244"/>
      <c r="S75" s="244"/>
      <c r="T75" s="245"/>
      <c r="U75" s="239"/>
      <c r="V75" s="239">
        <f>SUM(V76:V76)</f>
        <v>7.0000000000000007E-2</v>
      </c>
      <c r="W75" s="239"/>
      <c r="X75" s="239"/>
      <c r="AG75" t="s">
        <v>161</v>
      </c>
    </row>
    <row r="76" spans="1:60" outlineLevel="1" x14ac:dyDescent="0.25">
      <c r="A76" s="253">
        <v>18</v>
      </c>
      <c r="B76" s="254" t="s">
        <v>409</v>
      </c>
      <c r="C76" s="264" t="s">
        <v>410</v>
      </c>
      <c r="D76" s="255" t="s">
        <v>244</v>
      </c>
      <c r="E76" s="256">
        <v>4.5673199999999996</v>
      </c>
      <c r="F76" s="257"/>
      <c r="G76" s="258">
        <f>ROUND(E76*F76,2)</f>
        <v>0</v>
      </c>
      <c r="H76" s="257"/>
      <c r="I76" s="258">
        <f>ROUND(E76*H76,2)</f>
        <v>0</v>
      </c>
      <c r="J76" s="257"/>
      <c r="K76" s="258">
        <f>ROUND(E76*J76,2)</f>
        <v>0</v>
      </c>
      <c r="L76" s="258">
        <v>21</v>
      </c>
      <c r="M76" s="258">
        <f>G76*(1+L76/100)</f>
        <v>0</v>
      </c>
      <c r="N76" s="256">
        <v>0</v>
      </c>
      <c r="O76" s="256">
        <f>ROUND(E76*N76,2)</f>
        <v>0</v>
      </c>
      <c r="P76" s="256">
        <v>0</v>
      </c>
      <c r="Q76" s="256">
        <f>ROUND(E76*P76,2)</f>
        <v>0</v>
      </c>
      <c r="R76" s="258"/>
      <c r="S76" s="258" t="s">
        <v>165</v>
      </c>
      <c r="T76" s="259" t="s">
        <v>165</v>
      </c>
      <c r="U76" s="232">
        <v>1.6E-2</v>
      </c>
      <c r="V76" s="232">
        <f>ROUND(E76*U76,2)</f>
        <v>7.0000000000000007E-2</v>
      </c>
      <c r="W76" s="232"/>
      <c r="X76" s="232" t="s">
        <v>411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412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x14ac:dyDescent="0.25">
      <c r="A77" s="240" t="s">
        <v>160</v>
      </c>
      <c r="B77" s="241" t="s">
        <v>130</v>
      </c>
      <c r="C77" s="261" t="s">
        <v>131</v>
      </c>
      <c r="D77" s="242"/>
      <c r="E77" s="243"/>
      <c r="F77" s="244"/>
      <c r="G77" s="244">
        <f>SUMIF(AG78:AG80,"&lt;&gt;NOR",G78:G80)</f>
        <v>0</v>
      </c>
      <c r="H77" s="244"/>
      <c r="I77" s="244">
        <f>SUM(I78:I80)</f>
        <v>0</v>
      </c>
      <c r="J77" s="244"/>
      <c r="K77" s="244">
        <f>SUM(K78:K80)</f>
        <v>0</v>
      </c>
      <c r="L77" s="244"/>
      <c r="M77" s="244">
        <f>SUM(M78:M80)</f>
        <v>0</v>
      </c>
      <c r="N77" s="243"/>
      <c r="O77" s="243">
        <f>SUM(O78:O80)</f>
        <v>0</v>
      </c>
      <c r="P77" s="243"/>
      <c r="Q77" s="243">
        <f>SUM(Q78:Q80)</f>
        <v>0</v>
      </c>
      <c r="R77" s="244"/>
      <c r="S77" s="244"/>
      <c r="T77" s="245"/>
      <c r="U77" s="239"/>
      <c r="V77" s="239">
        <f>SUM(V78:V80)</f>
        <v>0.09</v>
      </c>
      <c r="W77" s="239"/>
      <c r="X77" s="239"/>
      <c r="AG77" t="s">
        <v>161</v>
      </c>
    </row>
    <row r="78" spans="1:60" outlineLevel="1" x14ac:dyDescent="0.25">
      <c r="A78" s="253">
        <v>19</v>
      </c>
      <c r="B78" s="254" t="s">
        <v>242</v>
      </c>
      <c r="C78" s="264" t="s">
        <v>243</v>
      </c>
      <c r="D78" s="255" t="s">
        <v>244</v>
      </c>
      <c r="E78" s="256">
        <v>0.192</v>
      </c>
      <c r="F78" s="257"/>
      <c r="G78" s="258">
        <f>ROUND(E78*F78,2)</f>
        <v>0</v>
      </c>
      <c r="H78" s="257"/>
      <c r="I78" s="258">
        <f>ROUND(E78*H78,2)</f>
        <v>0</v>
      </c>
      <c r="J78" s="257"/>
      <c r="K78" s="258">
        <f>ROUND(E78*J78,2)</f>
        <v>0</v>
      </c>
      <c r="L78" s="258">
        <v>21</v>
      </c>
      <c r="M78" s="258">
        <f>G78*(1+L78/100)</f>
        <v>0</v>
      </c>
      <c r="N78" s="256">
        <v>0</v>
      </c>
      <c r="O78" s="256">
        <f>ROUND(E78*N78,2)</f>
        <v>0</v>
      </c>
      <c r="P78" s="256">
        <v>0</v>
      </c>
      <c r="Q78" s="256">
        <f>ROUND(E78*P78,2)</f>
        <v>0</v>
      </c>
      <c r="R78" s="258"/>
      <c r="S78" s="258" t="s">
        <v>165</v>
      </c>
      <c r="T78" s="259" t="s">
        <v>165</v>
      </c>
      <c r="U78" s="232">
        <v>0.49</v>
      </c>
      <c r="V78" s="232">
        <f>ROUND(E78*U78,2)</f>
        <v>0.09</v>
      </c>
      <c r="W78" s="232"/>
      <c r="X78" s="232" t="s">
        <v>245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246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5">
      <c r="A79" s="253">
        <v>20</v>
      </c>
      <c r="B79" s="254" t="s">
        <v>247</v>
      </c>
      <c r="C79" s="264" t="s">
        <v>248</v>
      </c>
      <c r="D79" s="255" t="s">
        <v>244</v>
      </c>
      <c r="E79" s="256">
        <v>2.6880000000000002</v>
      </c>
      <c r="F79" s="257"/>
      <c r="G79" s="258">
        <f>ROUND(E79*F79,2)</f>
        <v>0</v>
      </c>
      <c r="H79" s="257"/>
      <c r="I79" s="258">
        <f>ROUND(E79*H79,2)</f>
        <v>0</v>
      </c>
      <c r="J79" s="257"/>
      <c r="K79" s="258">
        <f>ROUND(E79*J79,2)</f>
        <v>0</v>
      </c>
      <c r="L79" s="258">
        <v>21</v>
      </c>
      <c r="M79" s="258">
        <f>G79*(1+L79/100)</f>
        <v>0</v>
      </c>
      <c r="N79" s="256">
        <v>0</v>
      </c>
      <c r="O79" s="256">
        <f>ROUND(E79*N79,2)</f>
        <v>0</v>
      </c>
      <c r="P79" s="256">
        <v>0</v>
      </c>
      <c r="Q79" s="256">
        <f>ROUND(E79*P79,2)</f>
        <v>0</v>
      </c>
      <c r="R79" s="258"/>
      <c r="S79" s="258" t="s">
        <v>165</v>
      </c>
      <c r="T79" s="259" t="s">
        <v>165</v>
      </c>
      <c r="U79" s="232">
        <v>0</v>
      </c>
      <c r="V79" s="232">
        <f>ROUND(E79*U79,2)</f>
        <v>0</v>
      </c>
      <c r="W79" s="232"/>
      <c r="X79" s="232" t="s">
        <v>245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246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5">
      <c r="A80" s="246">
        <v>21</v>
      </c>
      <c r="B80" s="247" t="s">
        <v>249</v>
      </c>
      <c r="C80" s="262" t="s">
        <v>413</v>
      </c>
      <c r="D80" s="248" t="s">
        <v>244</v>
      </c>
      <c r="E80" s="249">
        <v>0.192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49">
        <v>0</v>
      </c>
      <c r="O80" s="249">
        <f>ROUND(E80*N80,2)</f>
        <v>0</v>
      </c>
      <c r="P80" s="249">
        <v>0</v>
      </c>
      <c r="Q80" s="249">
        <f>ROUND(E80*P80,2)</f>
        <v>0</v>
      </c>
      <c r="R80" s="251"/>
      <c r="S80" s="251" t="s">
        <v>165</v>
      </c>
      <c r="T80" s="252" t="s">
        <v>165</v>
      </c>
      <c r="U80" s="232">
        <v>0</v>
      </c>
      <c r="V80" s="232">
        <f>ROUND(E80*U80,2)</f>
        <v>0</v>
      </c>
      <c r="W80" s="232"/>
      <c r="X80" s="232" t="s">
        <v>245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246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33" x14ac:dyDescent="0.25">
      <c r="A81" s="3"/>
      <c r="B81" s="4"/>
      <c r="C81" s="268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AE81">
        <v>15</v>
      </c>
      <c r="AF81">
        <v>21</v>
      </c>
      <c r="AG81" t="s">
        <v>147</v>
      </c>
    </row>
    <row r="82" spans="1:33" x14ac:dyDescent="0.25">
      <c r="A82" s="215"/>
      <c r="B82" s="216" t="s">
        <v>31</v>
      </c>
      <c r="C82" s="269"/>
      <c r="D82" s="217"/>
      <c r="E82" s="218"/>
      <c r="F82" s="218"/>
      <c r="G82" s="260">
        <f>G8+G58+G75+G77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f>SUMIF(L7:L80,AE81,G7:G80)</f>
        <v>0</v>
      </c>
      <c r="AF82">
        <f>SUMIF(L7:L80,AF81,G7:G80)</f>
        <v>0</v>
      </c>
      <c r="AG82" t="s">
        <v>251</v>
      </c>
    </row>
    <row r="83" spans="1:33" x14ac:dyDescent="0.25">
      <c r="A83" s="3"/>
      <c r="B83" s="4"/>
      <c r="C83" s="268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5">
      <c r="A84" s="3"/>
      <c r="B84" s="4"/>
      <c r="C84" s="268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33" x14ac:dyDescent="0.25">
      <c r="A85" s="219" t="s">
        <v>252</v>
      </c>
      <c r="B85" s="219"/>
      <c r="C85" s="270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33" x14ac:dyDescent="0.25">
      <c r="A86" s="220"/>
      <c r="B86" s="221"/>
      <c r="C86" s="271"/>
      <c r="D86" s="221"/>
      <c r="E86" s="221"/>
      <c r="F86" s="221"/>
      <c r="G86" s="22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G86" t="s">
        <v>253</v>
      </c>
    </row>
    <row r="87" spans="1:33" x14ac:dyDescent="0.25">
      <c r="A87" s="223"/>
      <c r="B87" s="224"/>
      <c r="C87" s="272"/>
      <c r="D87" s="224"/>
      <c r="E87" s="224"/>
      <c r="F87" s="224"/>
      <c r="G87" s="225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33" x14ac:dyDescent="0.25">
      <c r="A88" s="223"/>
      <c r="B88" s="224"/>
      <c r="C88" s="272"/>
      <c r="D88" s="224"/>
      <c r="E88" s="224"/>
      <c r="F88" s="224"/>
      <c r="G88" s="22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33" x14ac:dyDescent="0.25">
      <c r="A89" s="223"/>
      <c r="B89" s="224"/>
      <c r="C89" s="272"/>
      <c r="D89" s="224"/>
      <c r="E89" s="224"/>
      <c r="F89" s="224"/>
      <c r="G89" s="22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33" x14ac:dyDescent="0.25">
      <c r="A90" s="226"/>
      <c r="B90" s="227"/>
      <c r="C90" s="273"/>
      <c r="D90" s="227"/>
      <c r="E90" s="227"/>
      <c r="F90" s="227"/>
      <c r="G90" s="228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33" x14ac:dyDescent="0.25">
      <c r="A91" s="3"/>
      <c r="B91" s="4"/>
      <c r="C91" s="268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33" x14ac:dyDescent="0.25">
      <c r="C92" s="274"/>
      <c r="D92" s="10"/>
      <c r="AG92" t="s">
        <v>254</v>
      </c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85:C85"/>
    <mergeCell ref="A86:G9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135</v>
      </c>
    </row>
    <row r="2" spans="1:60" ht="25.0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136</v>
      </c>
    </row>
    <row r="3" spans="1:60" ht="25.05" customHeight="1" x14ac:dyDescent="0.25">
      <c r="A3" s="198" t="s">
        <v>9</v>
      </c>
      <c r="B3" s="49" t="s">
        <v>43</v>
      </c>
      <c r="C3" s="201" t="s">
        <v>44</v>
      </c>
      <c r="D3" s="199"/>
      <c r="E3" s="199"/>
      <c r="F3" s="199"/>
      <c r="G3" s="200"/>
      <c r="AC3" s="177" t="s">
        <v>136</v>
      </c>
      <c r="AG3" t="s">
        <v>137</v>
      </c>
    </row>
    <row r="4" spans="1:60" ht="25.05" customHeight="1" x14ac:dyDescent="0.25">
      <c r="A4" s="202" t="s">
        <v>10</v>
      </c>
      <c r="B4" s="203" t="s">
        <v>61</v>
      </c>
      <c r="C4" s="204" t="s">
        <v>62</v>
      </c>
      <c r="D4" s="205"/>
      <c r="E4" s="205"/>
      <c r="F4" s="205"/>
      <c r="G4" s="206"/>
      <c r="AG4" t="s">
        <v>138</v>
      </c>
    </row>
    <row r="5" spans="1:60" x14ac:dyDescent="0.25">
      <c r="D5" s="10"/>
    </row>
    <row r="6" spans="1:60" ht="39.6" x14ac:dyDescent="0.25">
      <c r="A6" s="208" t="s">
        <v>139</v>
      </c>
      <c r="B6" s="210" t="s">
        <v>140</v>
      </c>
      <c r="C6" s="210" t="s">
        <v>141</v>
      </c>
      <c r="D6" s="209" t="s">
        <v>142</v>
      </c>
      <c r="E6" s="208" t="s">
        <v>143</v>
      </c>
      <c r="F6" s="207" t="s">
        <v>144</v>
      </c>
      <c r="G6" s="208" t="s">
        <v>31</v>
      </c>
      <c r="H6" s="211" t="s">
        <v>32</v>
      </c>
      <c r="I6" s="211" t="s">
        <v>145</v>
      </c>
      <c r="J6" s="211" t="s">
        <v>33</v>
      </c>
      <c r="K6" s="211" t="s">
        <v>146</v>
      </c>
      <c r="L6" s="211" t="s">
        <v>147</v>
      </c>
      <c r="M6" s="211" t="s">
        <v>148</v>
      </c>
      <c r="N6" s="211" t="s">
        <v>149</v>
      </c>
      <c r="O6" s="211" t="s">
        <v>150</v>
      </c>
      <c r="P6" s="211" t="s">
        <v>151</v>
      </c>
      <c r="Q6" s="211" t="s">
        <v>152</v>
      </c>
      <c r="R6" s="211" t="s">
        <v>153</v>
      </c>
      <c r="S6" s="211" t="s">
        <v>154</v>
      </c>
      <c r="T6" s="211" t="s">
        <v>155</v>
      </c>
      <c r="U6" s="211" t="s">
        <v>156</v>
      </c>
      <c r="V6" s="211" t="s">
        <v>157</v>
      </c>
      <c r="W6" s="211" t="s">
        <v>158</v>
      </c>
      <c r="X6" s="211" t="s">
        <v>159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5">
      <c r="A8" s="240" t="s">
        <v>160</v>
      </c>
      <c r="B8" s="241" t="s">
        <v>120</v>
      </c>
      <c r="C8" s="261" t="s">
        <v>121</v>
      </c>
      <c r="D8" s="242"/>
      <c r="E8" s="243"/>
      <c r="F8" s="244"/>
      <c r="G8" s="244">
        <f>SUMIF(AG9:AG23,"&lt;&gt;NOR",G9:G23)</f>
        <v>0</v>
      </c>
      <c r="H8" s="244"/>
      <c r="I8" s="244">
        <f>SUM(I9:I23)</f>
        <v>0</v>
      </c>
      <c r="J8" s="244"/>
      <c r="K8" s="244">
        <f>SUM(K9:K23)</f>
        <v>0</v>
      </c>
      <c r="L8" s="244"/>
      <c r="M8" s="244">
        <f>SUM(M9:M23)</f>
        <v>0</v>
      </c>
      <c r="N8" s="243"/>
      <c r="O8" s="243">
        <f>SUM(O9:O23)</f>
        <v>0.19</v>
      </c>
      <c r="P8" s="243"/>
      <c r="Q8" s="243">
        <f>SUM(Q9:Q23)</f>
        <v>0</v>
      </c>
      <c r="R8" s="244"/>
      <c r="S8" s="244"/>
      <c r="T8" s="245"/>
      <c r="U8" s="239"/>
      <c r="V8" s="239">
        <f>SUM(V9:V23)</f>
        <v>89.18</v>
      </c>
      <c r="W8" s="239"/>
      <c r="X8" s="239"/>
      <c r="AG8" t="s">
        <v>161</v>
      </c>
    </row>
    <row r="9" spans="1:60" outlineLevel="1" x14ac:dyDescent="0.25">
      <c r="A9" s="253">
        <v>1</v>
      </c>
      <c r="B9" s="254" t="s">
        <v>777</v>
      </c>
      <c r="C9" s="264" t="s">
        <v>778</v>
      </c>
      <c r="D9" s="255" t="s">
        <v>189</v>
      </c>
      <c r="E9" s="256">
        <v>24</v>
      </c>
      <c r="F9" s="257"/>
      <c r="G9" s="258">
        <f>ROUND(E9*F9,2)</f>
        <v>0</v>
      </c>
      <c r="H9" s="257"/>
      <c r="I9" s="258">
        <f>ROUND(E9*H9,2)</f>
        <v>0</v>
      </c>
      <c r="J9" s="257"/>
      <c r="K9" s="258">
        <f>ROUND(E9*J9,2)</f>
        <v>0</v>
      </c>
      <c r="L9" s="258">
        <v>21</v>
      </c>
      <c r="M9" s="258">
        <f>G9*(1+L9/100)</f>
        <v>0</v>
      </c>
      <c r="N9" s="256">
        <v>0</v>
      </c>
      <c r="O9" s="256">
        <f>ROUND(E9*N9,2)</f>
        <v>0</v>
      </c>
      <c r="P9" s="256">
        <v>0</v>
      </c>
      <c r="Q9" s="256">
        <f>ROUND(E9*P9,2)</f>
        <v>0</v>
      </c>
      <c r="R9" s="258"/>
      <c r="S9" s="258" t="s">
        <v>165</v>
      </c>
      <c r="T9" s="259" t="s">
        <v>165</v>
      </c>
      <c r="U9" s="232">
        <v>5.0500000000000003E-2</v>
      </c>
      <c r="V9" s="232">
        <f>ROUND(E9*U9,2)</f>
        <v>1.21</v>
      </c>
      <c r="W9" s="232"/>
      <c r="X9" s="232" t="s">
        <v>166</v>
      </c>
      <c r="Y9" s="212"/>
      <c r="Z9" s="212"/>
      <c r="AA9" s="212"/>
      <c r="AB9" s="212"/>
      <c r="AC9" s="212"/>
      <c r="AD9" s="212"/>
      <c r="AE9" s="212"/>
      <c r="AF9" s="212"/>
      <c r="AG9" s="212" t="s">
        <v>779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53">
        <v>2</v>
      </c>
      <c r="B10" s="254" t="s">
        <v>780</v>
      </c>
      <c r="C10" s="264" t="s">
        <v>781</v>
      </c>
      <c r="D10" s="255" t="s">
        <v>189</v>
      </c>
      <c r="E10" s="256">
        <v>4</v>
      </c>
      <c r="F10" s="257"/>
      <c r="G10" s="258">
        <f>ROUND(E10*F10,2)</f>
        <v>0</v>
      </c>
      <c r="H10" s="257"/>
      <c r="I10" s="258">
        <f>ROUND(E10*H10,2)</f>
        <v>0</v>
      </c>
      <c r="J10" s="257"/>
      <c r="K10" s="258">
        <f>ROUND(E10*J10,2)</f>
        <v>0</v>
      </c>
      <c r="L10" s="258">
        <v>21</v>
      </c>
      <c r="M10" s="258">
        <f>G10*(1+L10/100)</f>
        <v>0</v>
      </c>
      <c r="N10" s="256">
        <v>0</v>
      </c>
      <c r="O10" s="256">
        <f>ROUND(E10*N10,2)</f>
        <v>0</v>
      </c>
      <c r="P10" s="256">
        <v>0</v>
      </c>
      <c r="Q10" s="256">
        <f>ROUND(E10*P10,2)</f>
        <v>0</v>
      </c>
      <c r="R10" s="258"/>
      <c r="S10" s="258" t="s">
        <v>165</v>
      </c>
      <c r="T10" s="259" t="s">
        <v>165</v>
      </c>
      <c r="U10" s="232">
        <v>1.17</v>
      </c>
      <c r="V10" s="232">
        <f>ROUND(E10*U10,2)</f>
        <v>4.68</v>
      </c>
      <c r="W10" s="232"/>
      <c r="X10" s="232" t="s">
        <v>166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167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53">
        <v>3</v>
      </c>
      <c r="B11" s="254" t="s">
        <v>782</v>
      </c>
      <c r="C11" s="264" t="s">
        <v>783</v>
      </c>
      <c r="D11" s="255" t="s">
        <v>189</v>
      </c>
      <c r="E11" s="256">
        <v>4</v>
      </c>
      <c r="F11" s="257"/>
      <c r="G11" s="258">
        <f>ROUND(E11*F11,2)</f>
        <v>0</v>
      </c>
      <c r="H11" s="257"/>
      <c r="I11" s="258">
        <f>ROUND(E11*H11,2)</f>
        <v>0</v>
      </c>
      <c r="J11" s="257"/>
      <c r="K11" s="258">
        <f>ROUND(E11*J11,2)</f>
        <v>0</v>
      </c>
      <c r="L11" s="258">
        <v>21</v>
      </c>
      <c r="M11" s="258">
        <f>G11*(1+L11/100)</f>
        <v>0</v>
      </c>
      <c r="N11" s="256">
        <v>0</v>
      </c>
      <c r="O11" s="256">
        <f>ROUND(E11*N11,2)</f>
        <v>0</v>
      </c>
      <c r="P11" s="256">
        <v>0</v>
      </c>
      <c r="Q11" s="256">
        <f>ROUND(E11*P11,2)</f>
        <v>0</v>
      </c>
      <c r="R11" s="258"/>
      <c r="S11" s="258" t="s">
        <v>165</v>
      </c>
      <c r="T11" s="259" t="s">
        <v>165</v>
      </c>
      <c r="U11" s="232">
        <v>3.4166699999999999</v>
      </c>
      <c r="V11" s="232">
        <f>ROUND(E11*U11,2)</f>
        <v>13.67</v>
      </c>
      <c r="W11" s="232"/>
      <c r="X11" s="232" t="s">
        <v>166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167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53">
        <v>4</v>
      </c>
      <c r="B12" s="254" t="s">
        <v>784</v>
      </c>
      <c r="C12" s="264" t="s">
        <v>785</v>
      </c>
      <c r="D12" s="255" t="s">
        <v>189</v>
      </c>
      <c r="E12" s="256">
        <v>4</v>
      </c>
      <c r="F12" s="257"/>
      <c r="G12" s="258">
        <f>ROUND(E12*F12,2)</f>
        <v>0</v>
      </c>
      <c r="H12" s="257"/>
      <c r="I12" s="258">
        <f>ROUND(E12*H12,2)</f>
        <v>0</v>
      </c>
      <c r="J12" s="257"/>
      <c r="K12" s="258">
        <f>ROUND(E12*J12,2)</f>
        <v>0</v>
      </c>
      <c r="L12" s="258">
        <v>21</v>
      </c>
      <c r="M12" s="258">
        <f>G12*(1+L12/100)</f>
        <v>0</v>
      </c>
      <c r="N12" s="256">
        <v>0</v>
      </c>
      <c r="O12" s="256">
        <f>ROUND(E12*N12,2)</f>
        <v>0</v>
      </c>
      <c r="P12" s="256">
        <v>0</v>
      </c>
      <c r="Q12" s="256">
        <f>ROUND(E12*P12,2)</f>
        <v>0</v>
      </c>
      <c r="R12" s="258"/>
      <c r="S12" s="258" t="s">
        <v>165</v>
      </c>
      <c r="T12" s="259" t="s">
        <v>165</v>
      </c>
      <c r="U12" s="232">
        <v>1.81667</v>
      </c>
      <c r="V12" s="232">
        <f>ROUND(E12*U12,2)</f>
        <v>7.27</v>
      </c>
      <c r="W12" s="232"/>
      <c r="X12" s="232" t="s">
        <v>166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167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53">
        <v>5</v>
      </c>
      <c r="B13" s="254" t="s">
        <v>786</v>
      </c>
      <c r="C13" s="264" t="s">
        <v>787</v>
      </c>
      <c r="D13" s="255" t="s">
        <v>189</v>
      </c>
      <c r="E13" s="256">
        <v>4</v>
      </c>
      <c r="F13" s="257"/>
      <c r="G13" s="258">
        <f>ROUND(E13*F13,2)</f>
        <v>0</v>
      </c>
      <c r="H13" s="257"/>
      <c r="I13" s="258">
        <f>ROUND(E13*H13,2)</f>
        <v>0</v>
      </c>
      <c r="J13" s="257"/>
      <c r="K13" s="258">
        <f>ROUND(E13*J13,2)</f>
        <v>0</v>
      </c>
      <c r="L13" s="258">
        <v>21</v>
      </c>
      <c r="M13" s="258">
        <f>G13*(1+L13/100)</f>
        <v>0</v>
      </c>
      <c r="N13" s="256">
        <v>0</v>
      </c>
      <c r="O13" s="256">
        <f>ROUND(E13*N13,2)</f>
        <v>0</v>
      </c>
      <c r="P13" s="256">
        <v>0</v>
      </c>
      <c r="Q13" s="256">
        <f>ROUND(E13*P13,2)</f>
        <v>0</v>
      </c>
      <c r="R13" s="258"/>
      <c r="S13" s="258" t="s">
        <v>165</v>
      </c>
      <c r="T13" s="259" t="s">
        <v>165</v>
      </c>
      <c r="U13" s="232">
        <v>1.4166700000000001</v>
      </c>
      <c r="V13" s="232">
        <f>ROUND(E13*U13,2)</f>
        <v>5.67</v>
      </c>
      <c r="W13" s="232"/>
      <c r="X13" s="232" t="s">
        <v>166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167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0.399999999999999" outlineLevel="1" x14ac:dyDescent="0.25">
      <c r="A14" s="253">
        <v>6</v>
      </c>
      <c r="B14" s="254" t="s">
        <v>788</v>
      </c>
      <c r="C14" s="264" t="s">
        <v>789</v>
      </c>
      <c r="D14" s="255" t="s">
        <v>224</v>
      </c>
      <c r="E14" s="256">
        <v>180</v>
      </c>
      <c r="F14" s="257"/>
      <c r="G14" s="258">
        <f>ROUND(E14*F14,2)</f>
        <v>0</v>
      </c>
      <c r="H14" s="257"/>
      <c r="I14" s="258">
        <f>ROUND(E14*H14,2)</f>
        <v>0</v>
      </c>
      <c r="J14" s="257"/>
      <c r="K14" s="258">
        <f>ROUND(E14*J14,2)</f>
        <v>0</v>
      </c>
      <c r="L14" s="258">
        <v>21</v>
      </c>
      <c r="M14" s="258">
        <f>G14*(1+L14/100)</f>
        <v>0</v>
      </c>
      <c r="N14" s="256">
        <v>1.0499999999999999E-3</v>
      </c>
      <c r="O14" s="256">
        <f>ROUND(E14*N14,2)</f>
        <v>0.19</v>
      </c>
      <c r="P14" s="256">
        <v>0</v>
      </c>
      <c r="Q14" s="256">
        <f>ROUND(E14*P14,2)</f>
        <v>0</v>
      </c>
      <c r="R14" s="258"/>
      <c r="S14" s="258" t="s">
        <v>165</v>
      </c>
      <c r="T14" s="259" t="s">
        <v>165</v>
      </c>
      <c r="U14" s="232">
        <v>0.16</v>
      </c>
      <c r="V14" s="232">
        <f>ROUND(E14*U14,2)</f>
        <v>28.8</v>
      </c>
      <c r="W14" s="232"/>
      <c r="X14" s="232" t="s">
        <v>166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779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0.399999999999999" outlineLevel="1" x14ac:dyDescent="0.25">
      <c r="A15" s="253">
        <v>7</v>
      </c>
      <c r="B15" s="254" t="s">
        <v>790</v>
      </c>
      <c r="C15" s="264" t="s">
        <v>791</v>
      </c>
      <c r="D15" s="255" t="s">
        <v>189</v>
      </c>
      <c r="E15" s="256">
        <v>12</v>
      </c>
      <c r="F15" s="257"/>
      <c r="G15" s="258">
        <f>ROUND(E15*F15,2)</f>
        <v>0</v>
      </c>
      <c r="H15" s="257"/>
      <c r="I15" s="258">
        <f>ROUND(E15*H15,2)</f>
        <v>0</v>
      </c>
      <c r="J15" s="257"/>
      <c r="K15" s="258">
        <f>ROUND(E15*J15,2)</f>
        <v>0</v>
      </c>
      <c r="L15" s="258">
        <v>21</v>
      </c>
      <c r="M15" s="258">
        <f>G15*(1+L15/100)</f>
        <v>0</v>
      </c>
      <c r="N15" s="256">
        <v>1.1E-4</v>
      </c>
      <c r="O15" s="256">
        <f>ROUND(E15*N15,2)</f>
        <v>0</v>
      </c>
      <c r="P15" s="256">
        <v>0</v>
      </c>
      <c r="Q15" s="256">
        <f>ROUND(E15*P15,2)</f>
        <v>0</v>
      </c>
      <c r="R15" s="258"/>
      <c r="S15" s="258" t="s">
        <v>165</v>
      </c>
      <c r="T15" s="259" t="s">
        <v>165</v>
      </c>
      <c r="U15" s="232">
        <v>0.24399999999999999</v>
      </c>
      <c r="V15" s="232">
        <f>ROUND(E15*U15,2)</f>
        <v>2.93</v>
      </c>
      <c r="W15" s="232"/>
      <c r="X15" s="232" t="s">
        <v>166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779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0.399999999999999" outlineLevel="1" x14ac:dyDescent="0.25">
      <c r="A16" s="253">
        <v>8</v>
      </c>
      <c r="B16" s="254" t="s">
        <v>792</v>
      </c>
      <c r="C16" s="264" t="s">
        <v>793</v>
      </c>
      <c r="D16" s="255" t="s">
        <v>189</v>
      </c>
      <c r="E16" s="256">
        <v>6</v>
      </c>
      <c r="F16" s="257"/>
      <c r="G16" s="258">
        <f>ROUND(E16*F16,2)</f>
        <v>0</v>
      </c>
      <c r="H16" s="257"/>
      <c r="I16" s="258">
        <f>ROUND(E16*H16,2)</f>
        <v>0</v>
      </c>
      <c r="J16" s="257"/>
      <c r="K16" s="258">
        <f>ROUND(E16*J16,2)</f>
        <v>0</v>
      </c>
      <c r="L16" s="258">
        <v>21</v>
      </c>
      <c r="M16" s="258">
        <f>G16*(1+L16/100)</f>
        <v>0</v>
      </c>
      <c r="N16" s="256">
        <v>1.2999999999999999E-4</v>
      </c>
      <c r="O16" s="256">
        <f>ROUND(E16*N16,2)</f>
        <v>0</v>
      </c>
      <c r="P16" s="256">
        <v>0</v>
      </c>
      <c r="Q16" s="256">
        <f>ROUND(E16*P16,2)</f>
        <v>0</v>
      </c>
      <c r="R16" s="258"/>
      <c r="S16" s="258" t="s">
        <v>165</v>
      </c>
      <c r="T16" s="259" t="s">
        <v>165</v>
      </c>
      <c r="U16" s="232">
        <v>0.35216999999999998</v>
      </c>
      <c r="V16" s="232">
        <f>ROUND(E16*U16,2)</f>
        <v>2.11</v>
      </c>
      <c r="W16" s="232"/>
      <c r="X16" s="232" t="s">
        <v>166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779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53">
        <v>9</v>
      </c>
      <c r="B17" s="254" t="s">
        <v>794</v>
      </c>
      <c r="C17" s="264" t="s">
        <v>795</v>
      </c>
      <c r="D17" s="255" t="s">
        <v>224</v>
      </c>
      <c r="E17" s="256">
        <v>4.5</v>
      </c>
      <c r="F17" s="257"/>
      <c r="G17" s="258">
        <f>ROUND(E17*F17,2)</f>
        <v>0</v>
      </c>
      <c r="H17" s="257"/>
      <c r="I17" s="258">
        <f>ROUND(E17*H17,2)</f>
        <v>0</v>
      </c>
      <c r="J17" s="257"/>
      <c r="K17" s="258">
        <f>ROUND(E17*J17,2)</f>
        <v>0</v>
      </c>
      <c r="L17" s="258">
        <v>21</v>
      </c>
      <c r="M17" s="258">
        <f>G17*(1+L17/100)</f>
        <v>0</v>
      </c>
      <c r="N17" s="256">
        <v>0</v>
      </c>
      <c r="O17" s="256">
        <f>ROUND(E17*N17,2)</f>
        <v>0</v>
      </c>
      <c r="P17" s="256">
        <v>0</v>
      </c>
      <c r="Q17" s="256">
        <f>ROUND(E17*P17,2)</f>
        <v>0</v>
      </c>
      <c r="R17" s="258"/>
      <c r="S17" s="258" t="s">
        <v>165</v>
      </c>
      <c r="T17" s="259" t="s">
        <v>165</v>
      </c>
      <c r="U17" s="232">
        <v>4.6330000000000003E-2</v>
      </c>
      <c r="V17" s="232">
        <f>ROUND(E17*U17,2)</f>
        <v>0.21</v>
      </c>
      <c r="W17" s="232"/>
      <c r="X17" s="232" t="s">
        <v>166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167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53">
        <v>10</v>
      </c>
      <c r="B18" s="254" t="s">
        <v>796</v>
      </c>
      <c r="C18" s="264" t="s">
        <v>797</v>
      </c>
      <c r="D18" s="255" t="s">
        <v>224</v>
      </c>
      <c r="E18" s="256">
        <v>40</v>
      </c>
      <c r="F18" s="257"/>
      <c r="G18" s="258">
        <f>ROUND(E18*F18,2)</f>
        <v>0</v>
      </c>
      <c r="H18" s="257"/>
      <c r="I18" s="258">
        <f>ROUND(E18*H18,2)</f>
        <v>0</v>
      </c>
      <c r="J18" s="257"/>
      <c r="K18" s="258">
        <f>ROUND(E18*J18,2)</f>
        <v>0</v>
      </c>
      <c r="L18" s="258">
        <v>21</v>
      </c>
      <c r="M18" s="258">
        <f>G18*(1+L18/100)</f>
        <v>0</v>
      </c>
      <c r="N18" s="256">
        <v>0</v>
      </c>
      <c r="O18" s="256">
        <f>ROUND(E18*N18,2)</f>
        <v>0</v>
      </c>
      <c r="P18" s="256">
        <v>0</v>
      </c>
      <c r="Q18" s="256">
        <f>ROUND(E18*P18,2)</f>
        <v>0</v>
      </c>
      <c r="R18" s="258"/>
      <c r="S18" s="258" t="s">
        <v>165</v>
      </c>
      <c r="T18" s="259" t="s">
        <v>165</v>
      </c>
      <c r="U18" s="232">
        <v>5.0959999999999998E-2</v>
      </c>
      <c r="V18" s="232">
        <f>ROUND(E18*U18,2)</f>
        <v>2.04</v>
      </c>
      <c r="W18" s="232"/>
      <c r="X18" s="232" t="s">
        <v>166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779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53">
        <v>11</v>
      </c>
      <c r="B19" s="254" t="s">
        <v>798</v>
      </c>
      <c r="C19" s="264" t="s">
        <v>799</v>
      </c>
      <c r="D19" s="255" t="s">
        <v>224</v>
      </c>
      <c r="E19" s="256">
        <v>185</v>
      </c>
      <c r="F19" s="257"/>
      <c r="G19" s="258">
        <f>ROUND(E19*F19,2)</f>
        <v>0</v>
      </c>
      <c r="H19" s="257"/>
      <c r="I19" s="258">
        <f>ROUND(E19*H19,2)</f>
        <v>0</v>
      </c>
      <c r="J19" s="257"/>
      <c r="K19" s="258">
        <f>ROUND(E19*J19,2)</f>
        <v>0</v>
      </c>
      <c r="L19" s="258">
        <v>21</v>
      </c>
      <c r="M19" s="258">
        <f>G19*(1+L19/100)</f>
        <v>0</v>
      </c>
      <c r="N19" s="256">
        <v>0</v>
      </c>
      <c r="O19" s="256">
        <f>ROUND(E19*N19,2)</f>
        <v>0</v>
      </c>
      <c r="P19" s="256">
        <v>0</v>
      </c>
      <c r="Q19" s="256">
        <f>ROUND(E19*P19,2)</f>
        <v>0</v>
      </c>
      <c r="R19" s="258"/>
      <c r="S19" s="258" t="s">
        <v>165</v>
      </c>
      <c r="T19" s="259" t="s">
        <v>165</v>
      </c>
      <c r="U19" s="232">
        <v>7.4060000000000001E-2</v>
      </c>
      <c r="V19" s="232">
        <f>ROUND(E19*U19,2)</f>
        <v>13.7</v>
      </c>
      <c r="W19" s="232"/>
      <c r="X19" s="232" t="s">
        <v>166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167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53">
        <v>12</v>
      </c>
      <c r="B20" s="254" t="s">
        <v>800</v>
      </c>
      <c r="C20" s="264" t="s">
        <v>801</v>
      </c>
      <c r="D20" s="255" t="s">
        <v>224</v>
      </c>
      <c r="E20" s="256">
        <v>185</v>
      </c>
      <c r="F20" s="257"/>
      <c r="G20" s="258">
        <f>ROUND(E20*F20,2)</f>
        <v>0</v>
      </c>
      <c r="H20" s="257"/>
      <c r="I20" s="258">
        <f>ROUND(E20*H20,2)</f>
        <v>0</v>
      </c>
      <c r="J20" s="257"/>
      <c r="K20" s="258">
        <f>ROUND(E20*J20,2)</f>
        <v>0</v>
      </c>
      <c r="L20" s="258">
        <v>21</v>
      </c>
      <c r="M20" s="258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8"/>
      <c r="S20" s="258" t="s">
        <v>165</v>
      </c>
      <c r="T20" s="259" t="s">
        <v>165</v>
      </c>
      <c r="U20" s="232">
        <v>2.1000000000000001E-2</v>
      </c>
      <c r="V20" s="232">
        <f>ROUND(E20*U20,2)</f>
        <v>3.89</v>
      </c>
      <c r="W20" s="232"/>
      <c r="X20" s="232" t="s">
        <v>166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779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53">
        <v>13</v>
      </c>
      <c r="B21" s="254" t="s">
        <v>802</v>
      </c>
      <c r="C21" s="264" t="s">
        <v>803</v>
      </c>
      <c r="D21" s="255" t="s">
        <v>189</v>
      </c>
      <c r="E21" s="256">
        <v>10</v>
      </c>
      <c r="F21" s="257"/>
      <c r="G21" s="258">
        <f>ROUND(E21*F21,2)</f>
        <v>0</v>
      </c>
      <c r="H21" s="257"/>
      <c r="I21" s="258">
        <f>ROUND(E21*H21,2)</f>
        <v>0</v>
      </c>
      <c r="J21" s="257"/>
      <c r="K21" s="258">
        <f>ROUND(E21*J21,2)</f>
        <v>0</v>
      </c>
      <c r="L21" s="258">
        <v>21</v>
      </c>
      <c r="M21" s="258">
        <f>G21*(1+L21/100)</f>
        <v>0</v>
      </c>
      <c r="N21" s="256">
        <v>0</v>
      </c>
      <c r="O21" s="256">
        <f>ROUND(E21*N21,2)</f>
        <v>0</v>
      </c>
      <c r="P21" s="256">
        <v>0</v>
      </c>
      <c r="Q21" s="256">
        <f>ROUND(E21*P21,2)</f>
        <v>0</v>
      </c>
      <c r="R21" s="258"/>
      <c r="S21" s="258" t="s">
        <v>229</v>
      </c>
      <c r="T21" s="259" t="s">
        <v>230</v>
      </c>
      <c r="U21" s="232">
        <v>0</v>
      </c>
      <c r="V21" s="232">
        <f>ROUND(E21*U21,2)</f>
        <v>0</v>
      </c>
      <c r="W21" s="232"/>
      <c r="X21" s="232" t="s">
        <v>166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779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53">
        <v>14</v>
      </c>
      <c r="B22" s="254" t="s">
        <v>804</v>
      </c>
      <c r="C22" s="264" t="s">
        <v>805</v>
      </c>
      <c r="D22" s="255" t="s">
        <v>806</v>
      </c>
      <c r="E22" s="256">
        <v>3</v>
      </c>
      <c r="F22" s="257"/>
      <c r="G22" s="258">
        <f>ROUND(E22*F22,2)</f>
        <v>0</v>
      </c>
      <c r="H22" s="257"/>
      <c r="I22" s="258">
        <f>ROUND(E22*H22,2)</f>
        <v>0</v>
      </c>
      <c r="J22" s="257"/>
      <c r="K22" s="258">
        <f>ROUND(E22*J22,2)</f>
        <v>0</v>
      </c>
      <c r="L22" s="258">
        <v>21</v>
      </c>
      <c r="M22" s="258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8" t="s">
        <v>807</v>
      </c>
      <c r="S22" s="258" t="s">
        <v>165</v>
      </c>
      <c r="T22" s="259" t="s">
        <v>165</v>
      </c>
      <c r="U22" s="232">
        <v>1</v>
      </c>
      <c r="V22" s="232">
        <f>ROUND(E22*U22,2)</f>
        <v>3</v>
      </c>
      <c r="W22" s="232"/>
      <c r="X22" s="232" t="s">
        <v>808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809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53">
        <v>15</v>
      </c>
      <c r="B23" s="254" t="s">
        <v>810</v>
      </c>
      <c r="C23" s="264" t="s">
        <v>811</v>
      </c>
      <c r="D23" s="255" t="s">
        <v>812</v>
      </c>
      <c r="E23" s="256">
        <v>6</v>
      </c>
      <c r="F23" s="257"/>
      <c r="G23" s="258">
        <f>ROUND(E23*F23,2)</f>
        <v>0</v>
      </c>
      <c r="H23" s="257"/>
      <c r="I23" s="258">
        <f>ROUND(E23*H23,2)</f>
        <v>0</v>
      </c>
      <c r="J23" s="257"/>
      <c r="K23" s="258">
        <f>ROUND(E23*J23,2)</f>
        <v>0</v>
      </c>
      <c r="L23" s="258">
        <v>21</v>
      </c>
      <c r="M23" s="258">
        <f>G23*(1+L23/100)</f>
        <v>0</v>
      </c>
      <c r="N23" s="256">
        <v>0</v>
      </c>
      <c r="O23" s="256">
        <f>ROUND(E23*N23,2)</f>
        <v>0</v>
      </c>
      <c r="P23" s="256">
        <v>0</v>
      </c>
      <c r="Q23" s="256">
        <f>ROUND(E23*P23,2)</f>
        <v>0</v>
      </c>
      <c r="R23" s="258" t="s">
        <v>813</v>
      </c>
      <c r="S23" s="258" t="s">
        <v>165</v>
      </c>
      <c r="T23" s="259" t="s">
        <v>165</v>
      </c>
      <c r="U23" s="232">
        <v>0</v>
      </c>
      <c r="V23" s="232">
        <f>ROUND(E23*U23,2)</f>
        <v>0</v>
      </c>
      <c r="W23" s="232"/>
      <c r="X23" s="232" t="s">
        <v>814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815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x14ac:dyDescent="0.25">
      <c r="A24" s="240" t="s">
        <v>160</v>
      </c>
      <c r="B24" s="241" t="s">
        <v>122</v>
      </c>
      <c r="C24" s="261" t="s">
        <v>123</v>
      </c>
      <c r="D24" s="242"/>
      <c r="E24" s="243"/>
      <c r="F24" s="244"/>
      <c r="G24" s="244">
        <f>SUMIF(AG25:AG37,"&lt;&gt;NOR",G25:G37)</f>
        <v>0</v>
      </c>
      <c r="H24" s="244"/>
      <c r="I24" s="244">
        <f>SUM(I25:I37)</f>
        <v>0</v>
      </c>
      <c r="J24" s="244"/>
      <c r="K24" s="244">
        <f>SUM(K25:K37)</f>
        <v>0</v>
      </c>
      <c r="L24" s="244"/>
      <c r="M24" s="244">
        <f>SUM(M25:M37)</f>
        <v>0</v>
      </c>
      <c r="N24" s="243"/>
      <c r="O24" s="243">
        <f>SUM(O25:O37)</f>
        <v>0.18000000000000002</v>
      </c>
      <c r="P24" s="243"/>
      <c r="Q24" s="243">
        <f>SUM(Q25:Q37)</f>
        <v>0</v>
      </c>
      <c r="R24" s="244"/>
      <c r="S24" s="244"/>
      <c r="T24" s="245"/>
      <c r="U24" s="239"/>
      <c r="V24" s="239">
        <f>SUM(V25:V37)</f>
        <v>0</v>
      </c>
      <c r="W24" s="239"/>
      <c r="X24" s="239"/>
      <c r="AG24" t="s">
        <v>161</v>
      </c>
    </row>
    <row r="25" spans="1:60" outlineLevel="1" x14ac:dyDescent="0.25">
      <c r="A25" s="253">
        <v>16</v>
      </c>
      <c r="B25" s="254" t="s">
        <v>816</v>
      </c>
      <c r="C25" s="264" t="s">
        <v>817</v>
      </c>
      <c r="D25" s="255" t="s">
        <v>189</v>
      </c>
      <c r="E25" s="256">
        <v>1</v>
      </c>
      <c r="F25" s="257"/>
      <c r="G25" s="258">
        <f>ROUND(E25*F25,2)</f>
        <v>0</v>
      </c>
      <c r="H25" s="257"/>
      <c r="I25" s="258">
        <f>ROUND(E25*H25,2)</f>
        <v>0</v>
      </c>
      <c r="J25" s="257"/>
      <c r="K25" s="258">
        <f>ROUND(E25*J25,2)</f>
        <v>0</v>
      </c>
      <c r="L25" s="258">
        <v>21</v>
      </c>
      <c r="M25" s="258">
        <f>G25*(1+L25/100)</f>
        <v>0</v>
      </c>
      <c r="N25" s="256">
        <v>8.0000000000000004E-4</v>
      </c>
      <c r="O25" s="256">
        <f>ROUND(E25*N25,2)</f>
        <v>0</v>
      </c>
      <c r="P25" s="256">
        <v>0</v>
      </c>
      <c r="Q25" s="256">
        <f>ROUND(E25*P25,2)</f>
        <v>0</v>
      </c>
      <c r="R25" s="258" t="s">
        <v>374</v>
      </c>
      <c r="S25" s="258" t="s">
        <v>165</v>
      </c>
      <c r="T25" s="259" t="s">
        <v>165</v>
      </c>
      <c r="U25" s="232">
        <v>0</v>
      </c>
      <c r="V25" s="232">
        <f>ROUND(E25*U25,2)</f>
        <v>0</v>
      </c>
      <c r="W25" s="232"/>
      <c r="X25" s="232" t="s">
        <v>375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376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0.399999999999999" outlineLevel="1" x14ac:dyDescent="0.25">
      <c r="A26" s="253">
        <v>17</v>
      </c>
      <c r="B26" s="254" t="s">
        <v>818</v>
      </c>
      <c r="C26" s="264" t="s">
        <v>819</v>
      </c>
      <c r="D26" s="255" t="s">
        <v>820</v>
      </c>
      <c r="E26" s="256">
        <v>4</v>
      </c>
      <c r="F26" s="257"/>
      <c r="G26" s="258">
        <f>ROUND(E26*F26,2)</f>
        <v>0</v>
      </c>
      <c r="H26" s="257"/>
      <c r="I26" s="258">
        <f>ROUND(E26*H26,2)</f>
        <v>0</v>
      </c>
      <c r="J26" s="257"/>
      <c r="K26" s="258">
        <f>ROUND(E26*J26,2)</f>
        <v>0</v>
      </c>
      <c r="L26" s="258">
        <v>21</v>
      </c>
      <c r="M26" s="258">
        <f>G26*(1+L26/100)</f>
        <v>0</v>
      </c>
      <c r="N26" s="256">
        <v>0</v>
      </c>
      <c r="O26" s="256">
        <f>ROUND(E26*N26,2)</f>
        <v>0</v>
      </c>
      <c r="P26" s="256">
        <v>0</v>
      </c>
      <c r="Q26" s="256">
        <f>ROUND(E26*P26,2)</f>
        <v>0</v>
      </c>
      <c r="R26" s="258"/>
      <c r="S26" s="258" t="s">
        <v>229</v>
      </c>
      <c r="T26" s="259" t="s">
        <v>230</v>
      </c>
      <c r="U26" s="232">
        <v>0</v>
      </c>
      <c r="V26" s="232">
        <f>ROUND(E26*U26,2)</f>
        <v>0</v>
      </c>
      <c r="W26" s="232"/>
      <c r="X26" s="232" t="s">
        <v>375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376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53">
        <v>18</v>
      </c>
      <c r="B27" s="254" t="s">
        <v>821</v>
      </c>
      <c r="C27" s="264" t="s">
        <v>822</v>
      </c>
      <c r="D27" s="255" t="s">
        <v>820</v>
      </c>
      <c r="E27" s="256">
        <v>4</v>
      </c>
      <c r="F27" s="257"/>
      <c r="G27" s="258">
        <f>ROUND(E27*F27,2)</f>
        <v>0</v>
      </c>
      <c r="H27" s="257"/>
      <c r="I27" s="258">
        <f>ROUND(E27*H27,2)</f>
        <v>0</v>
      </c>
      <c r="J27" s="257"/>
      <c r="K27" s="258">
        <f>ROUND(E27*J27,2)</f>
        <v>0</v>
      </c>
      <c r="L27" s="258">
        <v>21</v>
      </c>
      <c r="M27" s="258">
        <f>G27*(1+L27/100)</f>
        <v>0</v>
      </c>
      <c r="N27" s="256">
        <v>0</v>
      </c>
      <c r="O27" s="256">
        <f>ROUND(E27*N27,2)</f>
        <v>0</v>
      </c>
      <c r="P27" s="256">
        <v>0</v>
      </c>
      <c r="Q27" s="256">
        <f>ROUND(E27*P27,2)</f>
        <v>0</v>
      </c>
      <c r="R27" s="258"/>
      <c r="S27" s="258" t="s">
        <v>229</v>
      </c>
      <c r="T27" s="259" t="s">
        <v>230</v>
      </c>
      <c r="U27" s="232">
        <v>0</v>
      </c>
      <c r="V27" s="232">
        <f>ROUND(E27*U27,2)</f>
        <v>0</v>
      </c>
      <c r="W27" s="232"/>
      <c r="X27" s="232" t="s">
        <v>375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376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53">
        <v>19</v>
      </c>
      <c r="B28" s="254" t="s">
        <v>823</v>
      </c>
      <c r="C28" s="264" t="s">
        <v>824</v>
      </c>
      <c r="D28" s="255" t="s">
        <v>820</v>
      </c>
      <c r="E28" s="256">
        <v>4</v>
      </c>
      <c r="F28" s="257"/>
      <c r="G28" s="258">
        <f>ROUND(E28*F28,2)</f>
        <v>0</v>
      </c>
      <c r="H28" s="257"/>
      <c r="I28" s="258">
        <f>ROUND(E28*H28,2)</f>
        <v>0</v>
      </c>
      <c r="J28" s="257"/>
      <c r="K28" s="258">
        <f>ROUND(E28*J28,2)</f>
        <v>0</v>
      </c>
      <c r="L28" s="258">
        <v>21</v>
      </c>
      <c r="M28" s="258">
        <f>G28*(1+L28/100)</f>
        <v>0</v>
      </c>
      <c r="N28" s="256">
        <v>0</v>
      </c>
      <c r="O28" s="256">
        <f>ROUND(E28*N28,2)</f>
        <v>0</v>
      </c>
      <c r="P28" s="256">
        <v>0</v>
      </c>
      <c r="Q28" s="256">
        <f>ROUND(E28*P28,2)</f>
        <v>0</v>
      </c>
      <c r="R28" s="258"/>
      <c r="S28" s="258" t="s">
        <v>229</v>
      </c>
      <c r="T28" s="259" t="s">
        <v>230</v>
      </c>
      <c r="U28" s="232">
        <v>0</v>
      </c>
      <c r="V28" s="232">
        <f>ROUND(E28*U28,2)</f>
        <v>0</v>
      </c>
      <c r="W28" s="232"/>
      <c r="X28" s="232" t="s">
        <v>375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376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53">
        <v>20</v>
      </c>
      <c r="B29" s="254" t="s">
        <v>825</v>
      </c>
      <c r="C29" s="264" t="s">
        <v>826</v>
      </c>
      <c r="D29" s="255" t="s">
        <v>224</v>
      </c>
      <c r="E29" s="256">
        <v>40</v>
      </c>
      <c r="F29" s="257"/>
      <c r="G29" s="258">
        <f>ROUND(E29*F29,2)</f>
        <v>0</v>
      </c>
      <c r="H29" s="257"/>
      <c r="I29" s="258">
        <f>ROUND(E29*H29,2)</f>
        <v>0</v>
      </c>
      <c r="J29" s="257"/>
      <c r="K29" s="258">
        <f>ROUND(E29*J29,2)</f>
        <v>0</v>
      </c>
      <c r="L29" s="258">
        <v>21</v>
      </c>
      <c r="M29" s="258">
        <f>G29*(1+L29/100)</f>
        <v>0</v>
      </c>
      <c r="N29" s="256">
        <v>1.4999999999999999E-4</v>
      </c>
      <c r="O29" s="256">
        <f>ROUND(E29*N29,2)</f>
        <v>0.01</v>
      </c>
      <c r="P29" s="256">
        <v>0</v>
      </c>
      <c r="Q29" s="256">
        <f>ROUND(E29*P29,2)</f>
        <v>0</v>
      </c>
      <c r="R29" s="258" t="s">
        <v>374</v>
      </c>
      <c r="S29" s="258" t="s">
        <v>165</v>
      </c>
      <c r="T29" s="259" t="s">
        <v>165</v>
      </c>
      <c r="U29" s="232">
        <v>0</v>
      </c>
      <c r="V29" s="232">
        <f>ROUND(E29*U29,2)</f>
        <v>0</v>
      </c>
      <c r="W29" s="232"/>
      <c r="X29" s="232" t="s">
        <v>375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827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53">
        <v>21</v>
      </c>
      <c r="B30" s="254" t="s">
        <v>828</v>
      </c>
      <c r="C30" s="264" t="s">
        <v>829</v>
      </c>
      <c r="D30" s="255" t="s">
        <v>224</v>
      </c>
      <c r="E30" s="256">
        <v>185</v>
      </c>
      <c r="F30" s="257"/>
      <c r="G30" s="258">
        <f>ROUND(E30*F30,2)</f>
        <v>0</v>
      </c>
      <c r="H30" s="257"/>
      <c r="I30" s="258">
        <f>ROUND(E30*H30,2)</f>
        <v>0</v>
      </c>
      <c r="J30" s="257"/>
      <c r="K30" s="258">
        <f>ROUND(E30*J30,2)</f>
        <v>0</v>
      </c>
      <c r="L30" s="258">
        <v>21</v>
      </c>
      <c r="M30" s="258">
        <f>G30*(1+L30/100)</f>
        <v>0</v>
      </c>
      <c r="N30" s="256">
        <v>8.9999999999999998E-4</v>
      </c>
      <c r="O30" s="256">
        <f>ROUND(E30*N30,2)</f>
        <v>0.17</v>
      </c>
      <c r="P30" s="256">
        <v>0</v>
      </c>
      <c r="Q30" s="256">
        <f>ROUND(E30*P30,2)</f>
        <v>0</v>
      </c>
      <c r="R30" s="258"/>
      <c r="S30" s="258" t="s">
        <v>229</v>
      </c>
      <c r="T30" s="259" t="s">
        <v>230</v>
      </c>
      <c r="U30" s="232">
        <v>0</v>
      </c>
      <c r="V30" s="232">
        <f>ROUND(E30*U30,2)</f>
        <v>0</v>
      </c>
      <c r="W30" s="232"/>
      <c r="X30" s="232" t="s">
        <v>375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376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53">
        <v>22</v>
      </c>
      <c r="B31" s="254" t="s">
        <v>830</v>
      </c>
      <c r="C31" s="264" t="s">
        <v>831</v>
      </c>
      <c r="D31" s="255" t="s">
        <v>224</v>
      </c>
      <c r="E31" s="256">
        <v>405</v>
      </c>
      <c r="F31" s="257"/>
      <c r="G31" s="258">
        <f>ROUND(E31*F31,2)</f>
        <v>0</v>
      </c>
      <c r="H31" s="257"/>
      <c r="I31" s="258">
        <f>ROUND(E31*H31,2)</f>
        <v>0</v>
      </c>
      <c r="J31" s="257"/>
      <c r="K31" s="258">
        <f>ROUND(E31*J31,2)</f>
        <v>0</v>
      </c>
      <c r="L31" s="258">
        <v>21</v>
      </c>
      <c r="M31" s="258">
        <f>G31*(1+L31/100)</f>
        <v>0</v>
      </c>
      <c r="N31" s="256">
        <v>0</v>
      </c>
      <c r="O31" s="256">
        <f>ROUND(E31*N31,2)</f>
        <v>0</v>
      </c>
      <c r="P31" s="256">
        <v>0</v>
      </c>
      <c r="Q31" s="256">
        <f>ROUND(E31*P31,2)</f>
        <v>0</v>
      </c>
      <c r="R31" s="258"/>
      <c r="S31" s="258" t="s">
        <v>229</v>
      </c>
      <c r="T31" s="259" t="s">
        <v>230</v>
      </c>
      <c r="U31" s="232">
        <v>0</v>
      </c>
      <c r="V31" s="232">
        <f>ROUND(E31*U31,2)</f>
        <v>0</v>
      </c>
      <c r="W31" s="232"/>
      <c r="X31" s="232" t="s">
        <v>375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376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53">
        <v>23</v>
      </c>
      <c r="B32" s="254" t="s">
        <v>832</v>
      </c>
      <c r="C32" s="264" t="s">
        <v>833</v>
      </c>
      <c r="D32" s="255" t="s">
        <v>820</v>
      </c>
      <c r="E32" s="256">
        <v>4</v>
      </c>
      <c r="F32" s="257"/>
      <c r="G32" s="258">
        <f>ROUND(E32*F32,2)</f>
        <v>0</v>
      </c>
      <c r="H32" s="257"/>
      <c r="I32" s="258">
        <f>ROUND(E32*H32,2)</f>
        <v>0</v>
      </c>
      <c r="J32" s="257"/>
      <c r="K32" s="258">
        <f>ROUND(E32*J32,2)</f>
        <v>0</v>
      </c>
      <c r="L32" s="258">
        <v>21</v>
      </c>
      <c r="M32" s="258">
        <f>G32*(1+L32/100)</f>
        <v>0</v>
      </c>
      <c r="N32" s="256">
        <v>0</v>
      </c>
      <c r="O32" s="256">
        <f>ROUND(E32*N32,2)</f>
        <v>0</v>
      </c>
      <c r="P32" s="256">
        <v>0</v>
      </c>
      <c r="Q32" s="256">
        <f>ROUND(E32*P32,2)</f>
        <v>0</v>
      </c>
      <c r="R32" s="258"/>
      <c r="S32" s="258" t="s">
        <v>229</v>
      </c>
      <c r="T32" s="259" t="s">
        <v>230</v>
      </c>
      <c r="U32" s="232">
        <v>0</v>
      </c>
      <c r="V32" s="232">
        <f>ROUND(E32*U32,2)</f>
        <v>0</v>
      </c>
      <c r="W32" s="232"/>
      <c r="X32" s="232" t="s">
        <v>375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827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53">
        <v>24</v>
      </c>
      <c r="B33" s="254" t="s">
        <v>834</v>
      </c>
      <c r="C33" s="264" t="s">
        <v>835</v>
      </c>
      <c r="D33" s="255" t="s">
        <v>224</v>
      </c>
      <c r="E33" s="256">
        <v>2</v>
      </c>
      <c r="F33" s="257"/>
      <c r="G33" s="258">
        <f>ROUND(E33*F33,2)</f>
        <v>0</v>
      </c>
      <c r="H33" s="257"/>
      <c r="I33" s="258">
        <f>ROUND(E33*H33,2)</f>
        <v>0</v>
      </c>
      <c r="J33" s="257"/>
      <c r="K33" s="258">
        <f>ROUND(E33*J33,2)</f>
        <v>0</v>
      </c>
      <c r="L33" s="258">
        <v>21</v>
      </c>
      <c r="M33" s="258">
        <f>G33*(1+L33/100)</f>
        <v>0</v>
      </c>
      <c r="N33" s="256">
        <v>0</v>
      </c>
      <c r="O33" s="256">
        <f>ROUND(E33*N33,2)</f>
        <v>0</v>
      </c>
      <c r="P33" s="256">
        <v>0</v>
      </c>
      <c r="Q33" s="256">
        <f>ROUND(E33*P33,2)</f>
        <v>0</v>
      </c>
      <c r="R33" s="258"/>
      <c r="S33" s="258" t="s">
        <v>229</v>
      </c>
      <c r="T33" s="259" t="s">
        <v>230</v>
      </c>
      <c r="U33" s="232">
        <v>0</v>
      </c>
      <c r="V33" s="232">
        <f>ROUND(E33*U33,2)</f>
        <v>0</v>
      </c>
      <c r="W33" s="232"/>
      <c r="X33" s="232" t="s">
        <v>375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827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53">
        <v>25</v>
      </c>
      <c r="B34" s="254" t="s">
        <v>836</v>
      </c>
      <c r="C34" s="264" t="s">
        <v>837</v>
      </c>
      <c r="D34" s="255" t="s">
        <v>820</v>
      </c>
      <c r="E34" s="256">
        <v>2</v>
      </c>
      <c r="F34" s="257"/>
      <c r="G34" s="258">
        <f>ROUND(E34*F34,2)</f>
        <v>0</v>
      </c>
      <c r="H34" s="257"/>
      <c r="I34" s="258">
        <f>ROUND(E34*H34,2)</f>
        <v>0</v>
      </c>
      <c r="J34" s="257"/>
      <c r="K34" s="258">
        <f>ROUND(E34*J34,2)</f>
        <v>0</v>
      </c>
      <c r="L34" s="258">
        <v>21</v>
      </c>
      <c r="M34" s="258">
        <f>G34*(1+L34/100)</f>
        <v>0</v>
      </c>
      <c r="N34" s="256">
        <v>0</v>
      </c>
      <c r="O34" s="256">
        <f>ROUND(E34*N34,2)</f>
        <v>0</v>
      </c>
      <c r="P34" s="256">
        <v>0</v>
      </c>
      <c r="Q34" s="256">
        <f>ROUND(E34*P34,2)</f>
        <v>0</v>
      </c>
      <c r="R34" s="258"/>
      <c r="S34" s="258" t="s">
        <v>229</v>
      </c>
      <c r="T34" s="259" t="s">
        <v>230</v>
      </c>
      <c r="U34" s="232">
        <v>0</v>
      </c>
      <c r="V34" s="232">
        <f>ROUND(E34*U34,2)</f>
        <v>0</v>
      </c>
      <c r="W34" s="232"/>
      <c r="X34" s="232" t="s">
        <v>375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376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53">
        <v>26</v>
      </c>
      <c r="B35" s="254" t="s">
        <v>838</v>
      </c>
      <c r="C35" s="264" t="s">
        <v>839</v>
      </c>
      <c r="D35" s="255" t="s">
        <v>820</v>
      </c>
      <c r="E35" s="256">
        <v>2</v>
      </c>
      <c r="F35" s="257"/>
      <c r="G35" s="258">
        <f>ROUND(E35*F35,2)</f>
        <v>0</v>
      </c>
      <c r="H35" s="257"/>
      <c r="I35" s="258">
        <f>ROUND(E35*H35,2)</f>
        <v>0</v>
      </c>
      <c r="J35" s="257"/>
      <c r="K35" s="258">
        <f>ROUND(E35*J35,2)</f>
        <v>0</v>
      </c>
      <c r="L35" s="258">
        <v>21</v>
      </c>
      <c r="M35" s="258">
        <f>G35*(1+L35/100)</f>
        <v>0</v>
      </c>
      <c r="N35" s="256">
        <v>0</v>
      </c>
      <c r="O35" s="256">
        <f>ROUND(E35*N35,2)</f>
        <v>0</v>
      </c>
      <c r="P35" s="256">
        <v>0</v>
      </c>
      <c r="Q35" s="256">
        <f>ROUND(E35*P35,2)</f>
        <v>0</v>
      </c>
      <c r="R35" s="258"/>
      <c r="S35" s="258" t="s">
        <v>229</v>
      </c>
      <c r="T35" s="259" t="s">
        <v>230</v>
      </c>
      <c r="U35" s="232">
        <v>0</v>
      </c>
      <c r="V35" s="232">
        <f>ROUND(E35*U35,2)</f>
        <v>0</v>
      </c>
      <c r="W35" s="232"/>
      <c r="X35" s="232" t="s">
        <v>375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376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53">
        <v>27</v>
      </c>
      <c r="B36" s="254" t="s">
        <v>840</v>
      </c>
      <c r="C36" s="264" t="s">
        <v>841</v>
      </c>
      <c r="D36" s="255" t="s">
        <v>842</v>
      </c>
      <c r="E36" s="256">
        <v>4</v>
      </c>
      <c r="F36" s="257"/>
      <c r="G36" s="258">
        <f>ROUND(E36*F36,2)</f>
        <v>0</v>
      </c>
      <c r="H36" s="257"/>
      <c r="I36" s="258">
        <f>ROUND(E36*H36,2)</f>
        <v>0</v>
      </c>
      <c r="J36" s="257"/>
      <c r="K36" s="258">
        <f>ROUND(E36*J36,2)</f>
        <v>0</v>
      </c>
      <c r="L36" s="258">
        <v>21</v>
      </c>
      <c r="M36" s="258">
        <f>G36*(1+L36/100)</f>
        <v>0</v>
      </c>
      <c r="N36" s="256">
        <v>0</v>
      </c>
      <c r="O36" s="256">
        <f>ROUND(E36*N36,2)</f>
        <v>0</v>
      </c>
      <c r="P36" s="256">
        <v>0</v>
      </c>
      <c r="Q36" s="256">
        <f>ROUND(E36*P36,2)</f>
        <v>0</v>
      </c>
      <c r="R36" s="258"/>
      <c r="S36" s="258" t="s">
        <v>229</v>
      </c>
      <c r="T36" s="259" t="s">
        <v>230</v>
      </c>
      <c r="U36" s="232">
        <v>0</v>
      </c>
      <c r="V36" s="232">
        <f>ROUND(E36*U36,2)</f>
        <v>0</v>
      </c>
      <c r="W36" s="232"/>
      <c r="X36" s="232" t="s">
        <v>375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376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53">
        <v>28</v>
      </c>
      <c r="B37" s="254" t="s">
        <v>843</v>
      </c>
      <c r="C37" s="264" t="s">
        <v>844</v>
      </c>
      <c r="D37" s="255" t="s">
        <v>0</v>
      </c>
      <c r="E37" s="256">
        <v>1</v>
      </c>
      <c r="F37" s="257"/>
      <c r="G37" s="258">
        <f>ROUND(E37*F37,2)</f>
        <v>0</v>
      </c>
      <c r="H37" s="257"/>
      <c r="I37" s="258">
        <f>ROUND(E37*H37,2)</f>
        <v>0</v>
      </c>
      <c r="J37" s="257"/>
      <c r="K37" s="258">
        <f>ROUND(E37*J37,2)</f>
        <v>0</v>
      </c>
      <c r="L37" s="258">
        <v>21</v>
      </c>
      <c r="M37" s="258">
        <f>G37*(1+L37/100)</f>
        <v>0</v>
      </c>
      <c r="N37" s="256">
        <v>0</v>
      </c>
      <c r="O37" s="256">
        <f>ROUND(E37*N37,2)</f>
        <v>0</v>
      </c>
      <c r="P37" s="256">
        <v>0</v>
      </c>
      <c r="Q37" s="256">
        <f>ROUND(E37*P37,2)</f>
        <v>0</v>
      </c>
      <c r="R37" s="258"/>
      <c r="S37" s="258" t="s">
        <v>229</v>
      </c>
      <c r="T37" s="259" t="s">
        <v>230</v>
      </c>
      <c r="U37" s="232">
        <v>0</v>
      </c>
      <c r="V37" s="232">
        <f>ROUND(E37*U37,2)</f>
        <v>0</v>
      </c>
      <c r="W37" s="232"/>
      <c r="X37" s="232" t="s">
        <v>845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846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x14ac:dyDescent="0.25">
      <c r="A38" s="240" t="s">
        <v>160</v>
      </c>
      <c r="B38" s="241" t="s">
        <v>126</v>
      </c>
      <c r="C38" s="261" t="s">
        <v>127</v>
      </c>
      <c r="D38" s="242"/>
      <c r="E38" s="243"/>
      <c r="F38" s="244"/>
      <c r="G38" s="244">
        <f>SUMIF(AG39:AG60,"&lt;&gt;NOR",G39:G60)</f>
        <v>0</v>
      </c>
      <c r="H38" s="244"/>
      <c r="I38" s="244">
        <f>SUM(I39:I60)</f>
        <v>0</v>
      </c>
      <c r="J38" s="244"/>
      <c r="K38" s="244">
        <f>SUM(K39:K60)</f>
        <v>0</v>
      </c>
      <c r="L38" s="244"/>
      <c r="M38" s="244">
        <f>SUM(M39:M60)</f>
        <v>0</v>
      </c>
      <c r="N38" s="243"/>
      <c r="O38" s="243">
        <f>SUM(O39:O60)</f>
        <v>21.440000000000005</v>
      </c>
      <c r="P38" s="243"/>
      <c r="Q38" s="243">
        <f>SUM(Q39:Q60)</f>
        <v>0</v>
      </c>
      <c r="R38" s="244"/>
      <c r="S38" s="244"/>
      <c r="T38" s="245"/>
      <c r="U38" s="239"/>
      <c r="V38" s="239">
        <f>SUM(V39:V60)</f>
        <v>204.11</v>
      </c>
      <c r="W38" s="239"/>
      <c r="X38" s="239"/>
      <c r="AG38" t="s">
        <v>161</v>
      </c>
    </row>
    <row r="39" spans="1:60" ht="20.399999999999999" outlineLevel="1" x14ac:dyDescent="0.25">
      <c r="A39" s="253">
        <v>29</v>
      </c>
      <c r="B39" s="254" t="s">
        <v>847</v>
      </c>
      <c r="C39" s="264" t="s">
        <v>848</v>
      </c>
      <c r="D39" s="255" t="s">
        <v>849</v>
      </c>
      <c r="E39" s="256">
        <v>0.15</v>
      </c>
      <c r="F39" s="257"/>
      <c r="G39" s="258">
        <f>ROUND(E39*F39,2)</f>
        <v>0</v>
      </c>
      <c r="H39" s="257"/>
      <c r="I39" s="258">
        <f>ROUND(E39*H39,2)</f>
        <v>0</v>
      </c>
      <c r="J39" s="257"/>
      <c r="K39" s="258">
        <f>ROUND(E39*J39,2)</f>
        <v>0</v>
      </c>
      <c r="L39" s="258">
        <v>21</v>
      </c>
      <c r="M39" s="258">
        <f>G39*(1+L39/100)</f>
        <v>0</v>
      </c>
      <c r="N39" s="256">
        <v>0</v>
      </c>
      <c r="O39" s="256">
        <f>ROUND(E39*N39,2)</f>
        <v>0</v>
      </c>
      <c r="P39" s="256">
        <v>0</v>
      </c>
      <c r="Q39" s="256">
        <f>ROUND(E39*P39,2)</f>
        <v>0</v>
      </c>
      <c r="R39" s="258"/>
      <c r="S39" s="258" t="s">
        <v>165</v>
      </c>
      <c r="T39" s="259" t="s">
        <v>165</v>
      </c>
      <c r="U39" s="232">
        <v>4.8</v>
      </c>
      <c r="V39" s="232">
        <f>ROUND(E39*U39,2)</f>
        <v>0.72</v>
      </c>
      <c r="W39" s="232"/>
      <c r="X39" s="232" t="s">
        <v>166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779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0.399999999999999" outlineLevel="1" x14ac:dyDescent="0.25">
      <c r="A40" s="253">
        <v>30</v>
      </c>
      <c r="B40" s="254" t="s">
        <v>850</v>
      </c>
      <c r="C40" s="264" t="s">
        <v>851</v>
      </c>
      <c r="D40" s="255" t="s">
        <v>164</v>
      </c>
      <c r="E40" s="256">
        <v>4.5</v>
      </c>
      <c r="F40" s="257"/>
      <c r="G40" s="258">
        <f>ROUND(E40*F40,2)</f>
        <v>0</v>
      </c>
      <c r="H40" s="257"/>
      <c r="I40" s="258">
        <f>ROUND(E40*H40,2)</f>
        <v>0</v>
      </c>
      <c r="J40" s="257"/>
      <c r="K40" s="258">
        <f>ROUND(E40*J40,2)</f>
        <v>0</v>
      </c>
      <c r="L40" s="258">
        <v>21</v>
      </c>
      <c r="M40" s="258">
        <f>G40*(1+L40/100)</f>
        <v>0</v>
      </c>
      <c r="N40" s="256">
        <v>0</v>
      </c>
      <c r="O40" s="256">
        <f>ROUND(E40*N40,2)</f>
        <v>0</v>
      </c>
      <c r="P40" s="256">
        <v>0</v>
      </c>
      <c r="Q40" s="256">
        <f>ROUND(E40*P40,2)</f>
        <v>0</v>
      </c>
      <c r="R40" s="258"/>
      <c r="S40" s="258" t="s">
        <v>165</v>
      </c>
      <c r="T40" s="259" t="s">
        <v>165</v>
      </c>
      <c r="U40" s="232">
        <v>3.44</v>
      </c>
      <c r="V40" s="232">
        <f>ROUND(E40*U40,2)</f>
        <v>15.48</v>
      </c>
      <c r="W40" s="232"/>
      <c r="X40" s="232" t="s">
        <v>166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167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0.399999999999999" outlineLevel="1" x14ac:dyDescent="0.25">
      <c r="A41" s="253">
        <v>31</v>
      </c>
      <c r="B41" s="254" t="s">
        <v>852</v>
      </c>
      <c r="C41" s="264" t="s">
        <v>853</v>
      </c>
      <c r="D41" s="255" t="s">
        <v>164</v>
      </c>
      <c r="E41" s="256">
        <v>0.5</v>
      </c>
      <c r="F41" s="257"/>
      <c r="G41" s="258">
        <f>ROUND(E41*F41,2)</f>
        <v>0</v>
      </c>
      <c r="H41" s="257"/>
      <c r="I41" s="258">
        <f>ROUND(E41*H41,2)</f>
        <v>0</v>
      </c>
      <c r="J41" s="257"/>
      <c r="K41" s="258">
        <f>ROUND(E41*J41,2)</f>
        <v>0</v>
      </c>
      <c r="L41" s="258">
        <v>21</v>
      </c>
      <c r="M41" s="258">
        <f>G41*(1+L41/100)</f>
        <v>0</v>
      </c>
      <c r="N41" s="256">
        <v>2.5249999999999999</v>
      </c>
      <c r="O41" s="256">
        <f>ROUND(E41*N41,2)</f>
        <v>1.26</v>
      </c>
      <c r="P41" s="256">
        <v>0</v>
      </c>
      <c r="Q41" s="256">
        <f>ROUND(E41*P41,2)</f>
        <v>0</v>
      </c>
      <c r="R41" s="258"/>
      <c r="S41" s="258" t="s">
        <v>165</v>
      </c>
      <c r="T41" s="259" t="s">
        <v>165</v>
      </c>
      <c r="U41" s="232">
        <v>3.9</v>
      </c>
      <c r="V41" s="232">
        <f>ROUND(E41*U41,2)</f>
        <v>1.95</v>
      </c>
      <c r="W41" s="232"/>
      <c r="X41" s="232" t="s">
        <v>166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167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53">
        <v>32</v>
      </c>
      <c r="B42" s="254" t="s">
        <v>854</v>
      </c>
      <c r="C42" s="264" t="s">
        <v>855</v>
      </c>
      <c r="D42" s="255" t="s">
        <v>164</v>
      </c>
      <c r="E42" s="256">
        <v>0.5</v>
      </c>
      <c r="F42" s="257"/>
      <c r="G42" s="258">
        <f>ROUND(E42*F42,2)</f>
        <v>0</v>
      </c>
      <c r="H42" s="257"/>
      <c r="I42" s="258">
        <f>ROUND(E42*H42,2)</f>
        <v>0</v>
      </c>
      <c r="J42" s="257"/>
      <c r="K42" s="258">
        <f>ROUND(E42*J42,2)</f>
        <v>0</v>
      </c>
      <c r="L42" s="258">
        <v>21</v>
      </c>
      <c r="M42" s="258">
        <f>G42*(1+L42/100)</f>
        <v>0</v>
      </c>
      <c r="N42" s="256">
        <v>0</v>
      </c>
      <c r="O42" s="256">
        <f>ROUND(E42*N42,2)</f>
        <v>0</v>
      </c>
      <c r="P42" s="256">
        <v>0</v>
      </c>
      <c r="Q42" s="256">
        <f>ROUND(E42*P42,2)</f>
        <v>0</v>
      </c>
      <c r="R42" s="258"/>
      <c r="S42" s="258" t="s">
        <v>165</v>
      </c>
      <c r="T42" s="259" t="s">
        <v>165</v>
      </c>
      <c r="U42" s="232">
        <v>9.6</v>
      </c>
      <c r="V42" s="232">
        <f>ROUND(E42*U42,2)</f>
        <v>4.8</v>
      </c>
      <c r="W42" s="232"/>
      <c r="X42" s="232" t="s">
        <v>166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167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53">
        <v>33</v>
      </c>
      <c r="B43" s="254" t="s">
        <v>856</v>
      </c>
      <c r="C43" s="264" t="s">
        <v>857</v>
      </c>
      <c r="D43" s="255" t="s">
        <v>189</v>
      </c>
      <c r="E43" s="256">
        <v>4</v>
      </c>
      <c r="F43" s="257"/>
      <c r="G43" s="258">
        <f>ROUND(E43*F43,2)</f>
        <v>0</v>
      </c>
      <c r="H43" s="257"/>
      <c r="I43" s="258">
        <f>ROUND(E43*H43,2)</f>
        <v>0</v>
      </c>
      <c r="J43" s="257"/>
      <c r="K43" s="258">
        <f>ROUND(E43*J43,2)</f>
        <v>0</v>
      </c>
      <c r="L43" s="258">
        <v>21</v>
      </c>
      <c r="M43" s="258">
        <f>G43*(1+L43/100)</f>
        <v>0</v>
      </c>
      <c r="N43" s="256">
        <v>1.9795799999999999</v>
      </c>
      <c r="O43" s="256">
        <f>ROUND(E43*N43,2)</f>
        <v>7.92</v>
      </c>
      <c r="P43" s="256">
        <v>0</v>
      </c>
      <c r="Q43" s="256">
        <f>ROUND(E43*P43,2)</f>
        <v>0</v>
      </c>
      <c r="R43" s="258"/>
      <c r="S43" s="258" t="s">
        <v>165</v>
      </c>
      <c r="T43" s="259" t="s">
        <v>165</v>
      </c>
      <c r="U43" s="232">
        <v>1.893</v>
      </c>
      <c r="V43" s="232">
        <f>ROUND(E43*U43,2)</f>
        <v>7.57</v>
      </c>
      <c r="W43" s="232"/>
      <c r="X43" s="232" t="s">
        <v>166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167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53">
        <v>34</v>
      </c>
      <c r="B44" s="254" t="s">
        <v>858</v>
      </c>
      <c r="C44" s="264" t="s">
        <v>859</v>
      </c>
      <c r="D44" s="255" t="s">
        <v>189</v>
      </c>
      <c r="E44" s="256">
        <v>2</v>
      </c>
      <c r="F44" s="257"/>
      <c r="G44" s="258">
        <f>ROUND(E44*F44,2)</f>
        <v>0</v>
      </c>
      <c r="H44" s="257"/>
      <c r="I44" s="258">
        <f>ROUND(E44*H44,2)</f>
        <v>0</v>
      </c>
      <c r="J44" s="257"/>
      <c r="K44" s="258">
        <f>ROUND(E44*J44,2)</f>
        <v>0</v>
      </c>
      <c r="L44" s="258">
        <v>21</v>
      </c>
      <c r="M44" s="258">
        <f>G44*(1+L44/100)</f>
        <v>0</v>
      </c>
      <c r="N44" s="256">
        <v>0</v>
      </c>
      <c r="O44" s="256">
        <f>ROUND(E44*N44,2)</f>
        <v>0</v>
      </c>
      <c r="P44" s="256">
        <v>0</v>
      </c>
      <c r="Q44" s="256">
        <f>ROUND(E44*P44,2)</f>
        <v>0</v>
      </c>
      <c r="R44" s="258"/>
      <c r="S44" s="258" t="s">
        <v>165</v>
      </c>
      <c r="T44" s="259" t="s">
        <v>165</v>
      </c>
      <c r="U44" s="232">
        <v>1.86</v>
      </c>
      <c r="V44" s="232">
        <f>ROUND(E44*U44,2)</f>
        <v>3.72</v>
      </c>
      <c r="W44" s="232"/>
      <c r="X44" s="232" t="s">
        <v>166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167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53">
        <v>35</v>
      </c>
      <c r="B45" s="254" t="s">
        <v>860</v>
      </c>
      <c r="C45" s="264" t="s">
        <v>861</v>
      </c>
      <c r="D45" s="255" t="s">
        <v>189</v>
      </c>
      <c r="E45" s="256">
        <v>2</v>
      </c>
      <c r="F45" s="257"/>
      <c r="G45" s="258">
        <f>ROUND(E45*F45,2)</f>
        <v>0</v>
      </c>
      <c r="H45" s="257"/>
      <c r="I45" s="258">
        <f>ROUND(E45*H45,2)</f>
        <v>0</v>
      </c>
      <c r="J45" s="257"/>
      <c r="K45" s="258">
        <f>ROUND(E45*J45,2)</f>
        <v>0</v>
      </c>
      <c r="L45" s="258">
        <v>21</v>
      </c>
      <c r="M45" s="258">
        <f>G45*(1+L45/100)</f>
        <v>0</v>
      </c>
      <c r="N45" s="256">
        <v>0</v>
      </c>
      <c r="O45" s="256">
        <f>ROUND(E45*N45,2)</f>
        <v>0</v>
      </c>
      <c r="P45" s="256">
        <v>0</v>
      </c>
      <c r="Q45" s="256">
        <f>ROUND(E45*P45,2)</f>
        <v>0</v>
      </c>
      <c r="R45" s="258"/>
      <c r="S45" s="258" t="s">
        <v>165</v>
      </c>
      <c r="T45" s="259" t="s">
        <v>165</v>
      </c>
      <c r="U45" s="232">
        <v>0.39200000000000002</v>
      </c>
      <c r="V45" s="232">
        <f>ROUND(E45*U45,2)</f>
        <v>0.78</v>
      </c>
      <c r="W45" s="232"/>
      <c r="X45" s="232" t="s">
        <v>166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167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0.399999999999999" outlineLevel="1" x14ac:dyDescent="0.25">
      <c r="A46" s="253">
        <v>36</v>
      </c>
      <c r="B46" s="254" t="s">
        <v>862</v>
      </c>
      <c r="C46" s="264" t="s">
        <v>863</v>
      </c>
      <c r="D46" s="255" t="s">
        <v>189</v>
      </c>
      <c r="E46" s="256">
        <v>6</v>
      </c>
      <c r="F46" s="257"/>
      <c r="G46" s="258">
        <f>ROUND(E46*F46,2)</f>
        <v>0</v>
      </c>
      <c r="H46" s="257"/>
      <c r="I46" s="258">
        <f>ROUND(E46*H46,2)</f>
        <v>0</v>
      </c>
      <c r="J46" s="257"/>
      <c r="K46" s="258">
        <f>ROUND(E46*J46,2)</f>
        <v>0</v>
      </c>
      <c r="L46" s="258">
        <v>21</v>
      </c>
      <c r="M46" s="258">
        <f>G46*(1+L46/100)</f>
        <v>0</v>
      </c>
      <c r="N46" s="256">
        <v>0</v>
      </c>
      <c r="O46" s="256">
        <f>ROUND(E46*N46,2)</f>
        <v>0</v>
      </c>
      <c r="P46" s="256">
        <v>0</v>
      </c>
      <c r="Q46" s="256">
        <f>ROUND(E46*P46,2)</f>
        <v>0</v>
      </c>
      <c r="R46" s="258"/>
      <c r="S46" s="258" t="s">
        <v>165</v>
      </c>
      <c r="T46" s="259" t="s">
        <v>165</v>
      </c>
      <c r="U46" s="232">
        <v>0.63700000000000001</v>
      </c>
      <c r="V46" s="232">
        <f>ROUND(E46*U46,2)</f>
        <v>3.82</v>
      </c>
      <c r="W46" s="232"/>
      <c r="X46" s="232" t="s">
        <v>166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779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53">
        <v>37</v>
      </c>
      <c r="B47" s="254" t="s">
        <v>864</v>
      </c>
      <c r="C47" s="264" t="s">
        <v>865</v>
      </c>
      <c r="D47" s="255" t="s">
        <v>224</v>
      </c>
      <c r="E47" s="256">
        <v>110</v>
      </c>
      <c r="F47" s="257"/>
      <c r="G47" s="258">
        <f>ROUND(E47*F47,2)</f>
        <v>0</v>
      </c>
      <c r="H47" s="257"/>
      <c r="I47" s="258">
        <f>ROUND(E47*H47,2)</f>
        <v>0</v>
      </c>
      <c r="J47" s="257"/>
      <c r="K47" s="258">
        <f>ROUND(E47*J47,2)</f>
        <v>0</v>
      </c>
      <c r="L47" s="258">
        <v>21</v>
      </c>
      <c r="M47" s="258">
        <f>G47*(1+L47/100)</f>
        <v>0</v>
      </c>
      <c r="N47" s="256">
        <v>0</v>
      </c>
      <c r="O47" s="256">
        <f>ROUND(E47*N47,2)</f>
        <v>0</v>
      </c>
      <c r="P47" s="256">
        <v>0</v>
      </c>
      <c r="Q47" s="256">
        <f>ROUND(E47*P47,2)</f>
        <v>0</v>
      </c>
      <c r="R47" s="258"/>
      <c r="S47" s="258" t="s">
        <v>165</v>
      </c>
      <c r="T47" s="259" t="s">
        <v>165</v>
      </c>
      <c r="U47" s="232">
        <v>0.98924000000000001</v>
      </c>
      <c r="V47" s="232">
        <f>ROUND(E47*U47,2)</f>
        <v>108.82</v>
      </c>
      <c r="W47" s="232"/>
      <c r="X47" s="232" t="s">
        <v>166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167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0.399999999999999" outlineLevel="1" x14ac:dyDescent="0.25">
      <c r="A48" s="253">
        <v>38</v>
      </c>
      <c r="B48" s="254" t="s">
        <v>866</v>
      </c>
      <c r="C48" s="264" t="s">
        <v>867</v>
      </c>
      <c r="D48" s="255" t="s">
        <v>224</v>
      </c>
      <c r="E48" s="256">
        <v>110</v>
      </c>
      <c r="F48" s="257"/>
      <c r="G48" s="258">
        <f>ROUND(E48*F48,2)</f>
        <v>0</v>
      </c>
      <c r="H48" s="257"/>
      <c r="I48" s="258">
        <f>ROUND(E48*H48,2)</f>
        <v>0</v>
      </c>
      <c r="J48" s="257"/>
      <c r="K48" s="258">
        <f>ROUND(E48*J48,2)</f>
        <v>0</v>
      </c>
      <c r="L48" s="258">
        <v>21</v>
      </c>
      <c r="M48" s="258">
        <f>G48*(1+L48/100)</f>
        <v>0</v>
      </c>
      <c r="N48" s="256">
        <v>0.11025</v>
      </c>
      <c r="O48" s="256">
        <f>ROUND(E48*N48,2)</f>
        <v>12.13</v>
      </c>
      <c r="P48" s="256">
        <v>0</v>
      </c>
      <c r="Q48" s="256">
        <f>ROUND(E48*P48,2)</f>
        <v>0</v>
      </c>
      <c r="R48" s="258"/>
      <c r="S48" s="258" t="s">
        <v>165</v>
      </c>
      <c r="T48" s="259" t="s">
        <v>165</v>
      </c>
      <c r="U48" s="232">
        <v>5.28E-2</v>
      </c>
      <c r="V48" s="232">
        <f>ROUND(E48*U48,2)</f>
        <v>5.81</v>
      </c>
      <c r="W48" s="232"/>
      <c r="X48" s="232" t="s">
        <v>166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779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0.399999999999999" outlineLevel="1" x14ac:dyDescent="0.25">
      <c r="A49" s="253">
        <v>39</v>
      </c>
      <c r="B49" s="254" t="s">
        <v>868</v>
      </c>
      <c r="C49" s="264" t="s">
        <v>869</v>
      </c>
      <c r="D49" s="255" t="s">
        <v>224</v>
      </c>
      <c r="E49" s="256">
        <v>110</v>
      </c>
      <c r="F49" s="257"/>
      <c r="G49" s="258">
        <f>ROUND(E49*F49,2)</f>
        <v>0</v>
      </c>
      <c r="H49" s="257"/>
      <c r="I49" s="258">
        <f>ROUND(E49*H49,2)</f>
        <v>0</v>
      </c>
      <c r="J49" s="257"/>
      <c r="K49" s="258">
        <f>ROUND(E49*J49,2)</f>
        <v>0</v>
      </c>
      <c r="L49" s="258">
        <v>21</v>
      </c>
      <c r="M49" s="258">
        <f>G49*(1+L49/100)</f>
        <v>0</v>
      </c>
      <c r="N49" s="256">
        <v>6.0000000000000002E-5</v>
      </c>
      <c r="O49" s="256">
        <f>ROUND(E49*N49,2)</f>
        <v>0.01</v>
      </c>
      <c r="P49" s="256">
        <v>0</v>
      </c>
      <c r="Q49" s="256">
        <f>ROUND(E49*P49,2)</f>
        <v>0</v>
      </c>
      <c r="R49" s="258"/>
      <c r="S49" s="258" t="s">
        <v>165</v>
      </c>
      <c r="T49" s="259" t="s">
        <v>165</v>
      </c>
      <c r="U49" s="232">
        <v>2.5999999999999999E-2</v>
      </c>
      <c r="V49" s="232">
        <f>ROUND(E49*U49,2)</f>
        <v>2.86</v>
      </c>
      <c r="W49" s="232"/>
      <c r="X49" s="232" t="s">
        <v>166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779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0.399999999999999" outlineLevel="1" x14ac:dyDescent="0.25">
      <c r="A50" s="253">
        <v>40</v>
      </c>
      <c r="B50" s="254" t="s">
        <v>870</v>
      </c>
      <c r="C50" s="264" t="s">
        <v>871</v>
      </c>
      <c r="D50" s="255" t="s">
        <v>224</v>
      </c>
      <c r="E50" s="256">
        <v>185</v>
      </c>
      <c r="F50" s="257"/>
      <c r="G50" s="258">
        <f>ROUND(E50*F50,2)</f>
        <v>0</v>
      </c>
      <c r="H50" s="257"/>
      <c r="I50" s="258">
        <f>ROUND(E50*H50,2)</f>
        <v>0</v>
      </c>
      <c r="J50" s="257"/>
      <c r="K50" s="258">
        <f>ROUND(E50*J50,2)</f>
        <v>0</v>
      </c>
      <c r="L50" s="258">
        <v>21</v>
      </c>
      <c r="M50" s="258">
        <f>G50*(1+L50/100)</f>
        <v>0</v>
      </c>
      <c r="N50" s="256">
        <v>4.8000000000000001E-4</v>
      </c>
      <c r="O50" s="256">
        <f>ROUND(E50*N50,2)</f>
        <v>0.09</v>
      </c>
      <c r="P50" s="256">
        <v>0</v>
      </c>
      <c r="Q50" s="256">
        <f>ROUND(E50*P50,2)</f>
        <v>0</v>
      </c>
      <c r="R50" s="258"/>
      <c r="S50" s="258" t="s">
        <v>165</v>
      </c>
      <c r="T50" s="259" t="s">
        <v>165</v>
      </c>
      <c r="U50" s="232">
        <v>6.4000000000000001E-2</v>
      </c>
      <c r="V50" s="232">
        <f>ROUND(E50*U50,2)</f>
        <v>11.84</v>
      </c>
      <c r="W50" s="232"/>
      <c r="X50" s="232" t="s">
        <v>166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167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53">
        <v>41</v>
      </c>
      <c r="B51" s="254" t="s">
        <v>872</v>
      </c>
      <c r="C51" s="264" t="s">
        <v>873</v>
      </c>
      <c r="D51" s="255" t="s">
        <v>224</v>
      </c>
      <c r="E51" s="256">
        <v>110</v>
      </c>
      <c r="F51" s="257"/>
      <c r="G51" s="258">
        <f>ROUND(E51*F51,2)</f>
        <v>0</v>
      </c>
      <c r="H51" s="257"/>
      <c r="I51" s="258">
        <f>ROUND(E51*H51,2)</f>
        <v>0</v>
      </c>
      <c r="J51" s="257"/>
      <c r="K51" s="258">
        <f>ROUND(E51*J51,2)</f>
        <v>0</v>
      </c>
      <c r="L51" s="258">
        <v>21</v>
      </c>
      <c r="M51" s="258">
        <f>G51*(1+L51/100)</f>
        <v>0</v>
      </c>
      <c r="N51" s="256">
        <v>0</v>
      </c>
      <c r="O51" s="256">
        <f>ROUND(E51*N51,2)</f>
        <v>0</v>
      </c>
      <c r="P51" s="256">
        <v>0</v>
      </c>
      <c r="Q51" s="256">
        <f>ROUND(E51*P51,2)</f>
        <v>0</v>
      </c>
      <c r="R51" s="258"/>
      <c r="S51" s="258" t="s">
        <v>165</v>
      </c>
      <c r="T51" s="259" t="s">
        <v>165</v>
      </c>
      <c r="U51" s="232">
        <v>0.16944999999999999</v>
      </c>
      <c r="V51" s="232">
        <f>ROUND(E51*U51,2)</f>
        <v>18.64</v>
      </c>
      <c r="W51" s="232"/>
      <c r="X51" s="232" t="s">
        <v>166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167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53">
        <v>42</v>
      </c>
      <c r="B52" s="254" t="s">
        <v>874</v>
      </c>
      <c r="C52" s="264" t="s">
        <v>875</v>
      </c>
      <c r="D52" s="255" t="s">
        <v>164</v>
      </c>
      <c r="E52" s="256">
        <v>3.85</v>
      </c>
      <c r="F52" s="257"/>
      <c r="G52" s="258">
        <f>ROUND(E52*F52,2)</f>
        <v>0</v>
      </c>
      <c r="H52" s="257"/>
      <c r="I52" s="258">
        <f>ROUND(E52*H52,2)</f>
        <v>0</v>
      </c>
      <c r="J52" s="257"/>
      <c r="K52" s="258">
        <f>ROUND(E52*J52,2)</f>
        <v>0</v>
      </c>
      <c r="L52" s="258">
        <v>21</v>
      </c>
      <c r="M52" s="258">
        <f>G52*(1+L52/100)</f>
        <v>0</v>
      </c>
      <c r="N52" s="256">
        <v>0</v>
      </c>
      <c r="O52" s="256">
        <f>ROUND(E52*N52,2)</f>
        <v>0</v>
      </c>
      <c r="P52" s="256">
        <v>0</v>
      </c>
      <c r="Q52" s="256">
        <f>ROUND(E52*P52,2)</f>
        <v>0</v>
      </c>
      <c r="R52" s="258"/>
      <c r="S52" s="258" t="s">
        <v>165</v>
      </c>
      <c r="T52" s="259" t="s">
        <v>165</v>
      </c>
      <c r="U52" s="232">
        <v>0.66300000000000003</v>
      </c>
      <c r="V52" s="232">
        <f>ROUND(E52*U52,2)</f>
        <v>2.5499999999999998</v>
      </c>
      <c r="W52" s="232"/>
      <c r="X52" s="232" t="s">
        <v>166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779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0.399999999999999" outlineLevel="1" x14ac:dyDescent="0.25">
      <c r="A53" s="253">
        <v>43</v>
      </c>
      <c r="B53" s="254" t="s">
        <v>876</v>
      </c>
      <c r="C53" s="264" t="s">
        <v>877</v>
      </c>
      <c r="D53" s="255" t="s">
        <v>164</v>
      </c>
      <c r="E53" s="256">
        <v>38.5</v>
      </c>
      <c r="F53" s="257"/>
      <c r="G53" s="258">
        <f>ROUND(E53*F53,2)</f>
        <v>0</v>
      </c>
      <c r="H53" s="257"/>
      <c r="I53" s="258">
        <f>ROUND(E53*H53,2)</f>
        <v>0</v>
      </c>
      <c r="J53" s="257"/>
      <c r="K53" s="258">
        <f>ROUND(E53*J53,2)</f>
        <v>0</v>
      </c>
      <c r="L53" s="258">
        <v>21</v>
      </c>
      <c r="M53" s="258">
        <f>G53*(1+L53/100)</f>
        <v>0</v>
      </c>
      <c r="N53" s="256">
        <v>0</v>
      </c>
      <c r="O53" s="256">
        <f>ROUND(E53*N53,2)</f>
        <v>0</v>
      </c>
      <c r="P53" s="256">
        <v>0</v>
      </c>
      <c r="Q53" s="256">
        <f>ROUND(E53*P53,2)</f>
        <v>0</v>
      </c>
      <c r="R53" s="258"/>
      <c r="S53" s="258" t="s">
        <v>165</v>
      </c>
      <c r="T53" s="259" t="s">
        <v>165</v>
      </c>
      <c r="U53" s="232">
        <v>0</v>
      </c>
      <c r="V53" s="232">
        <f>ROUND(E53*U53,2)</f>
        <v>0</v>
      </c>
      <c r="W53" s="232"/>
      <c r="X53" s="232" t="s">
        <v>166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167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0.399999999999999" outlineLevel="1" x14ac:dyDescent="0.25">
      <c r="A54" s="253">
        <v>44</v>
      </c>
      <c r="B54" s="254" t="s">
        <v>878</v>
      </c>
      <c r="C54" s="264" t="s">
        <v>879</v>
      </c>
      <c r="D54" s="255" t="s">
        <v>257</v>
      </c>
      <c r="E54" s="256">
        <v>110</v>
      </c>
      <c r="F54" s="257"/>
      <c r="G54" s="258">
        <f>ROUND(E54*F54,2)</f>
        <v>0</v>
      </c>
      <c r="H54" s="257"/>
      <c r="I54" s="258">
        <f>ROUND(E54*H54,2)</f>
        <v>0</v>
      </c>
      <c r="J54" s="257"/>
      <c r="K54" s="258">
        <f>ROUND(E54*J54,2)</f>
        <v>0</v>
      </c>
      <c r="L54" s="258">
        <v>21</v>
      </c>
      <c r="M54" s="258">
        <f>G54*(1+L54/100)</f>
        <v>0</v>
      </c>
      <c r="N54" s="256">
        <v>0</v>
      </c>
      <c r="O54" s="256">
        <f>ROUND(E54*N54,2)</f>
        <v>0</v>
      </c>
      <c r="P54" s="256">
        <v>0</v>
      </c>
      <c r="Q54" s="256">
        <f>ROUND(E54*P54,2)</f>
        <v>0</v>
      </c>
      <c r="R54" s="258"/>
      <c r="S54" s="258" t="s">
        <v>165</v>
      </c>
      <c r="T54" s="259" t="s">
        <v>165</v>
      </c>
      <c r="U54" s="232">
        <v>0.129</v>
      </c>
      <c r="V54" s="232">
        <f>ROUND(E54*U54,2)</f>
        <v>14.19</v>
      </c>
      <c r="W54" s="232"/>
      <c r="X54" s="232" t="s">
        <v>166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779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5">
      <c r="A55" s="253">
        <v>45</v>
      </c>
      <c r="B55" s="254" t="s">
        <v>880</v>
      </c>
      <c r="C55" s="264" t="s">
        <v>881</v>
      </c>
      <c r="D55" s="255" t="s">
        <v>882</v>
      </c>
      <c r="E55" s="256">
        <v>0.16</v>
      </c>
      <c r="F55" s="257"/>
      <c r="G55" s="258">
        <f>ROUND(E55*F55,2)</f>
        <v>0</v>
      </c>
      <c r="H55" s="257"/>
      <c r="I55" s="258">
        <f>ROUND(E55*H55,2)</f>
        <v>0</v>
      </c>
      <c r="J55" s="257"/>
      <c r="K55" s="258">
        <f>ROUND(E55*J55,2)</f>
        <v>0</v>
      </c>
      <c r="L55" s="258">
        <v>21</v>
      </c>
      <c r="M55" s="258">
        <f>G55*(1+L55/100)</f>
        <v>0</v>
      </c>
      <c r="N55" s="256">
        <v>0</v>
      </c>
      <c r="O55" s="256">
        <f>ROUND(E55*N55,2)</f>
        <v>0</v>
      </c>
      <c r="P55" s="256">
        <v>0</v>
      </c>
      <c r="Q55" s="256">
        <f>ROUND(E55*P55,2)</f>
        <v>0</v>
      </c>
      <c r="R55" s="258"/>
      <c r="S55" s="258" t="s">
        <v>229</v>
      </c>
      <c r="T55" s="259" t="s">
        <v>230</v>
      </c>
      <c r="U55" s="232">
        <v>0.02</v>
      </c>
      <c r="V55" s="232">
        <f>ROUND(E55*U55,2)</f>
        <v>0</v>
      </c>
      <c r="W55" s="232"/>
      <c r="X55" s="232" t="s">
        <v>166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175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53">
        <v>46</v>
      </c>
      <c r="B56" s="254" t="s">
        <v>883</v>
      </c>
      <c r="C56" s="264" t="s">
        <v>884</v>
      </c>
      <c r="D56" s="255" t="s">
        <v>842</v>
      </c>
      <c r="E56" s="256">
        <v>3</v>
      </c>
      <c r="F56" s="257"/>
      <c r="G56" s="258">
        <f>ROUND(E56*F56,2)</f>
        <v>0</v>
      </c>
      <c r="H56" s="257"/>
      <c r="I56" s="258">
        <f>ROUND(E56*H56,2)</f>
        <v>0</v>
      </c>
      <c r="J56" s="257"/>
      <c r="K56" s="258">
        <f>ROUND(E56*J56,2)</f>
        <v>0</v>
      </c>
      <c r="L56" s="258">
        <v>21</v>
      </c>
      <c r="M56" s="258">
        <f>G56*(1+L56/100)</f>
        <v>0</v>
      </c>
      <c r="N56" s="256">
        <v>9.9000000000000008E-3</v>
      </c>
      <c r="O56" s="256">
        <f>ROUND(E56*N56,2)</f>
        <v>0.03</v>
      </c>
      <c r="P56" s="256">
        <v>0</v>
      </c>
      <c r="Q56" s="256">
        <f>ROUND(E56*P56,2)</f>
        <v>0</v>
      </c>
      <c r="R56" s="258"/>
      <c r="S56" s="258" t="s">
        <v>229</v>
      </c>
      <c r="T56" s="259" t="s">
        <v>230</v>
      </c>
      <c r="U56" s="232">
        <v>0</v>
      </c>
      <c r="V56" s="232">
        <f>ROUND(E56*U56,2)</f>
        <v>0</v>
      </c>
      <c r="W56" s="232"/>
      <c r="X56" s="232" t="s">
        <v>166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779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53">
        <v>47</v>
      </c>
      <c r="B57" s="254" t="s">
        <v>242</v>
      </c>
      <c r="C57" s="264" t="s">
        <v>243</v>
      </c>
      <c r="D57" s="255" t="s">
        <v>244</v>
      </c>
      <c r="E57" s="256">
        <v>1.1499999999999999</v>
      </c>
      <c r="F57" s="257"/>
      <c r="G57" s="258">
        <f>ROUND(E57*F57,2)</f>
        <v>0</v>
      </c>
      <c r="H57" s="257"/>
      <c r="I57" s="258">
        <f>ROUND(E57*H57,2)</f>
        <v>0</v>
      </c>
      <c r="J57" s="257"/>
      <c r="K57" s="258">
        <f>ROUND(E57*J57,2)</f>
        <v>0</v>
      </c>
      <c r="L57" s="258">
        <v>21</v>
      </c>
      <c r="M57" s="258">
        <f>G57*(1+L57/100)</f>
        <v>0</v>
      </c>
      <c r="N57" s="256">
        <v>0</v>
      </c>
      <c r="O57" s="256">
        <f>ROUND(E57*N57,2)</f>
        <v>0</v>
      </c>
      <c r="P57" s="256">
        <v>0</v>
      </c>
      <c r="Q57" s="256">
        <f>ROUND(E57*P57,2)</f>
        <v>0</v>
      </c>
      <c r="R57" s="258"/>
      <c r="S57" s="258" t="s">
        <v>165</v>
      </c>
      <c r="T57" s="259" t="s">
        <v>165</v>
      </c>
      <c r="U57" s="232">
        <v>0.49</v>
      </c>
      <c r="V57" s="232">
        <f>ROUND(E57*U57,2)</f>
        <v>0.56000000000000005</v>
      </c>
      <c r="W57" s="232"/>
      <c r="X57" s="232" t="s">
        <v>166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167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53">
        <v>48</v>
      </c>
      <c r="B58" s="254" t="s">
        <v>885</v>
      </c>
      <c r="C58" s="264" t="s">
        <v>886</v>
      </c>
      <c r="D58" s="255" t="s">
        <v>244</v>
      </c>
      <c r="E58" s="256">
        <v>11.5</v>
      </c>
      <c r="F58" s="257"/>
      <c r="G58" s="258">
        <f>ROUND(E58*F58,2)</f>
        <v>0</v>
      </c>
      <c r="H58" s="257"/>
      <c r="I58" s="258">
        <f>ROUND(E58*H58,2)</f>
        <v>0</v>
      </c>
      <c r="J58" s="257"/>
      <c r="K58" s="258">
        <f>ROUND(E58*J58,2)</f>
        <v>0</v>
      </c>
      <c r="L58" s="258">
        <v>21</v>
      </c>
      <c r="M58" s="258">
        <f>G58*(1+L58/100)</f>
        <v>0</v>
      </c>
      <c r="N58" s="256">
        <v>0</v>
      </c>
      <c r="O58" s="256">
        <f>ROUND(E58*N58,2)</f>
        <v>0</v>
      </c>
      <c r="P58" s="256">
        <v>0</v>
      </c>
      <c r="Q58" s="256">
        <f>ROUND(E58*P58,2)</f>
        <v>0</v>
      </c>
      <c r="R58" s="258"/>
      <c r="S58" s="258" t="s">
        <v>229</v>
      </c>
      <c r="T58" s="259" t="s">
        <v>230</v>
      </c>
      <c r="U58" s="232">
        <v>0</v>
      </c>
      <c r="V58" s="232">
        <f>ROUND(E58*U58,2)</f>
        <v>0</v>
      </c>
      <c r="W58" s="232"/>
      <c r="X58" s="232" t="s">
        <v>166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167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5">
      <c r="A59" s="253">
        <v>49</v>
      </c>
      <c r="B59" s="254" t="s">
        <v>887</v>
      </c>
      <c r="C59" s="264" t="s">
        <v>888</v>
      </c>
      <c r="D59" s="255" t="s">
        <v>889</v>
      </c>
      <c r="E59" s="256">
        <v>18</v>
      </c>
      <c r="F59" s="257"/>
      <c r="G59" s="258">
        <f>ROUND(E59*F59,2)</f>
        <v>0</v>
      </c>
      <c r="H59" s="257"/>
      <c r="I59" s="258">
        <f>ROUND(E59*H59,2)</f>
        <v>0</v>
      </c>
      <c r="J59" s="257"/>
      <c r="K59" s="258">
        <f>ROUND(E59*J59,2)</f>
        <v>0</v>
      </c>
      <c r="L59" s="258">
        <v>21</v>
      </c>
      <c r="M59" s="258">
        <f>G59*(1+L59/100)</f>
        <v>0</v>
      </c>
      <c r="N59" s="256">
        <v>0</v>
      </c>
      <c r="O59" s="256">
        <f>ROUND(E59*N59,2)</f>
        <v>0</v>
      </c>
      <c r="P59" s="256">
        <v>0</v>
      </c>
      <c r="Q59" s="256">
        <f>ROUND(E59*P59,2)</f>
        <v>0</v>
      </c>
      <c r="R59" s="258"/>
      <c r="S59" s="258" t="s">
        <v>229</v>
      </c>
      <c r="T59" s="259" t="s">
        <v>230</v>
      </c>
      <c r="U59" s="232">
        <v>0</v>
      </c>
      <c r="V59" s="232">
        <f>ROUND(E59*U59,2)</f>
        <v>0</v>
      </c>
      <c r="W59" s="232"/>
      <c r="X59" s="232" t="s">
        <v>845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846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53">
        <v>50</v>
      </c>
      <c r="B60" s="254" t="s">
        <v>890</v>
      </c>
      <c r="C60" s="264" t="s">
        <v>891</v>
      </c>
      <c r="D60" s="255" t="s">
        <v>889</v>
      </c>
      <c r="E60" s="256">
        <v>1.1499999999999999</v>
      </c>
      <c r="F60" s="257"/>
      <c r="G60" s="258">
        <f>ROUND(E60*F60,2)</f>
        <v>0</v>
      </c>
      <c r="H60" s="257"/>
      <c r="I60" s="258">
        <f>ROUND(E60*H60,2)</f>
        <v>0</v>
      </c>
      <c r="J60" s="257"/>
      <c r="K60" s="258">
        <f>ROUND(E60*J60,2)</f>
        <v>0</v>
      </c>
      <c r="L60" s="258">
        <v>21</v>
      </c>
      <c r="M60" s="258">
        <f>G60*(1+L60/100)</f>
        <v>0</v>
      </c>
      <c r="N60" s="256">
        <v>0</v>
      </c>
      <c r="O60" s="256">
        <f>ROUND(E60*N60,2)</f>
        <v>0</v>
      </c>
      <c r="P60" s="256">
        <v>0</v>
      </c>
      <c r="Q60" s="256">
        <f>ROUND(E60*P60,2)</f>
        <v>0</v>
      </c>
      <c r="R60" s="258"/>
      <c r="S60" s="258" t="s">
        <v>229</v>
      </c>
      <c r="T60" s="259" t="s">
        <v>230</v>
      </c>
      <c r="U60" s="232">
        <v>0</v>
      </c>
      <c r="V60" s="232">
        <f>ROUND(E60*U60,2)</f>
        <v>0</v>
      </c>
      <c r="W60" s="232"/>
      <c r="X60" s="232" t="s">
        <v>845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846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x14ac:dyDescent="0.25">
      <c r="A61" s="240" t="s">
        <v>160</v>
      </c>
      <c r="B61" s="241" t="s">
        <v>134</v>
      </c>
      <c r="C61" s="261" t="s">
        <v>30</v>
      </c>
      <c r="D61" s="242"/>
      <c r="E61" s="243"/>
      <c r="F61" s="244"/>
      <c r="G61" s="244">
        <f>SUMIF(AG62:AG63,"&lt;&gt;NOR",G62:G63)</f>
        <v>0</v>
      </c>
      <c r="H61" s="244"/>
      <c r="I61" s="244">
        <f>SUM(I62:I63)</f>
        <v>0</v>
      </c>
      <c r="J61" s="244"/>
      <c r="K61" s="244">
        <f>SUM(K62:K63)</f>
        <v>0</v>
      </c>
      <c r="L61" s="244"/>
      <c r="M61" s="244">
        <f>SUM(M62:M63)</f>
        <v>0</v>
      </c>
      <c r="N61" s="243"/>
      <c r="O61" s="243">
        <f>SUM(O62:O63)</f>
        <v>0</v>
      </c>
      <c r="P61" s="243"/>
      <c r="Q61" s="243">
        <f>SUM(Q62:Q63)</f>
        <v>0</v>
      </c>
      <c r="R61" s="244"/>
      <c r="S61" s="244"/>
      <c r="T61" s="245"/>
      <c r="U61" s="239"/>
      <c r="V61" s="239">
        <f>SUM(V62:V63)</f>
        <v>0</v>
      </c>
      <c r="W61" s="239"/>
      <c r="X61" s="239"/>
      <c r="AG61" t="s">
        <v>161</v>
      </c>
    </row>
    <row r="62" spans="1:60" outlineLevel="1" x14ac:dyDescent="0.25">
      <c r="A62" s="253">
        <v>51</v>
      </c>
      <c r="B62" s="254" t="s">
        <v>892</v>
      </c>
      <c r="C62" s="264" t="s">
        <v>893</v>
      </c>
      <c r="D62" s="255" t="s">
        <v>189</v>
      </c>
      <c r="E62" s="256">
        <v>4</v>
      </c>
      <c r="F62" s="257"/>
      <c r="G62" s="258">
        <f>ROUND(E62*F62,2)</f>
        <v>0</v>
      </c>
      <c r="H62" s="257"/>
      <c r="I62" s="258">
        <f>ROUND(E62*H62,2)</f>
        <v>0</v>
      </c>
      <c r="J62" s="257"/>
      <c r="K62" s="258">
        <f>ROUND(E62*J62,2)</f>
        <v>0</v>
      </c>
      <c r="L62" s="258">
        <v>21</v>
      </c>
      <c r="M62" s="258">
        <f>G62*(1+L62/100)</f>
        <v>0</v>
      </c>
      <c r="N62" s="256">
        <v>0</v>
      </c>
      <c r="O62" s="256">
        <f>ROUND(E62*N62,2)</f>
        <v>0</v>
      </c>
      <c r="P62" s="256">
        <v>0</v>
      </c>
      <c r="Q62" s="256">
        <f>ROUND(E62*P62,2)</f>
        <v>0</v>
      </c>
      <c r="R62" s="258"/>
      <c r="S62" s="258" t="s">
        <v>229</v>
      </c>
      <c r="T62" s="259" t="s">
        <v>230</v>
      </c>
      <c r="U62" s="232">
        <v>0</v>
      </c>
      <c r="V62" s="232">
        <f>ROUND(E62*U62,2)</f>
        <v>0</v>
      </c>
      <c r="W62" s="232"/>
      <c r="X62" s="232" t="s">
        <v>845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846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5">
      <c r="A63" s="246">
        <v>52</v>
      </c>
      <c r="B63" s="247" t="s">
        <v>894</v>
      </c>
      <c r="C63" s="262" t="s">
        <v>895</v>
      </c>
      <c r="D63" s="248" t="s">
        <v>820</v>
      </c>
      <c r="E63" s="249">
        <v>4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49">
        <v>0</v>
      </c>
      <c r="O63" s="249">
        <f>ROUND(E63*N63,2)</f>
        <v>0</v>
      </c>
      <c r="P63" s="249">
        <v>0</v>
      </c>
      <c r="Q63" s="249">
        <f>ROUND(E63*P63,2)</f>
        <v>0</v>
      </c>
      <c r="R63" s="251"/>
      <c r="S63" s="251" t="s">
        <v>229</v>
      </c>
      <c r="T63" s="252" t="s">
        <v>230</v>
      </c>
      <c r="U63" s="232">
        <v>0</v>
      </c>
      <c r="V63" s="232">
        <f>ROUND(E63*U63,2)</f>
        <v>0</v>
      </c>
      <c r="W63" s="232"/>
      <c r="X63" s="232" t="s">
        <v>845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846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x14ac:dyDescent="0.25">
      <c r="A64" s="3"/>
      <c r="B64" s="4"/>
      <c r="C64" s="268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v>15</v>
      </c>
      <c r="AF64">
        <v>21</v>
      </c>
      <c r="AG64" t="s">
        <v>147</v>
      </c>
    </row>
    <row r="65" spans="1:33" x14ac:dyDescent="0.25">
      <c r="A65" s="215"/>
      <c r="B65" s="216" t="s">
        <v>31</v>
      </c>
      <c r="C65" s="269"/>
      <c r="D65" s="217"/>
      <c r="E65" s="218"/>
      <c r="F65" s="218"/>
      <c r="G65" s="260">
        <f>G8+G24+G38+G61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f>SUMIF(L7:L63,AE64,G7:G63)</f>
        <v>0</v>
      </c>
      <c r="AF65">
        <f>SUMIF(L7:L63,AF64,G7:G63)</f>
        <v>0</v>
      </c>
      <c r="AG65" t="s">
        <v>251</v>
      </c>
    </row>
    <row r="66" spans="1:33" x14ac:dyDescent="0.25">
      <c r="A66" s="3"/>
      <c r="B66" s="4"/>
      <c r="C66" s="268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A67" s="3"/>
      <c r="B67" s="4"/>
      <c r="C67" s="268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5">
      <c r="A68" s="219" t="s">
        <v>252</v>
      </c>
      <c r="B68" s="219"/>
      <c r="C68" s="270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5">
      <c r="A69" s="220"/>
      <c r="B69" s="221"/>
      <c r="C69" s="271"/>
      <c r="D69" s="221"/>
      <c r="E69" s="221"/>
      <c r="F69" s="221"/>
      <c r="G69" s="22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G69" t="s">
        <v>253</v>
      </c>
    </row>
    <row r="70" spans="1:33" x14ac:dyDescent="0.25">
      <c r="A70" s="223"/>
      <c r="B70" s="224"/>
      <c r="C70" s="272"/>
      <c r="D70" s="224"/>
      <c r="E70" s="224"/>
      <c r="F70" s="224"/>
      <c r="G70" s="22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5">
      <c r="A71" s="223"/>
      <c r="B71" s="224"/>
      <c r="C71" s="272"/>
      <c r="D71" s="224"/>
      <c r="E71" s="224"/>
      <c r="F71" s="224"/>
      <c r="G71" s="225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5">
      <c r="A72" s="223"/>
      <c r="B72" s="224"/>
      <c r="C72" s="272"/>
      <c r="D72" s="224"/>
      <c r="E72" s="224"/>
      <c r="F72" s="224"/>
      <c r="G72" s="22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33" x14ac:dyDescent="0.25">
      <c r="A73" s="226"/>
      <c r="B73" s="227"/>
      <c r="C73" s="273"/>
      <c r="D73" s="227"/>
      <c r="E73" s="227"/>
      <c r="F73" s="227"/>
      <c r="G73" s="228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33" x14ac:dyDescent="0.25">
      <c r="A74" s="3"/>
      <c r="B74" s="4"/>
      <c r="C74" s="268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33" x14ac:dyDescent="0.25">
      <c r="C75" s="274"/>
      <c r="D75" s="10"/>
      <c r="AG75" t="s">
        <v>254</v>
      </c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68:C68"/>
    <mergeCell ref="A69:G7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135</v>
      </c>
    </row>
    <row r="2" spans="1:60" ht="25.0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136</v>
      </c>
    </row>
    <row r="3" spans="1:60" ht="25.05" customHeight="1" x14ac:dyDescent="0.25">
      <c r="A3" s="198" t="s">
        <v>9</v>
      </c>
      <c r="B3" s="49" t="s">
        <v>43</v>
      </c>
      <c r="C3" s="201" t="s">
        <v>44</v>
      </c>
      <c r="D3" s="199"/>
      <c r="E3" s="199"/>
      <c r="F3" s="199"/>
      <c r="G3" s="200"/>
      <c r="AC3" s="177" t="s">
        <v>136</v>
      </c>
      <c r="AG3" t="s">
        <v>137</v>
      </c>
    </row>
    <row r="4" spans="1:60" ht="25.05" customHeight="1" x14ac:dyDescent="0.25">
      <c r="A4" s="202" t="s">
        <v>10</v>
      </c>
      <c r="B4" s="203" t="s">
        <v>63</v>
      </c>
      <c r="C4" s="204" t="s">
        <v>64</v>
      </c>
      <c r="D4" s="205"/>
      <c r="E4" s="205"/>
      <c r="F4" s="205"/>
      <c r="G4" s="206"/>
      <c r="AG4" t="s">
        <v>138</v>
      </c>
    </row>
    <row r="5" spans="1:60" x14ac:dyDescent="0.25">
      <c r="D5" s="10"/>
    </row>
    <row r="6" spans="1:60" ht="39.6" x14ac:dyDescent="0.25">
      <c r="A6" s="208" t="s">
        <v>139</v>
      </c>
      <c r="B6" s="210" t="s">
        <v>140</v>
      </c>
      <c r="C6" s="210" t="s">
        <v>141</v>
      </c>
      <c r="D6" s="209" t="s">
        <v>142</v>
      </c>
      <c r="E6" s="208" t="s">
        <v>143</v>
      </c>
      <c r="F6" s="207" t="s">
        <v>144</v>
      </c>
      <c r="G6" s="208" t="s">
        <v>31</v>
      </c>
      <c r="H6" s="211" t="s">
        <v>32</v>
      </c>
      <c r="I6" s="211" t="s">
        <v>145</v>
      </c>
      <c r="J6" s="211" t="s">
        <v>33</v>
      </c>
      <c r="K6" s="211" t="s">
        <v>146</v>
      </c>
      <c r="L6" s="211" t="s">
        <v>147</v>
      </c>
      <c r="M6" s="211" t="s">
        <v>148</v>
      </c>
      <c r="N6" s="211" t="s">
        <v>149</v>
      </c>
      <c r="O6" s="211" t="s">
        <v>150</v>
      </c>
      <c r="P6" s="211" t="s">
        <v>151</v>
      </c>
      <c r="Q6" s="211" t="s">
        <v>152</v>
      </c>
      <c r="R6" s="211" t="s">
        <v>153</v>
      </c>
      <c r="S6" s="211" t="s">
        <v>154</v>
      </c>
      <c r="T6" s="211" t="s">
        <v>155</v>
      </c>
      <c r="U6" s="211" t="s">
        <v>156</v>
      </c>
      <c r="V6" s="211" t="s">
        <v>157</v>
      </c>
      <c r="W6" s="211" t="s">
        <v>158</v>
      </c>
      <c r="X6" s="211" t="s">
        <v>159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5">
      <c r="A8" s="240" t="s">
        <v>160</v>
      </c>
      <c r="B8" s="241" t="s">
        <v>126</v>
      </c>
      <c r="C8" s="261" t="s">
        <v>127</v>
      </c>
      <c r="D8" s="242"/>
      <c r="E8" s="243"/>
      <c r="F8" s="244"/>
      <c r="G8" s="244">
        <f>SUMIF(AG9:AG29,"&lt;&gt;NOR",G9:G29)</f>
        <v>0</v>
      </c>
      <c r="H8" s="244"/>
      <c r="I8" s="244">
        <f>SUM(I9:I29)</f>
        <v>0</v>
      </c>
      <c r="J8" s="244"/>
      <c r="K8" s="244">
        <f>SUM(K9:K29)</f>
        <v>0</v>
      </c>
      <c r="L8" s="244"/>
      <c r="M8" s="244">
        <f>SUM(M9:M29)</f>
        <v>0</v>
      </c>
      <c r="N8" s="243"/>
      <c r="O8" s="243">
        <f>SUM(O9:O29)</f>
        <v>69.069999999999993</v>
      </c>
      <c r="P8" s="243"/>
      <c r="Q8" s="243">
        <f>SUM(Q9:Q29)</f>
        <v>0</v>
      </c>
      <c r="R8" s="244"/>
      <c r="S8" s="244"/>
      <c r="T8" s="245"/>
      <c r="U8" s="239"/>
      <c r="V8" s="239">
        <f>SUM(V9:V29)</f>
        <v>355.9</v>
      </c>
      <c r="W8" s="239"/>
      <c r="X8" s="239"/>
      <c r="AG8" t="s">
        <v>161</v>
      </c>
    </row>
    <row r="9" spans="1:60" outlineLevel="1" x14ac:dyDescent="0.25">
      <c r="A9" s="246">
        <v>1</v>
      </c>
      <c r="B9" s="247" t="s">
        <v>896</v>
      </c>
      <c r="C9" s="262" t="s">
        <v>897</v>
      </c>
      <c r="D9" s="248" t="s">
        <v>224</v>
      </c>
      <c r="E9" s="249">
        <v>405.1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51"/>
      <c r="S9" s="251" t="s">
        <v>165</v>
      </c>
      <c r="T9" s="252" t="s">
        <v>165</v>
      </c>
      <c r="U9" s="232">
        <v>0.23</v>
      </c>
      <c r="V9" s="232">
        <f>ROUND(E9*U9,2)</f>
        <v>93.17</v>
      </c>
      <c r="W9" s="232"/>
      <c r="X9" s="232" t="s">
        <v>166</v>
      </c>
      <c r="Y9" s="212"/>
      <c r="Z9" s="212"/>
      <c r="AA9" s="212"/>
      <c r="AB9" s="212"/>
      <c r="AC9" s="212"/>
      <c r="AD9" s="212"/>
      <c r="AE9" s="212"/>
      <c r="AF9" s="212"/>
      <c r="AG9" s="212" t="s">
        <v>167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29"/>
      <c r="B10" s="230"/>
      <c r="C10" s="263" t="s">
        <v>296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169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29"/>
      <c r="B11" s="230"/>
      <c r="C11" s="263" t="s">
        <v>898</v>
      </c>
      <c r="D11" s="233"/>
      <c r="E11" s="234">
        <v>193.3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12"/>
      <c r="Z11" s="212"/>
      <c r="AA11" s="212"/>
      <c r="AB11" s="212"/>
      <c r="AC11" s="212"/>
      <c r="AD11" s="212"/>
      <c r="AE11" s="212"/>
      <c r="AF11" s="212"/>
      <c r="AG11" s="212" t="s">
        <v>169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0.399999999999999" outlineLevel="1" x14ac:dyDescent="0.25">
      <c r="A12" s="229"/>
      <c r="B12" s="230"/>
      <c r="C12" s="263" t="s">
        <v>899</v>
      </c>
      <c r="D12" s="233"/>
      <c r="E12" s="234">
        <v>211.8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12"/>
      <c r="Z12" s="212"/>
      <c r="AA12" s="212"/>
      <c r="AB12" s="212"/>
      <c r="AC12" s="212"/>
      <c r="AD12" s="212"/>
      <c r="AE12" s="212"/>
      <c r="AF12" s="212"/>
      <c r="AG12" s="212" t="s">
        <v>169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46">
        <v>2</v>
      </c>
      <c r="B13" s="247" t="s">
        <v>900</v>
      </c>
      <c r="C13" s="262" t="s">
        <v>901</v>
      </c>
      <c r="D13" s="248" t="s">
        <v>224</v>
      </c>
      <c r="E13" s="249">
        <v>405.1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49">
        <v>0</v>
      </c>
      <c r="O13" s="249">
        <f>ROUND(E13*N13,2)</f>
        <v>0</v>
      </c>
      <c r="P13" s="249">
        <v>0</v>
      </c>
      <c r="Q13" s="249">
        <f>ROUND(E13*P13,2)</f>
        <v>0</v>
      </c>
      <c r="R13" s="251"/>
      <c r="S13" s="251" t="s">
        <v>165</v>
      </c>
      <c r="T13" s="252" t="s">
        <v>165</v>
      </c>
      <c r="U13" s="232">
        <v>0.53</v>
      </c>
      <c r="V13" s="232">
        <f>ROUND(E13*U13,2)</f>
        <v>214.7</v>
      </c>
      <c r="W13" s="232"/>
      <c r="X13" s="232" t="s">
        <v>166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167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29"/>
      <c r="B14" s="230"/>
      <c r="C14" s="263" t="s">
        <v>296</v>
      </c>
      <c r="D14" s="233"/>
      <c r="E14" s="234"/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12"/>
      <c r="Z14" s="212"/>
      <c r="AA14" s="212"/>
      <c r="AB14" s="212"/>
      <c r="AC14" s="212"/>
      <c r="AD14" s="212"/>
      <c r="AE14" s="212"/>
      <c r="AF14" s="212"/>
      <c r="AG14" s="212" t="s">
        <v>169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0.399999999999999" outlineLevel="1" x14ac:dyDescent="0.25">
      <c r="A15" s="229"/>
      <c r="B15" s="230"/>
      <c r="C15" s="263" t="s">
        <v>902</v>
      </c>
      <c r="D15" s="233"/>
      <c r="E15" s="234">
        <v>193.3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12"/>
      <c r="Z15" s="212"/>
      <c r="AA15" s="212"/>
      <c r="AB15" s="212"/>
      <c r="AC15" s="212"/>
      <c r="AD15" s="212"/>
      <c r="AE15" s="212"/>
      <c r="AF15" s="212"/>
      <c r="AG15" s="212" t="s">
        <v>169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30.6" outlineLevel="1" x14ac:dyDescent="0.25">
      <c r="A16" s="229"/>
      <c r="B16" s="230"/>
      <c r="C16" s="263" t="s">
        <v>903</v>
      </c>
      <c r="D16" s="233"/>
      <c r="E16" s="234">
        <v>211.8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12"/>
      <c r="Z16" s="212"/>
      <c r="AA16" s="212"/>
      <c r="AB16" s="212"/>
      <c r="AC16" s="212"/>
      <c r="AD16" s="212"/>
      <c r="AE16" s="212"/>
      <c r="AF16" s="212"/>
      <c r="AG16" s="212" t="s">
        <v>169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46">
        <v>3</v>
      </c>
      <c r="B17" s="247" t="s">
        <v>904</v>
      </c>
      <c r="C17" s="262" t="s">
        <v>905</v>
      </c>
      <c r="D17" s="248" t="s">
        <v>244</v>
      </c>
      <c r="E17" s="249">
        <v>25.416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49">
        <v>1</v>
      </c>
      <c r="O17" s="249">
        <f>ROUND(E17*N17,2)</f>
        <v>25.42</v>
      </c>
      <c r="P17" s="249">
        <v>0</v>
      </c>
      <c r="Q17" s="249">
        <f>ROUND(E17*P17,2)</f>
        <v>0</v>
      </c>
      <c r="R17" s="251" t="s">
        <v>374</v>
      </c>
      <c r="S17" s="251" t="s">
        <v>165</v>
      </c>
      <c r="T17" s="252" t="s">
        <v>165</v>
      </c>
      <c r="U17" s="232">
        <v>0</v>
      </c>
      <c r="V17" s="232">
        <f>ROUND(E17*U17,2)</f>
        <v>0</v>
      </c>
      <c r="W17" s="232"/>
      <c r="X17" s="232" t="s">
        <v>375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376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29"/>
      <c r="B18" s="230"/>
      <c r="C18" s="263" t="s">
        <v>296</v>
      </c>
      <c r="D18" s="233"/>
      <c r="E18" s="234"/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12"/>
      <c r="Z18" s="212"/>
      <c r="AA18" s="212"/>
      <c r="AB18" s="212"/>
      <c r="AC18" s="212"/>
      <c r="AD18" s="212"/>
      <c r="AE18" s="212"/>
      <c r="AF18" s="212"/>
      <c r="AG18" s="212" t="s">
        <v>169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0.399999999999999" outlineLevel="1" x14ac:dyDescent="0.25">
      <c r="A19" s="229"/>
      <c r="B19" s="230"/>
      <c r="C19" s="263" t="s">
        <v>906</v>
      </c>
      <c r="D19" s="233"/>
      <c r="E19" s="234">
        <v>25.416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12"/>
      <c r="Z19" s="212"/>
      <c r="AA19" s="212"/>
      <c r="AB19" s="212"/>
      <c r="AC19" s="212"/>
      <c r="AD19" s="212"/>
      <c r="AE19" s="212"/>
      <c r="AF19" s="212"/>
      <c r="AG19" s="212" t="s">
        <v>169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46">
        <v>4</v>
      </c>
      <c r="B20" s="247" t="s">
        <v>907</v>
      </c>
      <c r="C20" s="262" t="s">
        <v>908</v>
      </c>
      <c r="D20" s="248" t="s">
        <v>224</v>
      </c>
      <c r="E20" s="249">
        <v>211.8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49">
        <v>0.20474999999999999</v>
      </c>
      <c r="O20" s="249">
        <f>ROUND(E20*N20,2)</f>
        <v>43.37</v>
      </c>
      <c r="P20" s="249">
        <v>0</v>
      </c>
      <c r="Q20" s="249">
        <f>ROUND(E20*P20,2)</f>
        <v>0</v>
      </c>
      <c r="R20" s="251"/>
      <c r="S20" s="251" t="s">
        <v>165</v>
      </c>
      <c r="T20" s="252" t="s">
        <v>165</v>
      </c>
      <c r="U20" s="232">
        <v>0.1</v>
      </c>
      <c r="V20" s="232">
        <f>ROUND(E20*U20,2)</f>
        <v>21.18</v>
      </c>
      <c r="W20" s="232"/>
      <c r="X20" s="232" t="s">
        <v>166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167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29"/>
      <c r="B21" s="230"/>
      <c r="C21" s="263" t="s">
        <v>296</v>
      </c>
      <c r="D21" s="233"/>
      <c r="E21" s="234"/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12"/>
      <c r="Z21" s="212"/>
      <c r="AA21" s="212"/>
      <c r="AB21" s="212"/>
      <c r="AC21" s="212"/>
      <c r="AD21" s="212"/>
      <c r="AE21" s="212"/>
      <c r="AF21" s="212"/>
      <c r="AG21" s="212" t="s">
        <v>169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29"/>
      <c r="B22" s="230"/>
      <c r="C22" s="263" t="s">
        <v>909</v>
      </c>
      <c r="D22" s="233"/>
      <c r="E22" s="234">
        <v>211.8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12"/>
      <c r="Z22" s="212"/>
      <c r="AA22" s="212"/>
      <c r="AB22" s="212"/>
      <c r="AC22" s="212"/>
      <c r="AD22" s="212"/>
      <c r="AE22" s="212"/>
      <c r="AF22" s="212"/>
      <c r="AG22" s="212" t="s">
        <v>169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46">
        <v>5</v>
      </c>
      <c r="B23" s="247" t="s">
        <v>910</v>
      </c>
      <c r="C23" s="262" t="s">
        <v>911</v>
      </c>
      <c r="D23" s="248" t="s">
        <v>164</v>
      </c>
      <c r="E23" s="249">
        <v>38.119999999999997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49">
        <v>0</v>
      </c>
      <c r="O23" s="249">
        <f>ROUND(E23*N23,2)</f>
        <v>0</v>
      </c>
      <c r="P23" s="249">
        <v>0</v>
      </c>
      <c r="Q23" s="249">
        <f>ROUND(E23*P23,2)</f>
        <v>0</v>
      </c>
      <c r="R23" s="251"/>
      <c r="S23" s="251" t="s">
        <v>165</v>
      </c>
      <c r="T23" s="252" t="s">
        <v>165</v>
      </c>
      <c r="U23" s="232">
        <v>0.66300000000000003</v>
      </c>
      <c r="V23" s="232">
        <f>ROUND(E23*U23,2)</f>
        <v>25.27</v>
      </c>
      <c r="W23" s="232"/>
      <c r="X23" s="232" t="s">
        <v>166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167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29"/>
      <c r="B24" s="230"/>
      <c r="C24" s="263" t="s">
        <v>296</v>
      </c>
      <c r="D24" s="233"/>
      <c r="E24" s="234"/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12"/>
      <c r="Z24" s="212"/>
      <c r="AA24" s="212"/>
      <c r="AB24" s="212"/>
      <c r="AC24" s="212"/>
      <c r="AD24" s="212"/>
      <c r="AE24" s="212"/>
      <c r="AF24" s="212"/>
      <c r="AG24" s="212" t="s">
        <v>169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29"/>
      <c r="B25" s="230"/>
      <c r="C25" s="263" t="s">
        <v>912</v>
      </c>
      <c r="D25" s="233"/>
      <c r="E25" s="234">
        <v>38.119999999999997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12"/>
      <c r="Z25" s="212"/>
      <c r="AA25" s="212"/>
      <c r="AB25" s="212"/>
      <c r="AC25" s="212"/>
      <c r="AD25" s="212"/>
      <c r="AE25" s="212"/>
      <c r="AF25" s="212"/>
      <c r="AG25" s="212" t="s">
        <v>169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53">
        <v>6</v>
      </c>
      <c r="B26" s="254" t="s">
        <v>185</v>
      </c>
      <c r="C26" s="264" t="s">
        <v>186</v>
      </c>
      <c r="D26" s="255" t="s">
        <v>164</v>
      </c>
      <c r="E26" s="256">
        <v>38.119999999999997</v>
      </c>
      <c r="F26" s="257"/>
      <c r="G26" s="258">
        <f>ROUND(E26*F26,2)</f>
        <v>0</v>
      </c>
      <c r="H26" s="257"/>
      <c r="I26" s="258">
        <f>ROUND(E26*H26,2)</f>
        <v>0</v>
      </c>
      <c r="J26" s="257"/>
      <c r="K26" s="258">
        <f>ROUND(E26*J26,2)</f>
        <v>0</v>
      </c>
      <c r="L26" s="258">
        <v>21</v>
      </c>
      <c r="M26" s="258">
        <f>G26*(1+L26/100)</f>
        <v>0</v>
      </c>
      <c r="N26" s="256">
        <v>0</v>
      </c>
      <c r="O26" s="256">
        <f>ROUND(E26*N26,2)</f>
        <v>0</v>
      </c>
      <c r="P26" s="256">
        <v>0</v>
      </c>
      <c r="Q26" s="256">
        <f>ROUND(E26*P26,2)</f>
        <v>0</v>
      </c>
      <c r="R26" s="258"/>
      <c r="S26" s="258" t="s">
        <v>165</v>
      </c>
      <c r="T26" s="259" t="s">
        <v>165</v>
      </c>
      <c r="U26" s="232">
        <v>0</v>
      </c>
      <c r="V26" s="232">
        <f>ROUND(E26*U26,2)</f>
        <v>0</v>
      </c>
      <c r="W26" s="232"/>
      <c r="X26" s="232" t="s">
        <v>166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167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0.399999999999999" outlineLevel="1" x14ac:dyDescent="0.25">
      <c r="A27" s="246">
        <v>7</v>
      </c>
      <c r="B27" s="247" t="s">
        <v>913</v>
      </c>
      <c r="C27" s="262" t="s">
        <v>914</v>
      </c>
      <c r="D27" s="248" t="s">
        <v>224</v>
      </c>
      <c r="E27" s="249">
        <v>3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49">
        <v>9.2999999999999999E-2</v>
      </c>
      <c r="O27" s="249">
        <f>ROUND(E27*N27,2)</f>
        <v>0.28000000000000003</v>
      </c>
      <c r="P27" s="249">
        <v>0</v>
      </c>
      <c r="Q27" s="249">
        <f>ROUND(E27*P27,2)</f>
        <v>0</v>
      </c>
      <c r="R27" s="251"/>
      <c r="S27" s="251" t="s">
        <v>165</v>
      </c>
      <c r="T27" s="252" t="s">
        <v>165</v>
      </c>
      <c r="U27" s="232">
        <v>0.52500000000000002</v>
      </c>
      <c r="V27" s="232">
        <f>ROUND(E27*U27,2)</f>
        <v>1.58</v>
      </c>
      <c r="W27" s="232"/>
      <c r="X27" s="232" t="s">
        <v>166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167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29"/>
      <c r="B28" s="230"/>
      <c r="C28" s="263" t="s">
        <v>915</v>
      </c>
      <c r="D28" s="233"/>
      <c r="E28" s="234"/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12"/>
      <c r="Z28" s="212"/>
      <c r="AA28" s="212"/>
      <c r="AB28" s="212"/>
      <c r="AC28" s="212"/>
      <c r="AD28" s="212"/>
      <c r="AE28" s="212"/>
      <c r="AF28" s="212"/>
      <c r="AG28" s="212" t="s">
        <v>169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0.399999999999999" outlineLevel="1" x14ac:dyDescent="0.25">
      <c r="A29" s="229"/>
      <c r="B29" s="230"/>
      <c r="C29" s="263" t="s">
        <v>916</v>
      </c>
      <c r="D29" s="233"/>
      <c r="E29" s="234">
        <v>3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12"/>
      <c r="Z29" s="212"/>
      <c r="AA29" s="212"/>
      <c r="AB29" s="212"/>
      <c r="AC29" s="212"/>
      <c r="AD29" s="212"/>
      <c r="AE29" s="212"/>
      <c r="AF29" s="212"/>
      <c r="AG29" s="212" t="s">
        <v>169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x14ac:dyDescent="0.25">
      <c r="A30" s="240" t="s">
        <v>160</v>
      </c>
      <c r="B30" s="241" t="s">
        <v>124</v>
      </c>
      <c r="C30" s="261" t="s">
        <v>125</v>
      </c>
      <c r="D30" s="242"/>
      <c r="E30" s="243"/>
      <c r="F30" s="244"/>
      <c r="G30" s="244">
        <f>SUMIF(AG31:AG36,"&lt;&gt;NOR",G31:G36)</f>
        <v>0</v>
      </c>
      <c r="H30" s="244"/>
      <c r="I30" s="244">
        <f>SUM(I31:I36)</f>
        <v>0</v>
      </c>
      <c r="J30" s="244"/>
      <c r="K30" s="244">
        <f>SUM(K31:K36)</f>
        <v>0</v>
      </c>
      <c r="L30" s="244"/>
      <c r="M30" s="244">
        <f>SUM(M31:M36)</f>
        <v>0</v>
      </c>
      <c r="N30" s="243"/>
      <c r="O30" s="243">
        <f>SUM(O31:O36)</f>
        <v>0.01</v>
      </c>
      <c r="P30" s="243"/>
      <c r="Q30" s="243">
        <f>SUM(Q31:Q36)</f>
        <v>0</v>
      </c>
      <c r="R30" s="244"/>
      <c r="S30" s="244"/>
      <c r="T30" s="245"/>
      <c r="U30" s="239"/>
      <c r="V30" s="239">
        <f>SUM(V31:V36)</f>
        <v>45.86</v>
      </c>
      <c r="W30" s="239"/>
      <c r="X30" s="239"/>
      <c r="AG30" t="s">
        <v>161</v>
      </c>
    </row>
    <row r="31" spans="1:60" ht="20.399999999999999" outlineLevel="1" x14ac:dyDescent="0.25">
      <c r="A31" s="246">
        <v>8</v>
      </c>
      <c r="B31" s="247" t="s">
        <v>917</v>
      </c>
      <c r="C31" s="262" t="s">
        <v>918</v>
      </c>
      <c r="D31" s="248" t="s">
        <v>224</v>
      </c>
      <c r="E31" s="249">
        <v>193.3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49">
        <v>0</v>
      </c>
      <c r="O31" s="249">
        <f>ROUND(E31*N31,2)</f>
        <v>0</v>
      </c>
      <c r="P31" s="249">
        <v>0</v>
      </c>
      <c r="Q31" s="249">
        <f>ROUND(E31*P31,2)</f>
        <v>0</v>
      </c>
      <c r="R31" s="251"/>
      <c r="S31" s="251" t="s">
        <v>229</v>
      </c>
      <c r="T31" s="252" t="s">
        <v>230</v>
      </c>
      <c r="U31" s="232">
        <v>0.2</v>
      </c>
      <c r="V31" s="232">
        <f>ROUND(E31*U31,2)</f>
        <v>38.659999999999997</v>
      </c>
      <c r="W31" s="232"/>
      <c r="X31" s="232" t="s">
        <v>166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167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29"/>
      <c r="B32" s="230"/>
      <c r="C32" s="263" t="s">
        <v>915</v>
      </c>
      <c r="D32" s="233"/>
      <c r="E32" s="234"/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12"/>
      <c r="Z32" s="212"/>
      <c r="AA32" s="212"/>
      <c r="AB32" s="212"/>
      <c r="AC32" s="212"/>
      <c r="AD32" s="212"/>
      <c r="AE32" s="212"/>
      <c r="AF32" s="212"/>
      <c r="AG32" s="212" t="s">
        <v>169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0.399999999999999" outlineLevel="1" x14ac:dyDescent="0.25">
      <c r="A33" s="229"/>
      <c r="B33" s="230"/>
      <c r="C33" s="263" t="s">
        <v>919</v>
      </c>
      <c r="D33" s="233"/>
      <c r="E33" s="234">
        <v>193.3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12"/>
      <c r="Z33" s="212"/>
      <c r="AA33" s="212"/>
      <c r="AB33" s="212"/>
      <c r="AC33" s="212"/>
      <c r="AD33" s="212"/>
      <c r="AE33" s="212"/>
      <c r="AF33" s="212"/>
      <c r="AG33" s="212" t="s">
        <v>169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46">
        <v>9</v>
      </c>
      <c r="B34" s="247" t="s">
        <v>920</v>
      </c>
      <c r="C34" s="262" t="s">
        <v>921</v>
      </c>
      <c r="D34" s="248" t="s">
        <v>224</v>
      </c>
      <c r="E34" s="249">
        <v>211.8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49">
        <v>5.0000000000000002E-5</v>
      </c>
      <c r="O34" s="249">
        <f>ROUND(E34*N34,2)</f>
        <v>0.01</v>
      </c>
      <c r="P34" s="249">
        <v>0</v>
      </c>
      <c r="Q34" s="249">
        <f>ROUND(E34*P34,2)</f>
        <v>0</v>
      </c>
      <c r="R34" s="251"/>
      <c r="S34" s="251" t="s">
        <v>165</v>
      </c>
      <c r="T34" s="252" t="s">
        <v>165</v>
      </c>
      <c r="U34" s="232">
        <v>3.4000000000000002E-2</v>
      </c>
      <c r="V34" s="232">
        <f>ROUND(E34*U34,2)</f>
        <v>7.2</v>
      </c>
      <c r="W34" s="232"/>
      <c r="X34" s="232" t="s">
        <v>166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167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29"/>
      <c r="B35" s="230"/>
      <c r="C35" s="263" t="s">
        <v>296</v>
      </c>
      <c r="D35" s="233"/>
      <c r="E35" s="234"/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12"/>
      <c r="Z35" s="212"/>
      <c r="AA35" s="212"/>
      <c r="AB35" s="212"/>
      <c r="AC35" s="212"/>
      <c r="AD35" s="212"/>
      <c r="AE35" s="212"/>
      <c r="AF35" s="212"/>
      <c r="AG35" s="212" t="s">
        <v>169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29"/>
      <c r="B36" s="230"/>
      <c r="C36" s="263" t="s">
        <v>922</v>
      </c>
      <c r="D36" s="233"/>
      <c r="E36" s="234">
        <v>211.8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12"/>
      <c r="Z36" s="212"/>
      <c r="AA36" s="212"/>
      <c r="AB36" s="212"/>
      <c r="AC36" s="212"/>
      <c r="AD36" s="212"/>
      <c r="AE36" s="212"/>
      <c r="AF36" s="212"/>
      <c r="AG36" s="212" t="s">
        <v>169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x14ac:dyDescent="0.25">
      <c r="A37" s="240" t="s">
        <v>160</v>
      </c>
      <c r="B37" s="241" t="s">
        <v>128</v>
      </c>
      <c r="C37" s="261" t="s">
        <v>129</v>
      </c>
      <c r="D37" s="242"/>
      <c r="E37" s="243"/>
      <c r="F37" s="244"/>
      <c r="G37" s="244">
        <f>SUMIF(AG38:AG38,"&lt;&gt;NOR",G38:G38)</f>
        <v>0</v>
      </c>
      <c r="H37" s="244"/>
      <c r="I37" s="244">
        <f>SUM(I38:I38)</f>
        <v>0</v>
      </c>
      <c r="J37" s="244"/>
      <c r="K37" s="244">
        <f>SUM(K38:K38)</f>
        <v>0</v>
      </c>
      <c r="L37" s="244"/>
      <c r="M37" s="244">
        <f>SUM(M38:M38)</f>
        <v>0</v>
      </c>
      <c r="N37" s="243"/>
      <c r="O37" s="243">
        <f>SUM(O38:O38)</f>
        <v>0</v>
      </c>
      <c r="P37" s="243"/>
      <c r="Q37" s="243">
        <f>SUM(Q38:Q38)</f>
        <v>0</v>
      </c>
      <c r="R37" s="244"/>
      <c r="S37" s="244"/>
      <c r="T37" s="245"/>
      <c r="U37" s="239"/>
      <c r="V37" s="239">
        <f>SUM(V38:V38)</f>
        <v>0</v>
      </c>
      <c r="W37" s="239"/>
      <c r="X37" s="239"/>
      <c r="AG37" t="s">
        <v>161</v>
      </c>
    </row>
    <row r="38" spans="1:60" outlineLevel="1" x14ac:dyDescent="0.25">
      <c r="A38" s="246">
        <v>10</v>
      </c>
      <c r="B38" s="247" t="s">
        <v>923</v>
      </c>
      <c r="C38" s="262" t="s">
        <v>924</v>
      </c>
      <c r="D38" s="248" t="s">
        <v>925</v>
      </c>
      <c r="E38" s="249">
        <v>1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49">
        <v>0</v>
      </c>
      <c r="O38" s="249">
        <f>ROUND(E38*N38,2)</f>
        <v>0</v>
      </c>
      <c r="P38" s="249">
        <v>0</v>
      </c>
      <c r="Q38" s="249">
        <f>ROUND(E38*P38,2)</f>
        <v>0</v>
      </c>
      <c r="R38" s="251"/>
      <c r="S38" s="251" t="s">
        <v>165</v>
      </c>
      <c r="T38" s="252" t="s">
        <v>165</v>
      </c>
      <c r="U38" s="232">
        <v>0</v>
      </c>
      <c r="V38" s="232">
        <f>ROUND(E38*U38,2)</f>
        <v>0</v>
      </c>
      <c r="W38" s="232"/>
      <c r="X38" s="232" t="s">
        <v>166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167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x14ac:dyDescent="0.25">
      <c r="A39" s="3"/>
      <c r="B39" s="4"/>
      <c r="C39" s="268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v>15</v>
      </c>
      <c r="AF39">
        <v>21</v>
      </c>
      <c r="AG39" t="s">
        <v>147</v>
      </c>
    </row>
    <row r="40" spans="1:60" x14ac:dyDescent="0.25">
      <c r="A40" s="215"/>
      <c r="B40" s="216" t="s">
        <v>31</v>
      </c>
      <c r="C40" s="269"/>
      <c r="D40" s="217"/>
      <c r="E40" s="218"/>
      <c r="F40" s="218"/>
      <c r="G40" s="260">
        <f>G8+G30+G37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f>SUMIF(L7:L38,AE39,G7:G38)</f>
        <v>0</v>
      </c>
      <c r="AF40">
        <f>SUMIF(L7:L38,AF39,G7:G38)</f>
        <v>0</v>
      </c>
      <c r="AG40" t="s">
        <v>251</v>
      </c>
    </row>
    <row r="41" spans="1:60" x14ac:dyDescent="0.25">
      <c r="A41" s="3"/>
      <c r="B41" s="4"/>
      <c r="C41" s="268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25">
      <c r="A42" s="3"/>
      <c r="B42" s="4"/>
      <c r="C42" s="268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 x14ac:dyDescent="0.25">
      <c r="A43" s="219" t="s">
        <v>252</v>
      </c>
      <c r="B43" s="219"/>
      <c r="C43" s="270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25">
      <c r="A44" s="220"/>
      <c r="B44" s="221"/>
      <c r="C44" s="271"/>
      <c r="D44" s="221"/>
      <c r="E44" s="221"/>
      <c r="F44" s="221"/>
      <c r="G44" s="22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G44" t="s">
        <v>253</v>
      </c>
    </row>
    <row r="45" spans="1:60" x14ac:dyDescent="0.25">
      <c r="A45" s="223"/>
      <c r="B45" s="224"/>
      <c r="C45" s="272"/>
      <c r="D45" s="224"/>
      <c r="E45" s="224"/>
      <c r="F45" s="224"/>
      <c r="G45" s="225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5">
      <c r="A46" s="223"/>
      <c r="B46" s="224"/>
      <c r="C46" s="272"/>
      <c r="D46" s="224"/>
      <c r="E46" s="224"/>
      <c r="F46" s="224"/>
      <c r="G46" s="22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5">
      <c r="A47" s="223"/>
      <c r="B47" s="224"/>
      <c r="C47" s="272"/>
      <c r="D47" s="224"/>
      <c r="E47" s="224"/>
      <c r="F47" s="224"/>
      <c r="G47" s="225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5">
      <c r="A48" s="226"/>
      <c r="B48" s="227"/>
      <c r="C48" s="273"/>
      <c r="D48" s="227"/>
      <c r="E48" s="227"/>
      <c r="F48" s="227"/>
      <c r="G48" s="228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5">
      <c r="A49" s="3"/>
      <c r="B49" s="4"/>
      <c r="C49" s="268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5">
      <c r="C50" s="274"/>
      <c r="D50" s="10"/>
      <c r="AG50" t="s">
        <v>254</v>
      </c>
    </row>
    <row r="51" spans="1:33" x14ac:dyDescent="0.25">
      <c r="D51" s="10"/>
    </row>
    <row r="52" spans="1:33" x14ac:dyDescent="0.25">
      <c r="D52" s="10"/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43:C43"/>
    <mergeCell ref="A44:G4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135</v>
      </c>
    </row>
    <row r="2" spans="1:60" ht="25.0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136</v>
      </c>
    </row>
    <row r="3" spans="1:60" ht="25.05" customHeight="1" x14ac:dyDescent="0.25">
      <c r="A3" s="198" t="s">
        <v>9</v>
      </c>
      <c r="B3" s="49" t="s">
        <v>43</v>
      </c>
      <c r="C3" s="201" t="s">
        <v>44</v>
      </c>
      <c r="D3" s="199"/>
      <c r="E3" s="199"/>
      <c r="F3" s="199"/>
      <c r="G3" s="200"/>
      <c r="AC3" s="177" t="s">
        <v>136</v>
      </c>
      <c r="AG3" t="s">
        <v>137</v>
      </c>
    </row>
    <row r="4" spans="1:60" ht="25.05" customHeight="1" x14ac:dyDescent="0.25">
      <c r="A4" s="202" t="s">
        <v>10</v>
      </c>
      <c r="B4" s="203" t="s">
        <v>65</v>
      </c>
      <c r="C4" s="204" t="s">
        <v>66</v>
      </c>
      <c r="D4" s="205"/>
      <c r="E4" s="205"/>
      <c r="F4" s="205"/>
      <c r="G4" s="206"/>
      <c r="AG4" t="s">
        <v>138</v>
      </c>
    </row>
    <row r="5" spans="1:60" x14ac:dyDescent="0.25">
      <c r="D5" s="10"/>
    </row>
    <row r="6" spans="1:60" ht="39.6" x14ac:dyDescent="0.25">
      <c r="A6" s="208" t="s">
        <v>139</v>
      </c>
      <c r="B6" s="210" t="s">
        <v>140</v>
      </c>
      <c r="C6" s="210" t="s">
        <v>141</v>
      </c>
      <c r="D6" s="209" t="s">
        <v>142</v>
      </c>
      <c r="E6" s="208" t="s">
        <v>143</v>
      </c>
      <c r="F6" s="207" t="s">
        <v>144</v>
      </c>
      <c r="G6" s="208" t="s">
        <v>31</v>
      </c>
      <c r="H6" s="211" t="s">
        <v>32</v>
      </c>
      <c r="I6" s="211" t="s">
        <v>145</v>
      </c>
      <c r="J6" s="211" t="s">
        <v>33</v>
      </c>
      <c r="K6" s="211" t="s">
        <v>146</v>
      </c>
      <c r="L6" s="211" t="s">
        <v>147</v>
      </c>
      <c r="M6" s="211" t="s">
        <v>148</v>
      </c>
      <c r="N6" s="211" t="s">
        <v>149</v>
      </c>
      <c r="O6" s="211" t="s">
        <v>150</v>
      </c>
      <c r="P6" s="211" t="s">
        <v>151</v>
      </c>
      <c r="Q6" s="211" t="s">
        <v>152</v>
      </c>
      <c r="R6" s="211" t="s">
        <v>153</v>
      </c>
      <c r="S6" s="211" t="s">
        <v>154</v>
      </c>
      <c r="T6" s="211" t="s">
        <v>155</v>
      </c>
      <c r="U6" s="211" t="s">
        <v>156</v>
      </c>
      <c r="V6" s="211" t="s">
        <v>157</v>
      </c>
      <c r="W6" s="211" t="s">
        <v>158</v>
      </c>
      <c r="X6" s="211" t="s">
        <v>159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5">
      <c r="A8" s="240" t="s">
        <v>160</v>
      </c>
      <c r="B8" s="241" t="s">
        <v>126</v>
      </c>
      <c r="C8" s="261" t="s">
        <v>127</v>
      </c>
      <c r="D8" s="242"/>
      <c r="E8" s="243"/>
      <c r="F8" s="244"/>
      <c r="G8" s="244">
        <f>SUMIF(AG9:AG23,"&lt;&gt;NOR",G9:G23)</f>
        <v>0</v>
      </c>
      <c r="H8" s="244"/>
      <c r="I8" s="244">
        <f>SUM(I9:I23)</f>
        <v>0</v>
      </c>
      <c r="J8" s="244"/>
      <c r="K8" s="244">
        <f>SUM(K9:K23)</f>
        <v>0</v>
      </c>
      <c r="L8" s="244"/>
      <c r="M8" s="244">
        <f>SUM(M9:M23)</f>
        <v>0</v>
      </c>
      <c r="N8" s="243"/>
      <c r="O8" s="243">
        <f>SUM(O9:O23)</f>
        <v>0.04</v>
      </c>
      <c r="P8" s="243"/>
      <c r="Q8" s="243">
        <f>SUM(Q9:Q23)</f>
        <v>0</v>
      </c>
      <c r="R8" s="244"/>
      <c r="S8" s="244"/>
      <c r="T8" s="245"/>
      <c r="U8" s="239"/>
      <c r="V8" s="239">
        <f>SUM(V9:V23)</f>
        <v>26.9</v>
      </c>
      <c r="W8" s="239"/>
      <c r="X8" s="239"/>
      <c r="AG8" t="s">
        <v>161</v>
      </c>
    </row>
    <row r="9" spans="1:60" outlineLevel="1" x14ac:dyDescent="0.25">
      <c r="A9" s="246">
        <v>1</v>
      </c>
      <c r="B9" s="247" t="s">
        <v>926</v>
      </c>
      <c r="C9" s="262" t="s">
        <v>927</v>
      </c>
      <c r="D9" s="248" t="s">
        <v>224</v>
      </c>
      <c r="E9" s="249">
        <v>13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51"/>
      <c r="S9" s="251" t="s">
        <v>165</v>
      </c>
      <c r="T9" s="252" t="s">
        <v>165</v>
      </c>
      <c r="U9" s="232">
        <v>0.35039999999999999</v>
      </c>
      <c r="V9" s="232">
        <f>ROUND(E9*U9,2)</f>
        <v>4.5599999999999996</v>
      </c>
      <c r="W9" s="232"/>
      <c r="X9" s="232" t="s">
        <v>166</v>
      </c>
      <c r="Y9" s="212"/>
      <c r="Z9" s="212"/>
      <c r="AA9" s="212"/>
      <c r="AB9" s="212"/>
      <c r="AC9" s="212"/>
      <c r="AD9" s="212"/>
      <c r="AE9" s="212"/>
      <c r="AF9" s="212"/>
      <c r="AG9" s="212" t="s">
        <v>167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29"/>
      <c r="B10" s="230"/>
      <c r="C10" s="263" t="s">
        <v>928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169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0.399999999999999" outlineLevel="1" x14ac:dyDescent="0.25">
      <c r="A11" s="229"/>
      <c r="B11" s="230"/>
      <c r="C11" s="263" t="s">
        <v>929</v>
      </c>
      <c r="D11" s="233"/>
      <c r="E11" s="234">
        <v>13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12"/>
      <c r="Z11" s="212"/>
      <c r="AA11" s="212"/>
      <c r="AB11" s="212"/>
      <c r="AC11" s="212"/>
      <c r="AD11" s="212"/>
      <c r="AE11" s="212"/>
      <c r="AF11" s="212"/>
      <c r="AG11" s="212" t="s">
        <v>169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46">
        <v>2</v>
      </c>
      <c r="B12" s="247" t="s">
        <v>930</v>
      </c>
      <c r="C12" s="262" t="s">
        <v>931</v>
      </c>
      <c r="D12" s="248" t="s">
        <v>224</v>
      </c>
      <c r="E12" s="249">
        <v>13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49">
        <v>0</v>
      </c>
      <c r="O12" s="249">
        <f>ROUND(E12*N12,2)</f>
        <v>0</v>
      </c>
      <c r="P12" s="249">
        <v>0</v>
      </c>
      <c r="Q12" s="249">
        <f>ROUND(E12*P12,2)</f>
        <v>0</v>
      </c>
      <c r="R12" s="251"/>
      <c r="S12" s="251" t="s">
        <v>165</v>
      </c>
      <c r="T12" s="252" t="s">
        <v>165</v>
      </c>
      <c r="U12" s="232">
        <v>0.82499999999999996</v>
      </c>
      <c r="V12" s="232">
        <f>ROUND(E12*U12,2)</f>
        <v>10.73</v>
      </c>
      <c r="W12" s="232"/>
      <c r="X12" s="232" t="s">
        <v>166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167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29"/>
      <c r="B13" s="230"/>
      <c r="C13" s="263" t="s">
        <v>928</v>
      </c>
      <c r="D13" s="233"/>
      <c r="E13" s="234"/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12"/>
      <c r="Z13" s="212"/>
      <c r="AA13" s="212"/>
      <c r="AB13" s="212"/>
      <c r="AC13" s="212"/>
      <c r="AD13" s="212"/>
      <c r="AE13" s="212"/>
      <c r="AF13" s="212"/>
      <c r="AG13" s="212" t="s">
        <v>169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29"/>
      <c r="B14" s="230"/>
      <c r="C14" s="263" t="s">
        <v>932</v>
      </c>
      <c r="D14" s="233"/>
      <c r="E14" s="234">
        <v>13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12"/>
      <c r="Z14" s="212"/>
      <c r="AA14" s="212"/>
      <c r="AB14" s="212"/>
      <c r="AC14" s="212"/>
      <c r="AD14" s="212"/>
      <c r="AE14" s="212"/>
      <c r="AF14" s="212"/>
      <c r="AG14" s="212" t="s">
        <v>169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0.399999999999999" outlineLevel="1" x14ac:dyDescent="0.25">
      <c r="A15" s="246">
        <v>3</v>
      </c>
      <c r="B15" s="247" t="s">
        <v>868</v>
      </c>
      <c r="C15" s="262" t="s">
        <v>869</v>
      </c>
      <c r="D15" s="248" t="s">
        <v>224</v>
      </c>
      <c r="E15" s="249">
        <v>13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49">
        <v>6.0000000000000002E-5</v>
      </c>
      <c r="O15" s="249">
        <f>ROUND(E15*N15,2)</f>
        <v>0</v>
      </c>
      <c r="P15" s="249">
        <v>0</v>
      </c>
      <c r="Q15" s="249">
        <f>ROUND(E15*P15,2)</f>
        <v>0</v>
      </c>
      <c r="R15" s="251"/>
      <c r="S15" s="251" t="s">
        <v>165</v>
      </c>
      <c r="T15" s="252" t="s">
        <v>165</v>
      </c>
      <c r="U15" s="232">
        <v>2.5999999999999999E-2</v>
      </c>
      <c r="V15" s="232">
        <f>ROUND(E15*U15,2)</f>
        <v>0.34</v>
      </c>
      <c r="W15" s="232"/>
      <c r="X15" s="232" t="s">
        <v>166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167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29"/>
      <c r="B16" s="230"/>
      <c r="C16" s="263" t="s">
        <v>928</v>
      </c>
      <c r="D16" s="233"/>
      <c r="E16" s="234"/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12"/>
      <c r="Z16" s="212"/>
      <c r="AA16" s="212"/>
      <c r="AB16" s="212"/>
      <c r="AC16" s="212"/>
      <c r="AD16" s="212"/>
      <c r="AE16" s="212"/>
      <c r="AF16" s="212"/>
      <c r="AG16" s="212" t="s">
        <v>169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29"/>
      <c r="B17" s="230"/>
      <c r="C17" s="263" t="s">
        <v>933</v>
      </c>
      <c r="D17" s="233"/>
      <c r="E17" s="234">
        <v>13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12"/>
      <c r="Z17" s="212"/>
      <c r="AA17" s="212"/>
      <c r="AB17" s="212"/>
      <c r="AC17" s="212"/>
      <c r="AD17" s="212"/>
      <c r="AE17" s="212"/>
      <c r="AF17" s="212"/>
      <c r="AG17" s="212" t="s">
        <v>169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46">
        <v>4</v>
      </c>
      <c r="B18" s="247" t="s">
        <v>934</v>
      </c>
      <c r="C18" s="262" t="s">
        <v>935</v>
      </c>
      <c r="D18" s="248" t="s">
        <v>224</v>
      </c>
      <c r="E18" s="249">
        <v>36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49">
        <v>0</v>
      </c>
      <c r="O18" s="249">
        <f>ROUND(E18*N18,2)</f>
        <v>0</v>
      </c>
      <c r="P18" s="249">
        <v>0</v>
      </c>
      <c r="Q18" s="249">
        <f>ROUND(E18*P18,2)</f>
        <v>0</v>
      </c>
      <c r="R18" s="251"/>
      <c r="S18" s="251" t="s">
        <v>229</v>
      </c>
      <c r="T18" s="252" t="s">
        <v>230</v>
      </c>
      <c r="U18" s="232">
        <v>0.31317</v>
      </c>
      <c r="V18" s="232">
        <f>ROUND(E18*U18,2)</f>
        <v>11.27</v>
      </c>
      <c r="W18" s="232"/>
      <c r="X18" s="232" t="s">
        <v>166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167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29"/>
      <c r="B19" s="230"/>
      <c r="C19" s="263" t="s">
        <v>928</v>
      </c>
      <c r="D19" s="233"/>
      <c r="E19" s="234"/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12"/>
      <c r="Z19" s="212"/>
      <c r="AA19" s="212"/>
      <c r="AB19" s="212"/>
      <c r="AC19" s="212"/>
      <c r="AD19" s="212"/>
      <c r="AE19" s="212"/>
      <c r="AF19" s="212"/>
      <c r="AG19" s="212" t="s">
        <v>169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29"/>
      <c r="B20" s="230"/>
      <c r="C20" s="263" t="s">
        <v>936</v>
      </c>
      <c r="D20" s="233"/>
      <c r="E20" s="234">
        <v>36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12"/>
      <c r="Z20" s="212"/>
      <c r="AA20" s="212"/>
      <c r="AB20" s="212"/>
      <c r="AC20" s="212"/>
      <c r="AD20" s="212"/>
      <c r="AE20" s="212"/>
      <c r="AF20" s="212"/>
      <c r="AG20" s="212" t="s">
        <v>169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46">
        <v>5</v>
      </c>
      <c r="B21" s="247" t="s">
        <v>937</v>
      </c>
      <c r="C21" s="262" t="s">
        <v>938</v>
      </c>
      <c r="D21" s="248" t="s">
        <v>224</v>
      </c>
      <c r="E21" s="249">
        <v>39.6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49">
        <v>9.2000000000000003E-4</v>
      </c>
      <c r="O21" s="249">
        <f>ROUND(E21*N21,2)</f>
        <v>0.04</v>
      </c>
      <c r="P21" s="249">
        <v>0</v>
      </c>
      <c r="Q21" s="249">
        <f>ROUND(E21*P21,2)</f>
        <v>0</v>
      </c>
      <c r="R21" s="251" t="s">
        <v>374</v>
      </c>
      <c r="S21" s="251" t="s">
        <v>165</v>
      </c>
      <c r="T21" s="252" t="s">
        <v>165</v>
      </c>
      <c r="U21" s="232">
        <v>0</v>
      </c>
      <c r="V21" s="232">
        <f>ROUND(E21*U21,2)</f>
        <v>0</v>
      </c>
      <c r="W21" s="232"/>
      <c r="X21" s="232" t="s">
        <v>375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376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29"/>
      <c r="B22" s="230"/>
      <c r="C22" s="263" t="s">
        <v>928</v>
      </c>
      <c r="D22" s="233"/>
      <c r="E22" s="234"/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12"/>
      <c r="Z22" s="212"/>
      <c r="AA22" s="212"/>
      <c r="AB22" s="212"/>
      <c r="AC22" s="212"/>
      <c r="AD22" s="212"/>
      <c r="AE22" s="212"/>
      <c r="AF22" s="212"/>
      <c r="AG22" s="212" t="s">
        <v>169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29"/>
      <c r="B23" s="230"/>
      <c r="C23" s="263" t="s">
        <v>939</v>
      </c>
      <c r="D23" s="233"/>
      <c r="E23" s="234">
        <v>39.6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12"/>
      <c r="Z23" s="212"/>
      <c r="AA23" s="212"/>
      <c r="AB23" s="212"/>
      <c r="AC23" s="212"/>
      <c r="AD23" s="212"/>
      <c r="AE23" s="212"/>
      <c r="AF23" s="212"/>
      <c r="AG23" s="212" t="s">
        <v>169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x14ac:dyDescent="0.25">
      <c r="A24" s="3"/>
      <c r="B24" s="4"/>
      <c r="C24" s="268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v>15</v>
      </c>
      <c r="AF24">
        <v>21</v>
      </c>
      <c r="AG24" t="s">
        <v>147</v>
      </c>
    </row>
    <row r="25" spans="1:60" x14ac:dyDescent="0.25">
      <c r="A25" s="215"/>
      <c r="B25" s="216" t="s">
        <v>31</v>
      </c>
      <c r="C25" s="269"/>
      <c r="D25" s="217"/>
      <c r="E25" s="218"/>
      <c r="F25" s="218"/>
      <c r="G25" s="260">
        <f>G8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f>SUMIF(L7:L23,AE24,G7:G23)</f>
        <v>0</v>
      </c>
      <c r="AF25">
        <f>SUMIF(L7:L23,AF24,G7:G23)</f>
        <v>0</v>
      </c>
      <c r="AG25" t="s">
        <v>251</v>
      </c>
    </row>
    <row r="26" spans="1:60" x14ac:dyDescent="0.25">
      <c r="A26" s="3"/>
      <c r="B26" s="4"/>
      <c r="C26" s="268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5">
      <c r="A27" s="3"/>
      <c r="B27" s="4"/>
      <c r="C27" s="268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5">
      <c r="A28" s="219" t="s">
        <v>252</v>
      </c>
      <c r="B28" s="219"/>
      <c r="C28" s="270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5">
      <c r="A29" s="220"/>
      <c r="B29" s="221"/>
      <c r="C29" s="271"/>
      <c r="D29" s="221"/>
      <c r="E29" s="221"/>
      <c r="F29" s="221"/>
      <c r="G29" s="22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G29" t="s">
        <v>253</v>
      </c>
    </row>
    <row r="30" spans="1:60" x14ac:dyDescent="0.25">
      <c r="A30" s="223"/>
      <c r="B30" s="224"/>
      <c r="C30" s="272"/>
      <c r="D30" s="224"/>
      <c r="E30" s="224"/>
      <c r="F30" s="224"/>
      <c r="G30" s="22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A31" s="223"/>
      <c r="B31" s="224"/>
      <c r="C31" s="272"/>
      <c r="D31" s="224"/>
      <c r="E31" s="224"/>
      <c r="F31" s="224"/>
      <c r="G31" s="22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223"/>
      <c r="B32" s="224"/>
      <c r="C32" s="272"/>
      <c r="D32" s="224"/>
      <c r="E32" s="224"/>
      <c r="F32" s="224"/>
      <c r="G32" s="22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5">
      <c r="A33" s="226"/>
      <c r="B33" s="227"/>
      <c r="C33" s="273"/>
      <c r="D33" s="227"/>
      <c r="E33" s="227"/>
      <c r="F33" s="227"/>
      <c r="G33" s="22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A34" s="3"/>
      <c r="B34" s="4"/>
      <c r="C34" s="268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5">
      <c r="C35" s="274"/>
      <c r="D35" s="10"/>
      <c r="AG35" t="s">
        <v>254</v>
      </c>
    </row>
    <row r="36" spans="1:33" x14ac:dyDescent="0.25">
      <c r="D36" s="10"/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8:C28"/>
    <mergeCell ref="A29:G3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135</v>
      </c>
    </row>
    <row r="2" spans="1:60" ht="25.0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136</v>
      </c>
    </row>
    <row r="3" spans="1:60" ht="25.05" customHeight="1" x14ac:dyDescent="0.25">
      <c r="A3" s="198" t="s">
        <v>9</v>
      </c>
      <c r="B3" s="49" t="s">
        <v>43</v>
      </c>
      <c r="C3" s="201" t="s">
        <v>44</v>
      </c>
      <c r="D3" s="199"/>
      <c r="E3" s="199"/>
      <c r="F3" s="199"/>
      <c r="G3" s="200"/>
      <c r="AC3" s="177" t="s">
        <v>136</v>
      </c>
      <c r="AG3" t="s">
        <v>137</v>
      </c>
    </row>
    <row r="4" spans="1:60" ht="25.05" customHeight="1" x14ac:dyDescent="0.25">
      <c r="A4" s="202" t="s">
        <v>10</v>
      </c>
      <c r="B4" s="203" t="s">
        <v>67</v>
      </c>
      <c r="C4" s="204" t="s">
        <v>68</v>
      </c>
      <c r="D4" s="205"/>
      <c r="E4" s="205"/>
      <c r="F4" s="205"/>
      <c r="G4" s="206"/>
      <c r="AG4" t="s">
        <v>138</v>
      </c>
    </row>
    <row r="5" spans="1:60" x14ac:dyDescent="0.25">
      <c r="D5" s="10"/>
    </row>
    <row r="6" spans="1:60" ht="39.6" x14ac:dyDescent="0.25">
      <c r="A6" s="208" t="s">
        <v>139</v>
      </c>
      <c r="B6" s="210" t="s">
        <v>140</v>
      </c>
      <c r="C6" s="210" t="s">
        <v>141</v>
      </c>
      <c r="D6" s="209" t="s">
        <v>142</v>
      </c>
      <c r="E6" s="208" t="s">
        <v>143</v>
      </c>
      <c r="F6" s="207" t="s">
        <v>144</v>
      </c>
      <c r="G6" s="208" t="s">
        <v>31</v>
      </c>
      <c r="H6" s="211" t="s">
        <v>32</v>
      </c>
      <c r="I6" s="211" t="s">
        <v>145</v>
      </c>
      <c r="J6" s="211" t="s">
        <v>33</v>
      </c>
      <c r="K6" s="211" t="s">
        <v>146</v>
      </c>
      <c r="L6" s="211" t="s">
        <v>147</v>
      </c>
      <c r="M6" s="211" t="s">
        <v>148</v>
      </c>
      <c r="N6" s="211" t="s">
        <v>149</v>
      </c>
      <c r="O6" s="211" t="s">
        <v>150</v>
      </c>
      <c r="P6" s="211" t="s">
        <v>151</v>
      </c>
      <c r="Q6" s="211" t="s">
        <v>152</v>
      </c>
      <c r="R6" s="211" t="s">
        <v>153</v>
      </c>
      <c r="S6" s="211" t="s">
        <v>154</v>
      </c>
      <c r="T6" s="211" t="s">
        <v>155</v>
      </c>
      <c r="U6" s="211" t="s">
        <v>156</v>
      </c>
      <c r="V6" s="211" t="s">
        <v>157</v>
      </c>
      <c r="W6" s="211" t="s">
        <v>158</v>
      </c>
      <c r="X6" s="211" t="s">
        <v>159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5">
      <c r="A8" s="240" t="s">
        <v>160</v>
      </c>
      <c r="B8" s="241" t="s">
        <v>102</v>
      </c>
      <c r="C8" s="261" t="s">
        <v>103</v>
      </c>
      <c r="D8" s="242"/>
      <c r="E8" s="243"/>
      <c r="F8" s="244"/>
      <c r="G8" s="244">
        <f>SUMIF(AG9:AG31,"&lt;&gt;NOR",G9:G31)</f>
        <v>0</v>
      </c>
      <c r="H8" s="244"/>
      <c r="I8" s="244">
        <f>SUM(I9:I31)</f>
        <v>0</v>
      </c>
      <c r="J8" s="244"/>
      <c r="K8" s="244">
        <f>SUM(K9:K31)</f>
        <v>0</v>
      </c>
      <c r="L8" s="244"/>
      <c r="M8" s="244">
        <f>SUM(M9:M31)</f>
        <v>0</v>
      </c>
      <c r="N8" s="243"/>
      <c r="O8" s="243">
        <f>SUM(O9:O31)</f>
        <v>0.02</v>
      </c>
      <c r="P8" s="243"/>
      <c r="Q8" s="243">
        <f>SUM(Q9:Q31)</f>
        <v>4.8</v>
      </c>
      <c r="R8" s="244"/>
      <c r="S8" s="244"/>
      <c r="T8" s="245"/>
      <c r="U8" s="239"/>
      <c r="V8" s="239">
        <f>SUM(V9:V31)</f>
        <v>13.33</v>
      </c>
      <c r="W8" s="239"/>
      <c r="X8" s="239"/>
      <c r="AG8" t="s">
        <v>161</v>
      </c>
    </row>
    <row r="9" spans="1:60" outlineLevel="1" x14ac:dyDescent="0.25">
      <c r="A9" s="246">
        <v>1</v>
      </c>
      <c r="B9" s="247" t="s">
        <v>304</v>
      </c>
      <c r="C9" s="262" t="s">
        <v>305</v>
      </c>
      <c r="D9" s="248" t="s">
        <v>164</v>
      </c>
      <c r="E9" s="249">
        <v>6.3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51"/>
      <c r="S9" s="251" t="s">
        <v>165</v>
      </c>
      <c r="T9" s="252" t="s">
        <v>165</v>
      </c>
      <c r="U9" s="232">
        <v>0.16</v>
      </c>
      <c r="V9" s="232">
        <f>ROUND(E9*U9,2)</f>
        <v>1.01</v>
      </c>
      <c r="W9" s="232"/>
      <c r="X9" s="232" t="s">
        <v>166</v>
      </c>
      <c r="Y9" s="212"/>
      <c r="Z9" s="212"/>
      <c r="AA9" s="212"/>
      <c r="AB9" s="212"/>
      <c r="AC9" s="212"/>
      <c r="AD9" s="212"/>
      <c r="AE9" s="212"/>
      <c r="AF9" s="212"/>
      <c r="AG9" s="212" t="s">
        <v>167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29"/>
      <c r="B10" s="230"/>
      <c r="C10" s="263" t="s">
        <v>296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169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0.399999999999999" outlineLevel="1" x14ac:dyDescent="0.25">
      <c r="A11" s="229"/>
      <c r="B11" s="230"/>
      <c r="C11" s="263" t="s">
        <v>940</v>
      </c>
      <c r="D11" s="233"/>
      <c r="E11" s="234">
        <v>1.8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12"/>
      <c r="Z11" s="212"/>
      <c r="AA11" s="212"/>
      <c r="AB11" s="212"/>
      <c r="AC11" s="212"/>
      <c r="AD11" s="212"/>
      <c r="AE11" s="212"/>
      <c r="AF11" s="212"/>
      <c r="AG11" s="212" t="s">
        <v>169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0.399999999999999" outlineLevel="1" x14ac:dyDescent="0.25">
      <c r="A12" s="229"/>
      <c r="B12" s="230"/>
      <c r="C12" s="263" t="s">
        <v>941</v>
      </c>
      <c r="D12" s="233"/>
      <c r="E12" s="234">
        <v>2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12"/>
      <c r="Z12" s="212"/>
      <c r="AA12" s="212"/>
      <c r="AB12" s="212"/>
      <c r="AC12" s="212"/>
      <c r="AD12" s="212"/>
      <c r="AE12" s="212"/>
      <c r="AF12" s="212"/>
      <c r="AG12" s="212" t="s">
        <v>169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0.399999999999999" outlineLevel="1" x14ac:dyDescent="0.25">
      <c r="A13" s="229"/>
      <c r="B13" s="230"/>
      <c r="C13" s="263" t="s">
        <v>942</v>
      </c>
      <c r="D13" s="233"/>
      <c r="E13" s="234">
        <v>2.5</v>
      </c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12"/>
      <c r="Z13" s="212"/>
      <c r="AA13" s="212"/>
      <c r="AB13" s="212"/>
      <c r="AC13" s="212"/>
      <c r="AD13" s="212"/>
      <c r="AE13" s="212"/>
      <c r="AF13" s="212"/>
      <c r="AG13" s="212" t="s">
        <v>169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0.399999999999999" outlineLevel="1" x14ac:dyDescent="0.25">
      <c r="A14" s="246">
        <v>2</v>
      </c>
      <c r="B14" s="247" t="s">
        <v>943</v>
      </c>
      <c r="C14" s="262" t="s">
        <v>944</v>
      </c>
      <c r="D14" s="248" t="s">
        <v>164</v>
      </c>
      <c r="E14" s="249">
        <v>2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49">
        <v>0</v>
      </c>
      <c r="O14" s="249">
        <f>ROUND(E14*N14,2)</f>
        <v>0</v>
      </c>
      <c r="P14" s="249">
        <v>2.4</v>
      </c>
      <c r="Q14" s="249">
        <f>ROUND(E14*P14,2)</f>
        <v>4.8</v>
      </c>
      <c r="R14" s="251"/>
      <c r="S14" s="251" t="s">
        <v>165</v>
      </c>
      <c r="T14" s="252" t="s">
        <v>165</v>
      </c>
      <c r="U14" s="232">
        <v>1.4</v>
      </c>
      <c r="V14" s="232">
        <f>ROUND(E14*U14,2)</f>
        <v>2.8</v>
      </c>
      <c r="W14" s="232"/>
      <c r="X14" s="232" t="s">
        <v>166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167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29"/>
      <c r="B15" s="230"/>
      <c r="C15" s="263" t="s">
        <v>945</v>
      </c>
      <c r="D15" s="233"/>
      <c r="E15" s="234"/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12"/>
      <c r="Z15" s="212"/>
      <c r="AA15" s="212"/>
      <c r="AB15" s="212"/>
      <c r="AC15" s="212"/>
      <c r="AD15" s="212"/>
      <c r="AE15" s="212"/>
      <c r="AF15" s="212"/>
      <c r="AG15" s="212" t="s">
        <v>169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29"/>
      <c r="B16" s="230"/>
      <c r="C16" s="263" t="s">
        <v>296</v>
      </c>
      <c r="D16" s="233"/>
      <c r="E16" s="234"/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12"/>
      <c r="Z16" s="212"/>
      <c r="AA16" s="212"/>
      <c r="AB16" s="212"/>
      <c r="AC16" s="212"/>
      <c r="AD16" s="212"/>
      <c r="AE16" s="212"/>
      <c r="AF16" s="212"/>
      <c r="AG16" s="212" t="s">
        <v>169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0.399999999999999" outlineLevel="1" x14ac:dyDescent="0.25">
      <c r="A17" s="229"/>
      <c r="B17" s="230"/>
      <c r="C17" s="263" t="s">
        <v>946</v>
      </c>
      <c r="D17" s="233"/>
      <c r="E17" s="234">
        <v>2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12"/>
      <c r="Z17" s="212"/>
      <c r="AA17" s="212"/>
      <c r="AB17" s="212"/>
      <c r="AC17" s="212"/>
      <c r="AD17" s="212"/>
      <c r="AE17" s="212"/>
      <c r="AF17" s="212"/>
      <c r="AG17" s="212" t="s">
        <v>169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46">
        <v>3</v>
      </c>
      <c r="B18" s="247" t="s">
        <v>312</v>
      </c>
      <c r="C18" s="262" t="s">
        <v>313</v>
      </c>
      <c r="D18" s="248" t="s">
        <v>164</v>
      </c>
      <c r="E18" s="249">
        <v>8.8000000000000007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49">
        <v>0</v>
      </c>
      <c r="O18" s="249">
        <f>ROUND(E18*N18,2)</f>
        <v>0</v>
      </c>
      <c r="P18" s="249">
        <v>0</v>
      </c>
      <c r="Q18" s="249">
        <f>ROUND(E18*P18,2)</f>
        <v>0</v>
      </c>
      <c r="R18" s="251"/>
      <c r="S18" s="251" t="s">
        <v>165</v>
      </c>
      <c r="T18" s="252" t="s">
        <v>165</v>
      </c>
      <c r="U18" s="232">
        <v>0.01</v>
      </c>
      <c r="V18" s="232">
        <f>ROUND(E18*U18,2)</f>
        <v>0.09</v>
      </c>
      <c r="W18" s="232"/>
      <c r="X18" s="232" t="s">
        <v>166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167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29"/>
      <c r="B19" s="230"/>
      <c r="C19" s="263" t="s">
        <v>296</v>
      </c>
      <c r="D19" s="233"/>
      <c r="E19" s="234"/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12"/>
      <c r="Z19" s="212"/>
      <c r="AA19" s="212"/>
      <c r="AB19" s="212"/>
      <c r="AC19" s="212"/>
      <c r="AD19" s="212"/>
      <c r="AE19" s="212"/>
      <c r="AF19" s="212"/>
      <c r="AG19" s="212" t="s">
        <v>169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29"/>
      <c r="B20" s="230"/>
      <c r="C20" s="263" t="s">
        <v>947</v>
      </c>
      <c r="D20" s="233"/>
      <c r="E20" s="234">
        <v>3.8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12"/>
      <c r="Z20" s="212"/>
      <c r="AA20" s="212"/>
      <c r="AB20" s="212"/>
      <c r="AC20" s="212"/>
      <c r="AD20" s="212"/>
      <c r="AE20" s="212"/>
      <c r="AF20" s="212"/>
      <c r="AG20" s="212" t="s">
        <v>169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29"/>
      <c r="B21" s="230"/>
      <c r="C21" s="263" t="s">
        <v>948</v>
      </c>
      <c r="D21" s="233"/>
      <c r="E21" s="234">
        <v>5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12"/>
      <c r="Z21" s="212"/>
      <c r="AA21" s="212"/>
      <c r="AB21" s="212"/>
      <c r="AC21" s="212"/>
      <c r="AD21" s="212"/>
      <c r="AE21" s="212"/>
      <c r="AF21" s="212"/>
      <c r="AG21" s="212" t="s">
        <v>169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53">
        <v>4</v>
      </c>
      <c r="B22" s="254" t="s">
        <v>176</v>
      </c>
      <c r="C22" s="264" t="s">
        <v>177</v>
      </c>
      <c r="D22" s="255" t="s">
        <v>164</v>
      </c>
      <c r="E22" s="256">
        <v>3.8</v>
      </c>
      <c r="F22" s="257"/>
      <c r="G22" s="258">
        <f>ROUND(E22*F22,2)</f>
        <v>0</v>
      </c>
      <c r="H22" s="257"/>
      <c r="I22" s="258">
        <f>ROUND(E22*H22,2)</f>
        <v>0</v>
      </c>
      <c r="J22" s="257"/>
      <c r="K22" s="258">
        <f>ROUND(E22*J22,2)</f>
        <v>0</v>
      </c>
      <c r="L22" s="258">
        <v>21</v>
      </c>
      <c r="M22" s="258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8"/>
      <c r="S22" s="258" t="s">
        <v>165</v>
      </c>
      <c r="T22" s="259" t="s">
        <v>165</v>
      </c>
      <c r="U22" s="232">
        <v>8.9999999999999993E-3</v>
      </c>
      <c r="V22" s="232">
        <f>ROUND(E22*U22,2)</f>
        <v>0.03</v>
      </c>
      <c r="W22" s="232"/>
      <c r="X22" s="232" t="s">
        <v>166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167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53">
        <v>5</v>
      </c>
      <c r="B23" s="254" t="s">
        <v>316</v>
      </c>
      <c r="C23" s="264" t="s">
        <v>317</v>
      </c>
      <c r="D23" s="255" t="s">
        <v>164</v>
      </c>
      <c r="E23" s="256">
        <v>5</v>
      </c>
      <c r="F23" s="257"/>
      <c r="G23" s="258">
        <f>ROUND(E23*F23,2)</f>
        <v>0</v>
      </c>
      <c r="H23" s="257"/>
      <c r="I23" s="258">
        <f>ROUND(E23*H23,2)</f>
        <v>0</v>
      </c>
      <c r="J23" s="257"/>
      <c r="K23" s="258">
        <f>ROUND(E23*J23,2)</f>
        <v>0</v>
      </c>
      <c r="L23" s="258">
        <v>21</v>
      </c>
      <c r="M23" s="258">
        <f>G23*(1+L23/100)</f>
        <v>0</v>
      </c>
      <c r="N23" s="256">
        <v>0</v>
      </c>
      <c r="O23" s="256">
        <f>ROUND(E23*N23,2)</f>
        <v>0</v>
      </c>
      <c r="P23" s="256">
        <v>0</v>
      </c>
      <c r="Q23" s="256">
        <f>ROUND(E23*P23,2)</f>
        <v>0</v>
      </c>
      <c r="R23" s="258"/>
      <c r="S23" s="258" t="s">
        <v>165</v>
      </c>
      <c r="T23" s="259" t="s">
        <v>165</v>
      </c>
      <c r="U23" s="232">
        <v>0.65200000000000002</v>
      </c>
      <c r="V23" s="232">
        <f>ROUND(E23*U23,2)</f>
        <v>3.26</v>
      </c>
      <c r="W23" s="232"/>
      <c r="X23" s="232" t="s">
        <v>166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167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46">
        <v>6</v>
      </c>
      <c r="B24" s="247" t="s">
        <v>318</v>
      </c>
      <c r="C24" s="262" t="s">
        <v>319</v>
      </c>
      <c r="D24" s="248" t="s">
        <v>164</v>
      </c>
      <c r="E24" s="249">
        <v>7.5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49">
        <v>0</v>
      </c>
      <c r="O24" s="249">
        <f>ROUND(E24*N24,2)</f>
        <v>0</v>
      </c>
      <c r="P24" s="249">
        <v>0</v>
      </c>
      <c r="Q24" s="249">
        <f>ROUND(E24*P24,2)</f>
        <v>0</v>
      </c>
      <c r="R24" s="251"/>
      <c r="S24" s="251" t="s">
        <v>165</v>
      </c>
      <c r="T24" s="252" t="s">
        <v>165</v>
      </c>
      <c r="U24" s="232">
        <v>0.2</v>
      </c>
      <c r="V24" s="232">
        <f>ROUND(E24*U24,2)</f>
        <v>1.5</v>
      </c>
      <c r="W24" s="232"/>
      <c r="X24" s="232" t="s">
        <v>166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167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29"/>
      <c r="B25" s="230"/>
      <c r="C25" s="263" t="s">
        <v>296</v>
      </c>
      <c r="D25" s="233"/>
      <c r="E25" s="234"/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12"/>
      <c r="Z25" s="212"/>
      <c r="AA25" s="212"/>
      <c r="AB25" s="212"/>
      <c r="AC25" s="212"/>
      <c r="AD25" s="212"/>
      <c r="AE25" s="212"/>
      <c r="AF25" s="212"/>
      <c r="AG25" s="212" t="s">
        <v>169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29"/>
      <c r="B26" s="230"/>
      <c r="C26" s="263" t="s">
        <v>949</v>
      </c>
      <c r="D26" s="233"/>
      <c r="E26" s="234">
        <v>5</v>
      </c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12"/>
      <c r="Z26" s="212"/>
      <c r="AA26" s="212"/>
      <c r="AB26" s="212"/>
      <c r="AC26" s="212"/>
      <c r="AD26" s="212"/>
      <c r="AE26" s="212"/>
      <c r="AF26" s="212"/>
      <c r="AG26" s="212" t="s">
        <v>169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0.399999999999999" outlineLevel="1" x14ac:dyDescent="0.25">
      <c r="A27" s="229"/>
      <c r="B27" s="230"/>
      <c r="C27" s="263" t="s">
        <v>942</v>
      </c>
      <c r="D27" s="233"/>
      <c r="E27" s="234">
        <v>2.5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12"/>
      <c r="Z27" s="212"/>
      <c r="AA27" s="212"/>
      <c r="AB27" s="212"/>
      <c r="AC27" s="212"/>
      <c r="AD27" s="212"/>
      <c r="AE27" s="212"/>
      <c r="AF27" s="212"/>
      <c r="AG27" s="212" t="s">
        <v>169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46">
        <v>7</v>
      </c>
      <c r="B28" s="247" t="s">
        <v>950</v>
      </c>
      <c r="C28" s="262" t="s">
        <v>951</v>
      </c>
      <c r="D28" s="248" t="s">
        <v>257</v>
      </c>
      <c r="E28" s="249">
        <v>8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49">
        <v>1.99E-3</v>
      </c>
      <c r="O28" s="249">
        <f>ROUND(E28*N28,2)</f>
        <v>0.02</v>
      </c>
      <c r="P28" s="249">
        <v>0</v>
      </c>
      <c r="Q28" s="249">
        <f>ROUND(E28*P28,2)</f>
        <v>0</v>
      </c>
      <c r="R28" s="251"/>
      <c r="S28" s="251" t="s">
        <v>165</v>
      </c>
      <c r="T28" s="252" t="s">
        <v>165</v>
      </c>
      <c r="U28" s="232">
        <v>0.40200000000000002</v>
      </c>
      <c r="V28" s="232">
        <f>ROUND(E28*U28,2)</f>
        <v>3.22</v>
      </c>
      <c r="W28" s="232"/>
      <c r="X28" s="232" t="s">
        <v>166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167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29"/>
      <c r="B29" s="230"/>
      <c r="C29" s="263" t="s">
        <v>296</v>
      </c>
      <c r="D29" s="233"/>
      <c r="E29" s="234"/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12"/>
      <c r="Z29" s="212"/>
      <c r="AA29" s="212"/>
      <c r="AB29" s="212"/>
      <c r="AC29" s="212"/>
      <c r="AD29" s="212"/>
      <c r="AE29" s="212"/>
      <c r="AF29" s="212"/>
      <c r="AG29" s="212" t="s">
        <v>169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0.399999999999999" outlineLevel="1" x14ac:dyDescent="0.25">
      <c r="A30" s="229"/>
      <c r="B30" s="230"/>
      <c r="C30" s="263" t="s">
        <v>952</v>
      </c>
      <c r="D30" s="233"/>
      <c r="E30" s="234">
        <v>8</v>
      </c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12"/>
      <c r="Z30" s="212"/>
      <c r="AA30" s="212"/>
      <c r="AB30" s="212"/>
      <c r="AC30" s="212"/>
      <c r="AD30" s="212"/>
      <c r="AE30" s="212"/>
      <c r="AF30" s="212"/>
      <c r="AG30" s="212" t="s">
        <v>169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53">
        <v>8</v>
      </c>
      <c r="B31" s="254" t="s">
        <v>953</v>
      </c>
      <c r="C31" s="264" t="s">
        <v>954</v>
      </c>
      <c r="D31" s="255" t="s">
        <v>257</v>
      </c>
      <c r="E31" s="256">
        <v>8</v>
      </c>
      <c r="F31" s="257"/>
      <c r="G31" s="258">
        <f>ROUND(E31*F31,2)</f>
        <v>0</v>
      </c>
      <c r="H31" s="257"/>
      <c r="I31" s="258">
        <f>ROUND(E31*H31,2)</f>
        <v>0</v>
      </c>
      <c r="J31" s="257"/>
      <c r="K31" s="258">
        <f>ROUND(E31*J31,2)</f>
        <v>0</v>
      </c>
      <c r="L31" s="258">
        <v>21</v>
      </c>
      <c r="M31" s="258">
        <f>G31*(1+L31/100)</f>
        <v>0</v>
      </c>
      <c r="N31" s="256">
        <v>0</v>
      </c>
      <c r="O31" s="256">
        <f>ROUND(E31*N31,2)</f>
        <v>0</v>
      </c>
      <c r="P31" s="256">
        <v>0</v>
      </c>
      <c r="Q31" s="256">
        <f>ROUND(E31*P31,2)</f>
        <v>0</v>
      </c>
      <c r="R31" s="258"/>
      <c r="S31" s="258" t="s">
        <v>165</v>
      </c>
      <c r="T31" s="259" t="s">
        <v>165</v>
      </c>
      <c r="U31" s="232">
        <v>0.17799999999999999</v>
      </c>
      <c r="V31" s="232">
        <f>ROUND(E31*U31,2)</f>
        <v>1.42</v>
      </c>
      <c r="W31" s="232"/>
      <c r="X31" s="232" t="s">
        <v>166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167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x14ac:dyDescent="0.25">
      <c r="A32" s="240" t="s">
        <v>160</v>
      </c>
      <c r="B32" s="241" t="s">
        <v>112</v>
      </c>
      <c r="C32" s="261" t="s">
        <v>113</v>
      </c>
      <c r="D32" s="242"/>
      <c r="E32" s="243"/>
      <c r="F32" s="244"/>
      <c r="G32" s="244">
        <f>SUMIF(AG33:AG59,"&lt;&gt;NOR",G33:G59)</f>
        <v>0</v>
      </c>
      <c r="H32" s="244"/>
      <c r="I32" s="244">
        <f>SUM(I33:I59)</f>
        <v>0</v>
      </c>
      <c r="J32" s="244"/>
      <c r="K32" s="244">
        <f>SUM(K33:K59)</f>
        <v>0</v>
      </c>
      <c r="L32" s="244"/>
      <c r="M32" s="244">
        <f>SUM(M33:M59)</f>
        <v>0</v>
      </c>
      <c r="N32" s="243"/>
      <c r="O32" s="243">
        <f>SUM(O33:O59)</f>
        <v>10.53</v>
      </c>
      <c r="P32" s="243"/>
      <c r="Q32" s="243">
        <f>SUM(Q33:Q59)</f>
        <v>1.2</v>
      </c>
      <c r="R32" s="244"/>
      <c r="S32" s="244"/>
      <c r="T32" s="245"/>
      <c r="U32" s="239"/>
      <c r="V32" s="239">
        <f>SUM(V33:V59)</f>
        <v>66.53</v>
      </c>
      <c r="W32" s="239"/>
      <c r="X32" s="239"/>
      <c r="AG32" t="s">
        <v>161</v>
      </c>
    </row>
    <row r="33" spans="1:60" outlineLevel="1" x14ac:dyDescent="0.25">
      <c r="A33" s="246">
        <v>9</v>
      </c>
      <c r="B33" s="247" t="s">
        <v>715</v>
      </c>
      <c r="C33" s="262" t="s">
        <v>716</v>
      </c>
      <c r="D33" s="248" t="s">
        <v>189</v>
      </c>
      <c r="E33" s="249">
        <v>2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49">
        <v>0.25080000000000002</v>
      </c>
      <c r="O33" s="249">
        <f>ROUND(E33*N33,2)</f>
        <v>0.5</v>
      </c>
      <c r="P33" s="249">
        <v>0</v>
      </c>
      <c r="Q33" s="249">
        <f>ROUND(E33*P33,2)</f>
        <v>0</v>
      </c>
      <c r="R33" s="251"/>
      <c r="S33" s="251" t="s">
        <v>165</v>
      </c>
      <c r="T33" s="252" t="s">
        <v>165</v>
      </c>
      <c r="U33" s="232">
        <v>0.81799999999999995</v>
      </c>
      <c r="V33" s="232">
        <f>ROUND(E33*U33,2)</f>
        <v>1.64</v>
      </c>
      <c r="W33" s="232"/>
      <c r="X33" s="232" t="s">
        <v>166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167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29"/>
      <c r="B34" s="230"/>
      <c r="C34" s="263" t="s">
        <v>955</v>
      </c>
      <c r="D34" s="233"/>
      <c r="E34" s="234"/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12"/>
      <c r="Z34" s="212"/>
      <c r="AA34" s="212"/>
      <c r="AB34" s="212"/>
      <c r="AC34" s="212"/>
      <c r="AD34" s="212"/>
      <c r="AE34" s="212"/>
      <c r="AF34" s="212"/>
      <c r="AG34" s="212" t="s">
        <v>169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0.399999999999999" outlineLevel="1" x14ac:dyDescent="0.25">
      <c r="A35" s="229"/>
      <c r="B35" s="230"/>
      <c r="C35" s="263" t="s">
        <v>956</v>
      </c>
      <c r="D35" s="233"/>
      <c r="E35" s="234">
        <v>2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12"/>
      <c r="Z35" s="212"/>
      <c r="AA35" s="212"/>
      <c r="AB35" s="212"/>
      <c r="AC35" s="212"/>
      <c r="AD35" s="212"/>
      <c r="AE35" s="212"/>
      <c r="AF35" s="212"/>
      <c r="AG35" s="212" t="s">
        <v>169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46">
        <v>10</v>
      </c>
      <c r="B36" s="247" t="s">
        <v>769</v>
      </c>
      <c r="C36" s="262" t="s">
        <v>770</v>
      </c>
      <c r="D36" s="248" t="s">
        <v>189</v>
      </c>
      <c r="E36" s="249">
        <v>2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49">
        <v>8.2000000000000003E-2</v>
      </c>
      <c r="O36" s="249">
        <f>ROUND(E36*N36,2)</f>
        <v>0.16</v>
      </c>
      <c r="P36" s="249">
        <v>0</v>
      </c>
      <c r="Q36" s="249">
        <f>ROUND(E36*P36,2)</f>
        <v>0</v>
      </c>
      <c r="R36" s="251"/>
      <c r="S36" s="251" t="s">
        <v>165</v>
      </c>
      <c r="T36" s="252" t="s">
        <v>165</v>
      </c>
      <c r="U36" s="232">
        <v>0.59</v>
      </c>
      <c r="V36" s="232">
        <f>ROUND(E36*U36,2)</f>
        <v>1.18</v>
      </c>
      <c r="W36" s="232"/>
      <c r="X36" s="232" t="s">
        <v>166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167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29"/>
      <c r="B37" s="230"/>
      <c r="C37" s="263" t="s">
        <v>957</v>
      </c>
      <c r="D37" s="233"/>
      <c r="E37" s="234"/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12"/>
      <c r="Z37" s="212"/>
      <c r="AA37" s="212"/>
      <c r="AB37" s="212"/>
      <c r="AC37" s="212"/>
      <c r="AD37" s="212"/>
      <c r="AE37" s="212"/>
      <c r="AF37" s="212"/>
      <c r="AG37" s="212" t="s">
        <v>169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29"/>
      <c r="B38" s="230"/>
      <c r="C38" s="263" t="s">
        <v>958</v>
      </c>
      <c r="D38" s="233"/>
      <c r="E38" s="234">
        <v>2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12"/>
      <c r="Z38" s="212"/>
      <c r="AA38" s="212"/>
      <c r="AB38" s="212"/>
      <c r="AC38" s="212"/>
      <c r="AD38" s="212"/>
      <c r="AE38" s="212"/>
      <c r="AF38" s="212"/>
      <c r="AG38" s="212" t="s">
        <v>169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46">
        <v>11</v>
      </c>
      <c r="B39" s="247" t="s">
        <v>959</v>
      </c>
      <c r="C39" s="262" t="s">
        <v>960</v>
      </c>
      <c r="D39" s="248" t="s">
        <v>189</v>
      </c>
      <c r="E39" s="249">
        <v>2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49">
        <v>0.9</v>
      </c>
      <c r="O39" s="249">
        <f>ROUND(E39*N39,2)</f>
        <v>1.8</v>
      </c>
      <c r="P39" s="249">
        <v>0</v>
      </c>
      <c r="Q39" s="249">
        <f>ROUND(E39*P39,2)</f>
        <v>0</v>
      </c>
      <c r="R39" s="251"/>
      <c r="S39" s="251" t="s">
        <v>229</v>
      </c>
      <c r="T39" s="252" t="s">
        <v>961</v>
      </c>
      <c r="U39" s="232">
        <v>1.85</v>
      </c>
      <c r="V39" s="232">
        <f>ROUND(E39*U39,2)</f>
        <v>3.7</v>
      </c>
      <c r="W39" s="232"/>
      <c r="X39" s="232" t="s">
        <v>166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167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29"/>
      <c r="B40" s="230"/>
      <c r="C40" s="263" t="s">
        <v>957</v>
      </c>
      <c r="D40" s="233"/>
      <c r="E40" s="234"/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12"/>
      <c r="Z40" s="212"/>
      <c r="AA40" s="212"/>
      <c r="AB40" s="212"/>
      <c r="AC40" s="212"/>
      <c r="AD40" s="212"/>
      <c r="AE40" s="212"/>
      <c r="AF40" s="212"/>
      <c r="AG40" s="212" t="s">
        <v>169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29"/>
      <c r="B41" s="230"/>
      <c r="C41" s="263" t="s">
        <v>962</v>
      </c>
      <c r="D41" s="233"/>
      <c r="E41" s="234">
        <v>2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12"/>
      <c r="Z41" s="212"/>
      <c r="AA41" s="212"/>
      <c r="AB41" s="212"/>
      <c r="AC41" s="212"/>
      <c r="AD41" s="212"/>
      <c r="AE41" s="212"/>
      <c r="AF41" s="212"/>
      <c r="AG41" s="212" t="s">
        <v>169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46">
        <v>12</v>
      </c>
      <c r="B42" s="247" t="s">
        <v>963</v>
      </c>
      <c r="C42" s="262" t="s">
        <v>964</v>
      </c>
      <c r="D42" s="248" t="s">
        <v>164</v>
      </c>
      <c r="E42" s="249">
        <v>0.216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49">
        <v>2.16</v>
      </c>
      <c r="O42" s="249">
        <f>ROUND(E42*N42,2)</f>
        <v>0.47</v>
      </c>
      <c r="P42" s="249">
        <v>0</v>
      </c>
      <c r="Q42" s="249">
        <f>ROUND(E42*P42,2)</f>
        <v>0</v>
      </c>
      <c r="R42" s="251"/>
      <c r="S42" s="251" t="s">
        <v>165</v>
      </c>
      <c r="T42" s="252" t="s">
        <v>165</v>
      </c>
      <c r="U42" s="232">
        <v>1.085</v>
      </c>
      <c r="V42" s="232">
        <f>ROUND(E42*U42,2)</f>
        <v>0.23</v>
      </c>
      <c r="W42" s="232"/>
      <c r="X42" s="232" t="s">
        <v>166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167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29"/>
      <c r="B43" s="230"/>
      <c r="C43" s="263" t="s">
        <v>955</v>
      </c>
      <c r="D43" s="233"/>
      <c r="E43" s="234"/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12"/>
      <c r="Z43" s="212"/>
      <c r="AA43" s="212"/>
      <c r="AB43" s="212"/>
      <c r="AC43" s="212"/>
      <c r="AD43" s="212"/>
      <c r="AE43" s="212"/>
      <c r="AF43" s="212"/>
      <c r="AG43" s="212" t="s">
        <v>169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0.399999999999999" outlineLevel="1" x14ac:dyDescent="0.25">
      <c r="A44" s="229"/>
      <c r="B44" s="230"/>
      <c r="C44" s="263" t="s">
        <v>965</v>
      </c>
      <c r="D44" s="233"/>
      <c r="E44" s="234">
        <v>0.216</v>
      </c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12"/>
      <c r="Z44" s="212"/>
      <c r="AA44" s="212"/>
      <c r="AB44" s="212"/>
      <c r="AC44" s="212"/>
      <c r="AD44" s="212"/>
      <c r="AE44" s="212"/>
      <c r="AF44" s="212"/>
      <c r="AG44" s="212" t="s">
        <v>169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0.399999999999999" outlineLevel="1" x14ac:dyDescent="0.25">
      <c r="A45" s="246">
        <v>13</v>
      </c>
      <c r="B45" s="247" t="s">
        <v>966</v>
      </c>
      <c r="C45" s="262" t="s">
        <v>967</v>
      </c>
      <c r="D45" s="248" t="s">
        <v>164</v>
      </c>
      <c r="E45" s="249">
        <v>1.5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49">
        <v>2.53538</v>
      </c>
      <c r="O45" s="249">
        <f>ROUND(E45*N45,2)</f>
        <v>3.8</v>
      </c>
      <c r="P45" s="249">
        <v>0</v>
      </c>
      <c r="Q45" s="249">
        <f>ROUND(E45*P45,2)</f>
        <v>0</v>
      </c>
      <c r="R45" s="251"/>
      <c r="S45" s="251" t="s">
        <v>229</v>
      </c>
      <c r="T45" s="252" t="s">
        <v>230</v>
      </c>
      <c r="U45" s="232">
        <v>3.6440000000000001</v>
      </c>
      <c r="V45" s="232">
        <f>ROUND(E45*U45,2)</f>
        <v>5.47</v>
      </c>
      <c r="W45" s="232"/>
      <c r="X45" s="232" t="s">
        <v>166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167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29"/>
      <c r="B46" s="230"/>
      <c r="C46" s="263" t="s">
        <v>955</v>
      </c>
      <c r="D46" s="233"/>
      <c r="E46" s="234"/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12"/>
      <c r="Z46" s="212"/>
      <c r="AA46" s="212"/>
      <c r="AB46" s="212"/>
      <c r="AC46" s="212"/>
      <c r="AD46" s="212"/>
      <c r="AE46" s="212"/>
      <c r="AF46" s="212"/>
      <c r="AG46" s="212" t="s">
        <v>169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0.399999999999999" outlineLevel="1" x14ac:dyDescent="0.25">
      <c r="A47" s="229"/>
      <c r="B47" s="230"/>
      <c r="C47" s="263" t="s">
        <v>968</v>
      </c>
      <c r="D47" s="233"/>
      <c r="E47" s="234">
        <v>1.5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12"/>
      <c r="Z47" s="212"/>
      <c r="AA47" s="212"/>
      <c r="AB47" s="212"/>
      <c r="AC47" s="212"/>
      <c r="AD47" s="212"/>
      <c r="AE47" s="212"/>
      <c r="AF47" s="212"/>
      <c r="AG47" s="212" t="s">
        <v>169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46">
        <v>14</v>
      </c>
      <c r="B48" s="247" t="s">
        <v>969</v>
      </c>
      <c r="C48" s="262" t="s">
        <v>970</v>
      </c>
      <c r="D48" s="248" t="s">
        <v>189</v>
      </c>
      <c r="E48" s="249">
        <v>2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49">
        <v>0.9</v>
      </c>
      <c r="O48" s="249">
        <f>ROUND(E48*N48,2)</f>
        <v>1.8</v>
      </c>
      <c r="P48" s="249">
        <v>0</v>
      </c>
      <c r="Q48" s="249">
        <f>ROUND(E48*P48,2)</f>
        <v>0</v>
      </c>
      <c r="R48" s="251"/>
      <c r="S48" s="251" t="s">
        <v>229</v>
      </c>
      <c r="T48" s="252" t="s">
        <v>961</v>
      </c>
      <c r="U48" s="232">
        <v>23.623999999999999</v>
      </c>
      <c r="V48" s="232">
        <f>ROUND(E48*U48,2)</f>
        <v>47.25</v>
      </c>
      <c r="W48" s="232"/>
      <c r="X48" s="232" t="s">
        <v>166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167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29"/>
      <c r="B49" s="230"/>
      <c r="C49" s="263" t="s">
        <v>955</v>
      </c>
      <c r="D49" s="233"/>
      <c r="E49" s="234"/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12"/>
      <c r="Z49" s="212"/>
      <c r="AA49" s="212"/>
      <c r="AB49" s="212"/>
      <c r="AC49" s="212"/>
      <c r="AD49" s="212"/>
      <c r="AE49" s="212"/>
      <c r="AF49" s="212"/>
      <c r="AG49" s="212" t="s">
        <v>169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29"/>
      <c r="B50" s="230"/>
      <c r="C50" s="263" t="s">
        <v>971</v>
      </c>
      <c r="D50" s="233"/>
      <c r="E50" s="234">
        <v>2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12"/>
      <c r="Z50" s="212"/>
      <c r="AA50" s="212"/>
      <c r="AB50" s="212"/>
      <c r="AC50" s="212"/>
      <c r="AD50" s="212"/>
      <c r="AE50" s="212"/>
      <c r="AF50" s="212"/>
      <c r="AG50" s="212" t="s">
        <v>169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46">
        <v>15</v>
      </c>
      <c r="B51" s="247" t="s">
        <v>972</v>
      </c>
      <c r="C51" s="262" t="s">
        <v>973</v>
      </c>
      <c r="D51" s="248" t="s">
        <v>189</v>
      </c>
      <c r="E51" s="249">
        <v>1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49">
        <v>0</v>
      </c>
      <c r="O51" s="249">
        <f>ROUND(E51*N51,2)</f>
        <v>0</v>
      </c>
      <c r="P51" s="249">
        <v>1.2</v>
      </c>
      <c r="Q51" s="249">
        <f>ROUND(E51*P51,2)</f>
        <v>1.2</v>
      </c>
      <c r="R51" s="251"/>
      <c r="S51" s="251" t="s">
        <v>229</v>
      </c>
      <c r="T51" s="252" t="s">
        <v>230</v>
      </c>
      <c r="U51" s="232">
        <v>2.8333300000000001</v>
      </c>
      <c r="V51" s="232">
        <f>ROUND(E51*U51,2)</f>
        <v>2.83</v>
      </c>
      <c r="W51" s="232"/>
      <c r="X51" s="232" t="s">
        <v>166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167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29"/>
      <c r="B52" s="230"/>
      <c r="C52" s="263" t="s">
        <v>957</v>
      </c>
      <c r="D52" s="233"/>
      <c r="E52" s="234"/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12"/>
      <c r="Z52" s="212"/>
      <c r="AA52" s="212"/>
      <c r="AB52" s="212"/>
      <c r="AC52" s="212"/>
      <c r="AD52" s="212"/>
      <c r="AE52" s="212"/>
      <c r="AF52" s="212"/>
      <c r="AG52" s="212" t="s">
        <v>169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29"/>
      <c r="B53" s="230"/>
      <c r="C53" s="263" t="s">
        <v>974</v>
      </c>
      <c r="D53" s="233"/>
      <c r="E53" s="234">
        <v>1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12"/>
      <c r="Z53" s="212"/>
      <c r="AA53" s="212"/>
      <c r="AB53" s="212"/>
      <c r="AC53" s="212"/>
      <c r="AD53" s="212"/>
      <c r="AE53" s="212"/>
      <c r="AF53" s="212"/>
      <c r="AG53" s="212" t="s">
        <v>169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30.6" outlineLevel="1" x14ac:dyDescent="0.25">
      <c r="A54" s="246">
        <v>16</v>
      </c>
      <c r="B54" s="247" t="s">
        <v>975</v>
      </c>
      <c r="C54" s="262" t="s">
        <v>976</v>
      </c>
      <c r="D54" s="248" t="s">
        <v>189</v>
      </c>
      <c r="E54" s="249">
        <v>1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49">
        <v>2</v>
      </c>
      <c r="O54" s="249">
        <f>ROUND(E54*N54,2)</f>
        <v>2</v>
      </c>
      <c r="P54" s="249">
        <v>0</v>
      </c>
      <c r="Q54" s="249">
        <f>ROUND(E54*P54,2)</f>
        <v>0</v>
      </c>
      <c r="R54" s="251"/>
      <c r="S54" s="251" t="s">
        <v>229</v>
      </c>
      <c r="T54" s="252" t="s">
        <v>961</v>
      </c>
      <c r="U54" s="232">
        <v>3.58</v>
      </c>
      <c r="V54" s="232">
        <f>ROUND(E54*U54,2)</f>
        <v>3.58</v>
      </c>
      <c r="W54" s="232"/>
      <c r="X54" s="232" t="s">
        <v>166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167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5">
      <c r="A55" s="229"/>
      <c r="B55" s="230"/>
      <c r="C55" s="263" t="s">
        <v>955</v>
      </c>
      <c r="D55" s="233"/>
      <c r="E55" s="234"/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12"/>
      <c r="Z55" s="212"/>
      <c r="AA55" s="212"/>
      <c r="AB55" s="212"/>
      <c r="AC55" s="212"/>
      <c r="AD55" s="212"/>
      <c r="AE55" s="212"/>
      <c r="AF55" s="212"/>
      <c r="AG55" s="212" t="s">
        <v>169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0.399999999999999" outlineLevel="1" x14ac:dyDescent="0.25">
      <c r="A56" s="229"/>
      <c r="B56" s="230"/>
      <c r="C56" s="263" t="s">
        <v>977</v>
      </c>
      <c r="D56" s="233"/>
      <c r="E56" s="234">
        <v>1</v>
      </c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12"/>
      <c r="Z56" s="212"/>
      <c r="AA56" s="212"/>
      <c r="AB56" s="212"/>
      <c r="AC56" s="212"/>
      <c r="AD56" s="212"/>
      <c r="AE56" s="212"/>
      <c r="AF56" s="212"/>
      <c r="AG56" s="212" t="s">
        <v>169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46">
        <v>17</v>
      </c>
      <c r="B57" s="247" t="s">
        <v>978</v>
      </c>
      <c r="C57" s="262" t="s">
        <v>979</v>
      </c>
      <c r="D57" s="248" t="s">
        <v>224</v>
      </c>
      <c r="E57" s="249">
        <v>13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49">
        <v>9.0000000000000006E-5</v>
      </c>
      <c r="O57" s="249">
        <f>ROUND(E57*N57,2)</f>
        <v>0</v>
      </c>
      <c r="P57" s="249">
        <v>0</v>
      </c>
      <c r="Q57" s="249">
        <f>ROUND(E57*P57,2)</f>
        <v>0</v>
      </c>
      <c r="R57" s="251"/>
      <c r="S57" s="251" t="s">
        <v>229</v>
      </c>
      <c r="T57" s="252" t="s">
        <v>961</v>
      </c>
      <c r="U57" s="232">
        <v>0.05</v>
      </c>
      <c r="V57" s="232">
        <f>ROUND(E57*U57,2)</f>
        <v>0.65</v>
      </c>
      <c r="W57" s="232"/>
      <c r="X57" s="232" t="s">
        <v>166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167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29"/>
      <c r="B58" s="230"/>
      <c r="C58" s="263" t="s">
        <v>955</v>
      </c>
      <c r="D58" s="233"/>
      <c r="E58" s="234"/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12"/>
      <c r="Z58" s="212"/>
      <c r="AA58" s="212"/>
      <c r="AB58" s="212"/>
      <c r="AC58" s="212"/>
      <c r="AD58" s="212"/>
      <c r="AE58" s="212"/>
      <c r="AF58" s="212"/>
      <c r="AG58" s="212" t="s">
        <v>169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5">
      <c r="A59" s="229"/>
      <c r="B59" s="230"/>
      <c r="C59" s="263" t="s">
        <v>980</v>
      </c>
      <c r="D59" s="233"/>
      <c r="E59" s="234">
        <v>13</v>
      </c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12"/>
      <c r="Z59" s="212"/>
      <c r="AA59" s="212"/>
      <c r="AB59" s="212"/>
      <c r="AC59" s="212"/>
      <c r="AD59" s="212"/>
      <c r="AE59" s="212"/>
      <c r="AF59" s="212"/>
      <c r="AG59" s="212" t="s">
        <v>169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x14ac:dyDescent="0.25">
      <c r="A60" s="240" t="s">
        <v>160</v>
      </c>
      <c r="B60" s="241" t="s">
        <v>116</v>
      </c>
      <c r="C60" s="261" t="s">
        <v>117</v>
      </c>
      <c r="D60" s="242"/>
      <c r="E60" s="243"/>
      <c r="F60" s="244"/>
      <c r="G60" s="244">
        <f>SUMIF(AG61:AG61,"&lt;&gt;NOR",G61:G61)</f>
        <v>0</v>
      </c>
      <c r="H60" s="244"/>
      <c r="I60" s="244">
        <f>SUM(I61:I61)</f>
        <v>0</v>
      </c>
      <c r="J60" s="244"/>
      <c r="K60" s="244">
        <f>SUM(K61:K61)</f>
        <v>0</v>
      </c>
      <c r="L60" s="244"/>
      <c r="M60" s="244">
        <f>SUM(M61:M61)</f>
        <v>0</v>
      </c>
      <c r="N60" s="243"/>
      <c r="O60" s="243">
        <f>SUM(O61:O61)</f>
        <v>0</v>
      </c>
      <c r="P60" s="243"/>
      <c r="Q60" s="243">
        <f>SUM(Q61:Q61)</f>
        <v>0</v>
      </c>
      <c r="R60" s="244"/>
      <c r="S60" s="244"/>
      <c r="T60" s="245"/>
      <c r="U60" s="239"/>
      <c r="V60" s="239">
        <f>SUM(V61:V61)</f>
        <v>6.43</v>
      </c>
      <c r="W60" s="239"/>
      <c r="X60" s="239"/>
      <c r="AG60" t="s">
        <v>161</v>
      </c>
    </row>
    <row r="61" spans="1:60" outlineLevel="1" x14ac:dyDescent="0.25">
      <c r="A61" s="253">
        <v>18</v>
      </c>
      <c r="B61" s="254" t="s">
        <v>981</v>
      </c>
      <c r="C61" s="264" t="s">
        <v>982</v>
      </c>
      <c r="D61" s="255" t="s">
        <v>244</v>
      </c>
      <c r="E61" s="256">
        <v>10.55232</v>
      </c>
      <c r="F61" s="257"/>
      <c r="G61" s="258">
        <f>ROUND(E61*F61,2)</f>
        <v>0</v>
      </c>
      <c r="H61" s="257"/>
      <c r="I61" s="258">
        <f>ROUND(E61*H61,2)</f>
        <v>0</v>
      </c>
      <c r="J61" s="257"/>
      <c r="K61" s="258">
        <f>ROUND(E61*J61,2)</f>
        <v>0</v>
      </c>
      <c r="L61" s="258">
        <v>21</v>
      </c>
      <c r="M61" s="258">
        <f>G61*(1+L61/100)</f>
        <v>0</v>
      </c>
      <c r="N61" s="256">
        <v>0</v>
      </c>
      <c r="O61" s="256">
        <f>ROUND(E61*N61,2)</f>
        <v>0</v>
      </c>
      <c r="P61" s="256">
        <v>0</v>
      </c>
      <c r="Q61" s="256">
        <f>ROUND(E61*P61,2)</f>
        <v>0</v>
      </c>
      <c r="R61" s="258"/>
      <c r="S61" s="258" t="s">
        <v>165</v>
      </c>
      <c r="T61" s="259" t="s">
        <v>165</v>
      </c>
      <c r="U61" s="232">
        <v>0.60899999999999999</v>
      </c>
      <c r="V61" s="232">
        <f>ROUND(E61*U61,2)</f>
        <v>6.43</v>
      </c>
      <c r="W61" s="232"/>
      <c r="X61" s="232" t="s">
        <v>411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412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x14ac:dyDescent="0.25">
      <c r="A62" s="240" t="s">
        <v>160</v>
      </c>
      <c r="B62" s="241" t="s">
        <v>130</v>
      </c>
      <c r="C62" s="261" t="s">
        <v>131</v>
      </c>
      <c r="D62" s="242"/>
      <c r="E62" s="243"/>
      <c r="F62" s="244"/>
      <c r="G62" s="244">
        <f>SUMIF(AG63:AG65,"&lt;&gt;NOR",G63:G65)</f>
        <v>0</v>
      </c>
      <c r="H62" s="244"/>
      <c r="I62" s="244">
        <f>SUM(I63:I65)</f>
        <v>0</v>
      </c>
      <c r="J62" s="244"/>
      <c r="K62" s="244">
        <f>SUM(K63:K65)</f>
        <v>0</v>
      </c>
      <c r="L62" s="244"/>
      <c r="M62" s="244">
        <f>SUM(M63:M65)</f>
        <v>0</v>
      </c>
      <c r="N62" s="243"/>
      <c r="O62" s="243">
        <f>SUM(O63:O65)</f>
        <v>0</v>
      </c>
      <c r="P62" s="243"/>
      <c r="Q62" s="243">
        <f>SUM(Q63:Q65)</f>
        <v>0</v>
      </c>
      <c r="R62" s="244"/>
      <c r="S62" s="244"/>
      <c r="T62" s="245"/>
      <c r="U62" s="239"/>
      <c r="V62" s="239">
        <f>SUM(V63:V65)</f>
        <v>2.94</v>
      </c>
      <c r="W62" s="239"/>
      <c r="X62" s="239"/>
      <c r="AG62" t="s">
        <v>161</v>
      </c>
    </row>
    <row r="63" spans="1:60" outlineLevel="1" x14ac:dyDescent="0.25">
      <c r="A63" s="253">
        <v>19</v>
      </c>
      <c r="B63" s="254" t="s">
        <v>242</v>
      </c>
      <c r="C63" s="264" t="s">
        <v>243</v>
      </c>
      <c r="D63" s="255" t="s">
        <v>244</v>
      </c>
      <c r="E63" s="256">
        <v>6</v>
      </c>
      <c r="F63" s="257"/>
      <c r="G63" s="258">
        <f>ROUND(E63*F63,2)</f>
        <v>0</v>
      </c>
      <c r="H63" s="257"/>
      <c r="I63" s="258">
        <f>ROUND(E63*H63,2)</f>
        <v>0</v>
      </c>
      <c r="J63" s="257"/>
      <c r="K63" s="258">
        <f>ROUND(E63*J63,2)</f>
        <v>0</v>
      </c>
      <c r="L63" s="258">
        <v>21</v>
      </c>
      <c r="M63" s="258">
        <f>G63*(1+L63/100)</f>
        <v>0</v>
      </c>
      <c r="N63" s="256">
        <v>0</v>
      </c>
      <c r="O63" s="256">
        <f>ROUND(E63*N63,2)</f>
        <v>0</v>
      </c>
      <c r="P63" s="256">
        <v>0</v>
      </c>
      <c r="Q63" s="256">
        <f>ROUND(E63*P63,2)</f>
        <v>0</v>
      </c>
      <c r="R63" s="258"/>
      <c r="S63" s="258" t="s">
        <v>165</v>
      </c>
      <c r="T63" s="259" t="s">
        <v>165</v>
      </c>
      <c r="U63" s="232">
        <v>0.49</v>
      </c>
      <c r="V63" s="232">
        <f>ROUND(E63*U63,2)</f>
        <v>2.94</v>
      </c>
      <c r="W63" s="232"/>
      <c r="X63" s="232" t="s">
        <v>245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246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53">
        <v>20</v>
      </c>
      <c r="B64" s="254" t="s">
        <v>247</v>
      </c>
      <c r="C64" s="264" t="s">
        <v>248</v>
      </c>
      <c r="D64" s="255" t="s">
        <v>244</v>
      </c>
      <c r="E64" s="256">
        <v>84</v>
      </c>
      <c r="F64" s="257"/>
      <c r="G64" s="258">
        <f>ROUND(E64*F64,2)</f>
        <v>0</v>
      </c>
      <c r="H64" s="257"/>
      <c r="I64" s="258">
        <f>ROUND(E64*H64,2)</f>
        <v>0</v>
      </c>
      <c r="J64" s="257"/>
      <c r="K64" s="258">
        <f>ROUND(E64*J64,2)</f>
        <v>0</v>
      </c>
      <c r="L64" s="258">
        <v>21</v>
      </c>
      <c r="M64" s="258">
        <f>G64*(1+L64/100)</f>
        <v>0</v>
      </c>
      <c r="N64" s="256">
        <v>0</v>
      </c>
      <c r="O64" s="256">
        <f>ROUND(E64*N64,2)</f>
        <v>0</v>
      </c>
      <c r="P64" s="256">
        <v>0</v>
      </c>
      <c r="Q64" s="256">
        <f>ROUND(E64*P64,2)</f>
        <v>0</v>
      </c>
      <c r="R64" s="258"/>
      <c r="S64" s="258" t="s">
        <v>165</v>
      </c>
      <c r="T64" s="259" t="s">
        <v>165</v>
      </c>
      <c r="U64" s="232">
        <v>0</v>
      </c>
      <c r="V64" s="232">
        <f>ROUND(E64*U64,2)</f>
        <v>0</v>
      </c>
      <c r="W64" s="232"/>
      <c r="X64" s="232" t="s">
        <v>245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246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46">
        <v>21</v>
      </c>
      <c r="B65" s="247" t="s">
        <v>249</v>
      </c>
      <c r="C65" s="262" t="s">
        <v>413</v>
      </c>
      <c r="D65" s="248" t="s">
        <v>244</v>
      </c>
      <c r="E65" s="249">
        <v>6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49">
        <v>0</v>
      </c>
      <c r="O65" s="249">
        <f>ROUND(E65*N65,2)</f>
        <v>0</v>
      </c>
      <c r="P65" s="249">
        <v>0</v>
      </c>
      <c r="Q65" s="249">
        <f>ROUND(E65*P65,2)</f>
        <v>0</v>
      </c>
      <c r="R65" s="251"/>
      <c r="S65" s="251" t="s">
        <v>165</v>
      </c>
      <c r="T65" s="252" t="s">
        <v>165</v>
      </c>
      <c r="U65" s="232">
        <v>0</v>
      </c>
      <c r="V65" s="232">
        <f>ROUND(E65*U65,2)</f>
        <v>0</v>
      </c>
      <c r="W65" s="232"/>
      <c r="X65" s="232" t="s">
        <v>245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246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x14ac:dyDescent="0.25">
      <c r="A66" s="3"/>
      <c r="B66" s="4"/>
      <c r="C66" s="268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v>15</v>
      </c>
      <c r="AF66">
        <v>21</v>
      </c>
      <c r="AG66" t="s">
        <v>147</v>
      </c>
    </row>
    <row r="67" spans="1:60" x14ac:dyDescent="0.25">
      <c r="A67" s="215"/>
      <c r="B67" s="216" t="s">
        <v>31</v>
      </c>
      <c r="C67" s="269"/>
      <c r="D67" s="217"/>
      <c r="E67" s="218"/>
      <c r="F67" s="218"/>
      <c r="G67" s="260">
        <f>G8+G32+G60+G62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f>SUMIF(L7:L65,AE66,G7:G65)</f>
        <v>0</v>
      </c>
      <c r="AF67">
        <f>SUMIF(L7:L65,AF66,G7:G65)</f>
        <v>0</v>
      </c>
      <c r="AG67" t="s">
        <v>251</v>
      </c>
    </row>
    <row r="68" spans="1:60" x14ac:dyDescent="0.25">
      <c r="A68" s="3"/>
      <c r="B68" s="4"/>
      <c r="C68" s="268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60" x14ac:dyDescent="0.25">
      <c r="A69" s="3"/>
      <c r="B69" s="4"/>
      <c r="C69" s="268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60" x14ac:dyDescent="0.25">
      <c r="A70" s="219" t="s">
        <v>252</v>
      </c>
      <c r="B70" s="219"/>
      <c r="C70" s="270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60" x14ac:dyDescent="0.25">
      <c r="A71" s="220"/>
      <c r="B71" s="221"/>
      <c r="C71" s="271"/>
      <c r="D71" s="221"/>
      <c r="E71" s="221"/>
      <c r="F71" s="221"/>
      <c r="G71" s="22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G71" t="s">
        <v>253</v>
      </c>
    </row>
    <row r="72" spans="1:60" x14ac:dyDescent="0.25">
      <c r="A72" s="223"/>
      <c r="B72" s="224"/>
      <c r="C72" s="272"/>
      <c r="D72" s="224"/>
      <c r="E72" s="224"/>
      <c r="F72" s="224"/>
      <c r="G72" s="22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60" x14ac:dyDescent="0.25">
      <c r="A73" s="223"/>
      <c r="B73" s="224"/>
      <c r="C73" s="272"/>
      <c r="D73" s="224"/>
      <c r="E73" s="224"/>
      <c r="F73" s="224"/>
      <c r="G73" s="22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5">
      <c r="A74" s="223"/>
      <c r="B74" s="224"/>
      <c r="C74" s="272"/>
      <c r="D74" s="224"/>
      <c r="E74" s="224"/>
      <c r="F74" s="224"/>
      <c r="G74" s="22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5">
      <c r="A75" s="226"/>
      <c r="B75" s="227"/>
      <c r="C75" s="273"/>
      <c r="D75" s="227"/>
      <c r="E75" s="227"/>
      <c r="F75" s="227"/>
      <c r="G75" s="228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5">
      <c r="A76" s="3"/>
      <c r="B76" s="4"/>
      <c r="C76" s="268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5">
      <c r="C77" s="274"/>
      <c r="D77" s="10"/>
      <c r="AG77" t="s">
        <v>254</v>
      </c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70:C70"/>
    <mergeCell ref="A71:G7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135</v>
      </c>
    </row>
    <row r="2" spans="1:60" ht="25.0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136</v>
      </c>
    </row>
    <row r="3" spans="1:60" ht="25.05" customHeight="1" x14ac:dyDescent="0.25">
      <c r="A3" s="198" t="s">
        <v>9</v>
      </c>
      <c r="B3" s="49" t="s">
        <v>43</v>
      </c>
      <c r="C3" s="201" t="s">
        <v>44</v>
      </c>
      <c r="D3" s="199"/>
      <c r="E3" s="199"/>
      <c r="F3" s="199"/>
      <c r="G3" s="200"/>
      <c r="AC3" s="177" t="s">
        <v>136</v>
      </c>
      <c r="AG3" t="s">
        <v>137</v>
      </c>
    </row>
    <row r="4" spans="1:60" ht="25.05" customHeight="1" x14ac:dyDescent="0.25">
      <c r="A4" s="202" t="s">
        <v>10</v>
      </c>
      <c r="B4" s="203" t="s">
        <v>69</v>
      </c>
      <c r="C4" s="204" t="s">
        <v>70</v>
      </c>
      <c r="D4" s="205"/>
      <c r="E4" s="205"/>
      <c r="F4" s="205"/>
      <c r="G4" s="206"/>
      <c r="AG4" t="s">
        <v>138</v>
      </c>
    </row>
    <row r="5" spans="1:60" x14ac:dyDescent="0.25">
      <c r="D5" s="10"/>
    </row>
    <row r="6" spans="1:60" ht="39.6" x14ac:dyDescent="0.25">
      <c r="A6" s="208" t="s">
        <v>139</v>
      </c>
      <c r="B6" s="210" t="s">
        <v>140</v>
      </c>
      <c r="C6" s="210" t="s">
        <v>141</v>
      </c>
      <c r="D6" s="209" t="s">
        <v>142</v>
      </c>
      <c r="E6" s="208" t="s">
        <v>143</v>
      </c>
      <c r="F6" s="207" t="s">
        <v>144</v>
      </c>
      <c r="G6" s="208" t="s">
        <v>31</v>
      </c>
      <c r="H6" s="211" t="s">
        <v>32</v>
      </c>
      <c r="I6" s="211" t="s">
        <v>145</v>
      </c>
      <c r="J6" s="211" t="s">
        <v>33</v>
      </c>
      <c r="K6" s="211" t="s">
        <v>146</v>
      </c>
      <c r="L6" s="211" t="s">
        <v>147</v>
      </c>
      <c r="M6" s="211" t="s">
        <v>148</v>
      </c>
      <c r="N6" s="211" t="s">
        <v>149</v>
      </c>
      <c r="O6" s="211" t="s">
        <v>150</v>
      </c>
      <c r="P6" s="211" t="s">
        <v>151</v>
      </c>
      <c r="Q6" s="211" t="s">
        <v>152</v>
      </c>
      <c r="R6" s="211" t="s">
        <v>153</v>
      </c>
      <c r="S6" s="211" t="s">
        <v>154</v>
      </c>
      <c r="T6" s="211" t="s">
        <v>155</v>
      </c>
      <c r="U6" s="211" t="s">
        <v>156</v>
      </c>
      <c r="V6" s="211" t="s">
        <v>157</v>
      </c>
      <c r="W6" s="211" t="s">
        <v>158</v>
      </c>
      <c r="X6" s="211" t="s">
        <v>159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5">
      <c r="A8" s="240" t="s">
        <v>160</v>
      </c>
      <c r="B8" s="241" t="s">
        <v>102</v>
      </c>
      <c r="C8" s="261" t="s">
        <v>103</v>
      </c>
      <c r="D8" s="242"/>
      <c r="E8" s="243"/>
      <c r="F8" s="244"/>
      <c r="G8" s="244">
        <f>SUMIF(AG9:AG17,"&lt;&gt;NOR",G9:G17)</f>
        <v>0</v>
      </c>
      <c r="H8" s="244"/>
      <c r="I8" s="244">
        <f>SUM(I9:I17)</f>
        <v>0</v>
      </c>
      <c r="J8" s="244"/>
      <c r="K8" s="244">
        <f>SUM(K9:K17)</f>
        <v>0</v>
      </c>
      <c r="L8" s="244"/>
      <c r="M8" s="244">
        <f>SUM(M9:M17)</f>
        <v>0</v>
      </c>
      <c r="N8" s="243"/>
      <c r="O8" s="243">
        <f>SUM(O9:O17)</f>
        <v>0</v>
      </c>
      <c r="P8" s="243"/>
      <c r="Q8" s="243">
        <f>SUM(Q9:Q17)</f>
        <v>1.34</v>
      </c>
      <c r="R8" s="244"/>
      <c r="S8" s="244"/>
      <c r="T8" s="245"/>
      <c r="U8" s="239"/>
      <c r="V8" s="239">
        <f>SUM(V9:V17)</f>
        <v>1.2700000000000002</v>
      </c>
      <c r="W8" s="239"/>
      <c r="X8" s="239"/>
      <c r="AG8" t="s">
        <v>161</v>
      </c>
    </row>
    <row r="9" spans="1:60" ht="20.399999999999999" outlineLevel="1" x14ac:dyDescent="0.25">
      <c r="A9" s="246">
        <v>1</v>
      </c>
      <c r="B9" s="247" t="s">
        <v>943</v>
      </c>
      <c r="C9" s="262" t="s">
        <v>944</v>
      </c>
      <c r="D9" s="248" t="s">
        <v>164</v>
      </c>
      <c r="E9" s="249">
        <v>0.56039000000000005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2.4</v>
      </c>
      <c r="Q9" s="249">
        <f>ROUND(E9*P9,2)</f>
        <v>1.34</v>
      </c>
      <c r="R9" s="251"/>
      <c r="S9" s="251" t="s">
        <v>165</v>
      </c>
      <c r="T9" s="252" t="s">
        <v>165</v>
      </c>
      <c r="U9" s="232">
        <v>1.4</v>
      </c>
      <c r="V9" s="232">
        <f>ROUND(E9*U9,2)</f>
        <v>0.78</v>
      </c>
      <c r="W9" s="232"/>
      <c r="X9" s="232" t="s">
        <v>166</v>
      </c>
      <c r="Y9" s="212"/>
      <c r="Z9" s="212"/>
      <c r="AA9" s="212"/>
      <c r="AB9" s="212"/>
      <c r="AC9" s="212"/>
      <c r="AD9" s="212"/>
      <c r="AE9" s="212"/>
      <c r="AF9" s="212"/>
      <c r="AG9" s="212" t="s">
        <v>167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29"/>
      <c r="B10" s="230"/>
      <c r="C10" s="263" t="s">
        <v>945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169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0.399999999999999" outlineLevel="1" x14ac:dyDescent="0.25">
      <c r="A11" s="229"/>
      <c r="B11" s="230"/>
      <c r="C11" s="263" t="s">
        <v>983</v>
      </c>
      <c r="D11" s="233"/>
      <c r="E11" s="234">
        <v>0.45239000000000001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12"/>
      <c r="Z11" s="212"/>
      <c r="AA11" s="212"/>
      <c r="AB11" s="212"/>
      <c r="AC11" s="212"/>
      <c r="AD11" s="212"/>
      <c r="AE11" s="212"/>
      <c r="AF11" s="212"/>
      <c r="AG11" s="212" t="s">
        <v>169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0.399999999999999" outlineLevel="1" x14ac:dyDescent="0.25">
      <c r="A12" s="229"/>
      <c r="B12" s="230"/>
      <c r="C12" s="263" t="s">
        <v>984</v>
      </c>
      <c r="D12" s="233"/>
      <c r="E12" s="234">
        <v>0.108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12"/>
      <c r="Z12" s="212"/>
      <c r="AA12" s="212"/>
      <c r="AB12" s="212"/>
      <c r="AC12" s="212"/>
      <c r="AD12" s="212"/>
      <c r="AE12" s="212"/>
      <c r="AF12" s="212"/>
      <c r="AG12" s="212" t="s">
        <v>169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46">
        <v>2</v>
      </c>
      <c r="B13" s="247" t="s">
        <v>312</v>
      </c>
      <c r="C13" s="262" t="s">
        <v>313</v>
      </c>
      <c r="D13" s="248" t="s">
        <v>164</v>
      </c>
      <c r="E13" s="249">
        <v>0.56000000000000005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49">
        <v>0</v>
      </c>
      <c r="O13" s="249">
        <f>ROUND(E13*N13,2)</f>
        <v>0</v>
      </c>
      <c r="P13" s="249">
        <v>0</v>
      </c>
      <c r="Q13" s="249">
        <f>ROUND(E13*P13,2)</f>
        <v>0</v>
      </c>
      <c r="R13" s="251"/>
      <c r="S13" s="251" t="s">
        <v>165</v>
      </c>
      <c r="T13" s="252" t="s">
        <v>165</v>
      </c>
      <c r="U13" s="232">
        <v>0.01</v>
      </c>
      <c r="V13" s="232">
        <f>ROUND(E13*U13,2)</f>
        <v>0.01</v>
      </c>
      <c r="W13" s="232"/>
      <c r="X13" s="232" t="s">
        <v>166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167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29"/>
      <c r="B14" s="230"/>
      <c r="C14" s="263" t="s">
        <v>985</v>
      </c>
      <c r="D14" s="233"/>
      <c r="E14" s="234">
        <v>0.56000000000000005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12"/>
      <c r="Z14" s="212"/>
      <c r="AA14" s="212"/>
      <c r="AB14" s="212"/>
      <c r="AC14" s="212"/>
      <c r="AD14" s="212"/>
      <c r="AE14" s="212"/>
      <c r="AF14" s="212"/>
      <c r="AG14" s="212" t="s">
        <v>169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53">
        <v>3</v>
      </c>
      <c r="B15" s="254" t="s">
        <v>316</v>
      </c>
      <c r="C15" s="264" t="s">
        <v>317</v>
      </c>
      <c r="D15" s="255" t="s">
        <v>164</v>
      </c>
      <c r="E15" s="256">
        <v>0.56000000000000005</v>
      </c>
      <c r="F15" s="257"/>
      <c r="G15" s="258">
        <f>ROUND(E15*F15,2)</f>
        <v>0</v>
      </c>
      <c r="H15" s="257"/>
      <c r="I15" s="258">
        <f>ROUND(E15*H15,2)</f>
        <v>0</v>
      </c>
      <c r="J15" s="257"/>
      <c r="K15" s="258">
        <f>ROUND(E15*J15,2)</f>
        <v>0</v>
      </c>
      <c r="L15" s="258">
        <v>21</v>
      </c>
      <c r="M15" s="258">
        <f>G15*(1+L15/100)</f>
        <v>0</v>
      </c>
      <c r="N15" s="256">
        <v>0</v>
      </c>
      <c r="O15" s="256">
        <f>ROUND(E15*N15,2)</f>
        <v>0</v>
      </c>
      <c r="P15" s="256">
        <v>0</v>
      </c>
      <c r="Q15" s="256">
        <f>ROUND(E15*P15,2)</f>
        <v>0</v>
      </c>
      <c r="R15" s="258"/>
      <c r="S15" s="258" t="s">
        <v>165</v>
      </c>
      <c r="T15" s="259" t="s">
        <v>165</v>
      </c>
      <c r="U15" s="232">
        <v>0.65200000000000002</v>
      </c>
      <c r="V15" s="232">
        <f>ROUND(E15*U15,2)</f>
        <v>0.37</v>
      </c>
      <c r="W15" s="232"/>
      <c r="X15" s="232" t="s">
        <v>166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167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46">
        <v>4</v>
      </c>
      <c r="B16" s="247" t="s">
        <v>318</v>
      </c>
      <c r="C16" s="262" t="s">
        <v>319</v>
      </c>
      <c r="D16" s="248" t="s">
        <v>164</v>
      </c>
      <c r="E16" s="249">
        <v>0.56000000000000005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49">
        <v>0</v>
      </c>
      <c r="O16" s="249">
        <f>ROUND(E16*N16,2)</f>
        <v>0</v>
      </c>
      <c r="P16" s="249">
        <v>0</v>
      </c>
      <c r="Q16" s="249">
        <f>ROUND(E16*P16,2)</f>
        <v>0</v>
      </c>
      <c r="R16" s="251"/>
      <c r="S16" s="251" t="s">
        <v>165</v>
      </c>
      <c r="T16" s="252" t="s">
        <v>165</v>
      </c>
      <c r="U16" s="232">
        <v>0.2</v>
      </c>
      <c r="V16" s="232">
        <f>ROUND(E16*U16,2)</f>
        <v>0.11</v>
      </c>
      <c r="W16" s="232"/>
      <c r="X16" s="232" t="s">
        <v>166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167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29"/>
      <c r="B17" s="230"/>
      <c r="C17" s="263" t="s">
        <v>985</v>
      </c>
      <c r="D17" s="233"/>
      <c r="E17" s="234">
        <v>0.56000000000000005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12"/>
      <c r="Z17" s="212"/>
      <c r="AA17" s="212"/>
      <c r="AB17" s="212"/>
      <c r="AC17" s="212"/>
      <c r="AD17" s="212"/>
      <c r="AE17" s="212"/>
      <c r="AF17" s="212"/>
      <c r="AG17" s="212" t="s">
        <v>169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x14ac:dyDescent="0.25">
      <c r="A18" s="240" t="s">
        <v>160</v>
      </c>
      <c r="B18" s="241" t="s">
        <v>130</v>
      </c>
      <c r="C18" s="261" t="s">
        <v>131</v>
      </c>
      <c r="D18" s="242"/>
      <c r="E18" s="243"/>
      <c r="F18" s="244"/>
      <c r="G18" s="244">
        <f>SUMIF(AG19:AG24,"&lt;&gt;NOR",G19:G24)</f>
        <v>0</v>
      </c>
      <c r="H18" s="244"/>
      <c r="I18" s="244">
        <f>SUM(I19:I24)</f>
        <v>0</v>
      </c>
      <c r="J18" s="244"/>
      <c r="K18" s="244">
        <f>SUM(K19:K24)</f>
        <v>0</v>
      </c>
      <c r="L18" s="244"/>
      <c r="M18" s="244">
        <f>SUM(M19:M24)</f>
        <v>0</v>
      </c>
      <c r="N18" s="243"/>
      <c r="O18" s="243">
        <f>SUM(O19:O24)</f>
        <v>0</v>
      </c>
      <c r="P18" s="243"/>
      <c r="Q18" s="243">
        <f>SUM(Q19:Q24)</f>
        <v>0</v>
      </c>
      <c r="R18" s="244"/>
      <c r="S18" s="244"/>
      <c r="T18" s="245"/>
      <c r="U18" s="239"/>
      <c r="V18" s="239">
        <f>SUM(V19:V24)</f>
        <v>0.66</v>
      </c>
      <c r="W18" s="239"/>
      <c r="X18" s="239"/>
      <c r="AG18" t="s">
        <v>161</v>
      </c>
    </row>
    <row r="19" spans="1:60" ht="20.399999999999999" outlineLevel="1" x14ac:dyDescent="0.25">
      <c r="A19" s="253">
        <v>5</v>
      </c>
      <c r="B19" s="254" t="s">
        <v>986</v>
      </c>
      <c r="C19" s="264" t="s">
        <v>987</v>
      </c>
      <c r="D19" s="255" t="s">
        <v>820</v>
      </c>
      <c r="E19" s="256">
        <v>2</v>
      </c>
      <c r="F19" s="257"/>
      <c r="G19" s="258">
        <f>ROUND(E19*F19,2)</f>
        <v>0</v>
      </c>
      <c r="H19" s="257"/>
      <c r="I19" s="258">
        <f>ROUND(E19*H19,2)</f>
        <v>0</v>
      </c>
      <c r="J19" s="257"/>
      <c r="K19" s="258">
        <f>ROUND(E19*J19,2)</f>
        <v>0</v>
      </c>
      <c r="L19" s="258">
        <v>21</v>
      </c>
      <c r="M19" s="258">
        <f>G19*(1+L19/100)</f>
        <v>0</v>
      </c>
      <c r="N19" s="256">
        <v>0</v>
      </c>
      <c r="O19" s="256">
        <f>ROUND(E19*N19,2)</f>
        <v>0</v>
      </c>
      <c r="P19" s="256">
        <v>0</v>
      </c>
      <c r="Q19" s="256">
        <f>ROUND(E19*P19,2)</f>
        <v>0</v>
      </c>
      <c r="R19" s="258"/>
      <c r="S19" s="258" t="s">
        <v>229</v>
      </c>
      <c r="T19" s="259" t="s">
        <v>230</v>
      </c>
      <c r="U19" s="232">
        <v>0</v>
      </c>
      <c r="V19" s="232">
        <f>ROUND(E19*U19,2)</f>
        <v>0</v>
      </c>
      <c r="W19" s="232"/>
      <c r="X19" s="232" t="s">
        <v>166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167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0.399999999999999" outlineLevel="1" x14ac:dyDescent="0.25">
      <c r="A20" s="253">
        <v>6</v>
      </c>
      <c r="B20" s="254" t="s">
        <v>988</v>
      </c>
      <c r="C20" s="264" t="s">
        <v>989</v>
      </c>
      <c r="D20" s="255" t="s">
        <v>224</v>
      </c>
      <c r="E20" s="256">
        <v>30</v>
      </c>
      <c r="F20" s="257"/>
      <c r="G20" s="258">
        <f>ROUND(E20*F20,2)</f>
        <v>0</v>
      </c>
      <c r="H20" s="257"/>
      <c r="I20" s="258">
        <f>ROUND(E20*H20,2)</f>
        <v>0</v>
      </c>
      <c r="J20" s="257"/>
      <c r="K20" s="258">
        <f>ROUND(E20*J20,2)</f>
        <v>0</v>
      </c>
      <c r="L20" s="258">
        <v>21</v>
      </c>
      <c r="M20" s="258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8"/>
      <c r="S20" s="258" t="s">
        <v>229</v>
      </c>
      <c r="T20" s="259" t="s">
        <v>230</v>
      </c>
      <c r="U20" s="232">
        <v>0</v>
      </c>
      <c r="V20" s="232">
        <f>ROUND(E20*U20,2)</f>
        <v>0</v>
      </c>
      <c r="W20" s="232"/>
      <c r="X20" s="232" t="s">
        <v>166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167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0.399999999999999" outlineLevel="1" x14ac:dyDescent="0.25">
      <c r="A21" s="253">
        <v>7</v>
      </c>
      <c r="B21" s="254" t="s">
        <v>990</v>
      </c>
      <c r="C21" s="264" t="s">
        <v>991</v>
      </c>
      <c r="D21" s="255" t="s">
        <v>239</v>
      </c>
      <c r="E21" s="256">
        <v>50</v>
      </c>
      <c r="F21" s="257"/>
      <c r="G21" s="258">
        <f>ROUND(E21*F21,2)</f>
        <v>0</v>
      </c>
      <c r="H21" s="257"/>
      <c r="I21" s="258">
        <f>ROUND(E21*H21,2)</f>
        <v>0</v>
      </c>
      <c r="J21" s="257"/>
      <c r="K21" s="258">
        <f>ROUND(E21*J21,2)</f>
        <v>0</v>
      </c>
      <c r="L21" s="258">
        <v>21</v>
      </c>
      <c r="M21" s="258">
        <f>G21*(1+L21/100)</f>
        <v>0</v>
      </c>
      <c r="N21" s="256">
        <v>0</v>
      </c>
      <c r="O21" s="256">
        <f>ROUND(E21*N21,2)</f>
        <v>0</v>
      </c>
      <c r="P21" s="256">
        <v>0</v>
      </c>
      <c r="Q21" s="256">
        <f>ROUND(E21*P21,2)</f>
        <v>0</v>
      </c>
      <c r="R21" s="258"/>
      <c r="S21" s="258" t="s">
        <v>229</v>
      </c>
      <c r="T21" s="259" t="s">
        <v>230</v>
      </c>
      <c r="U21" s="232">
        <v>0</v>
      </c>
      <c r="V21" s="232">
        <f>ROUND(E21*U21,2)</f>
        <v>0</v>
      </c>
      <c r="W21" s="232"/>
      <c r="X21" s="232" t="s">
        <v>166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167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53">
        <v>8</v>
      </c>
      <c r="B22" s="254" t="s">
        <v>242</v>
      </c>
      <c r="C22" s="264" t="s">
        <v>243</v>
      </c>
      <c r="D22" s="255" t="s">
        <v>244</v>
      </c>
      <c r="E22" s="256">
        <v>1.34494</v>
      </c>
      <c r="F22" s="257"/>
      <c r="G22" s="258">
        <f>ROUND(E22*F22,2)</f>
        <v>0</v>
      </c>
      <c r="H22" s="257"/>
      <c r="I22" s="258">
        <f>ROUND(E22*H22,2)</f>
        <v>0</v>
      </c>
      <c r="J22" s="257"/>
      <c r="K22" s="258">
        <f>ROUND(E22*J22,2)</f>
        <v>0</v>
      </c>
      <c r="L22" s="258">
        <v>21</v>
      </c>
      <c r="M22" s="258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8"/>
      <c r="S22" s="258" t="s">
        <v>165</v>
      </c>
      <c r="T22" s="259" t="s">
        <v>165</v>
      </c>
      <c r="U22" s="232">
        <v>0.49</v>
      </c>
      <c r="V22" s="232">
        <f>ROUND(E22*U22,2)</f>
        <v>0.66</v>
      </c>
      <c r="W22" s="232"/>
      <c r="X22" s="232" t="s">
        <v>245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246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53">
        <v>9</v>
      </c>
      <c r="B23" s="254" t="s">
        <v>247</v>
      </c>
      <c r="C23" s="264" t="s">
        <v>248</v>
      </c>
      <c r="D23" s="255" t="s">
        <v>244</v>
      </c>
      <c r="E23" s="256">
        <v>18.8291</v>
      </c>
      <c r="F23" s="257"/>
      <c r="G23" s="258">
        <f>ROUND(E23*F23,2)</f>
        <v>0</v>
      </c>
      <c r="H23" s="257"/>
      <c r="I23" s="258">
        <f>ROUND(E23*H23,2)</f>
        <v>0</v>
      </c>
      <c r="J23" s="257"/>
      <c r="K23" s="258">
        <f>ROUND(E23*J23,2)</f>
        <v>0</v>
      </c>
      <c r="L23" s="258">
        <v>21</v>
      </c>
      <c r="M23" s="258">
        <f>G23*(1+L23/100)</f>
        <v>0</v>
      </c>
      <c r="N23" s="256">
        <v>0</v>
      </c>
      <c r="O23" s="256">
        <f>ROUND(E23*N23,2)</f>
        <v>0</v>
      </c>
      <c r="P23" s="256">
        <v>0</v>
      </c>
      <c r="Q23" s="256">
        <f>ROUND(E23*P23,2)</f>
        <v>0</v>
      </c>
      <c r="R23" s="258"/>
      <c r="S23" s="258" t="s">
        <v>165</v>
      </c>
      <c r="T23" s="259" t="s">
        <v>165</v>
      </c>
      <c r="U23" s="232">
        <v>0</v>
      </c>
      <c r="V23" s="232">
        <f>ROUND(E23*U23,2)</f>
        <v>0</v>
      </c>
      <c r="W23" s="232"/>
      <c r="X23" s="232" t="s">
        <v>245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246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46">
        <v>10</v>
      </c>
      <c r="B24" s="247" t="s">
        <v>249</v>
      </c>
      <c r="C24" s="262" t="s">
        <v>413</v>
      </c>
      <c r="D24" s="248" t="s">
        <v>244</v>
      </c>
      <c r="E24" s="249">
        <v>1.34494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49">
        <v>0</v>
      </c>
      <c r="O24" s="249">
        <f>ROUND(E24*N24,2)</f>
        <v>0</v>
      </c>
      <c r="P24" s="249">
        <v>0</v>
      </c>
      <c r="Q24" s="249">
        <f>ROUND(E24*P24,2)</f>
        <v>0</v>
      </c>
      <c r="R24" s="251"/>
      <c r="S24" s="251" t="s">
        <v>165</v>
      </c>
      <c r="T24" s="252" t="s">
        <v>165</v>
      </c>
      <c r="U24" s="232">
        <v>0</v>
      </c>
      <c r="V24" s="232">
        <f>ROUND(E24*U24,2)</f>
        <v>0</v>
      </c>
      <c r="W24" s="232"/>
      <c r="X24" s="232" t="s">
        <v>245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246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x14ac:dyDescent="0.25">
      <c r="A25" s="3"/>
      <c r="B25" s="4"/>
      <c r="C25" s="268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v>15</v>
      </c>
      <c r="AF25">
        <v>21</v>
      </c>
      <c r="AG25" t="s">
        <v>147</v>
      </c>
    </row>
    <row r="26" spans="1:60" x14ac:dyDescent="0.25">
      <c r="A26" s="215"/>
      <c r="B26" s="216" t="s">
        <v>31</v>
      </c>
      <c r="C26" s="269"/>
      <c r="D26" s="217"/>
      <c r="E26" s="218"/>
      <c r="F26" s="218"/>
      <c r="G26" s="260">
        <f>G8+G18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f>SUMIF(L7:L24,AE25,G7:G24)</f>
        <v>0</v>
      </c>
      <c r="AF26">
        <f>SUMIF(L7:L24,AF25,G7:G24)</f>
        <v>0</v>
      </c>
      <c r="AG26" t="s">
        <v>251</v>
      </c>
    </row>
    <row r="27" spans="1:60" x14ac:dyDescent="0.25">
      <c r="A27" s="3"/>
      <c r="B27" s="4"/>
      <c r="C27" s="268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5">
      <c r="A28" s="3"/>
      <c r="B28" s="4"/>
      <c r="C28" s="268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5">
      <c r="A29" s="219" t="s">
        <v>252</v>
      </c>
      <c r="B29" s="219"/>
      <c r="C29" s="270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A30" s="220"/>
      <c r="B30" s="221"/>
      <c r="C30" s="271"/>
      <c r="D30" s="221"/>
      <c r="E30" s="221"/>
      <c r="F30" s="221"/>
      <c r="G30" s="22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G30" t="s">
        <v>253</v>
      </c>
    </row>
    <row r="31" spans="1:60" x14ac:dyDescent="0.25">
      <c r="A31" s="223"/>
      <c r="B31" s="224"/>
      <c r="C31" s="272"/>
      <c r="D31" s="224"/>
      <c r="E31" s="224"/>
      <c r="F31" s="224"/>
      <c r="G31" s="22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223"/>
      <c r="B32" s="224"/>
      <c r="C32" s="272"/>
      <c r="D32" s="224"/>
      <c r="E32" s="224"/>
      <c r="F32" s="224"/>
      <c r="G32" s="22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5">
      <c r="A33" s="223"/>
      <c r="B33" s="224"/>
      <c r="C33" s="272"/>
      <c r="D33" s="224"/>
      <c r="E33" s="224"/>
      <c r="F33" s="224"/>
      <c r="G33" s="22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A34" s="226"/>
      <c r="B34" s="227"/>
      <c r="C34" s="273"/>
      <c r="D34" s="227"/>
      <c r="E34" s="227"/>
      <c r="F34" s="227"/>
      <c r="G34" s="22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5">
      <c r="A35" s="3"/>
      <c r="B35" s="4"/>
      <c r="C35" s="268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5">
      <c r="C36" s="274"/>
      <c r="D36" s="10"/>
      <c r="AG36" t="s">
        <v>254</v>
      </c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9:C29"/>
    <mergeCell ref="A30:G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135</v>
      </c>
    </row>
    <row r="2" spans="1:60" ht="25.0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136</v>
      </c>
    </row>
    <row r="3" spans="1:60" ht="25.05" customHeight="1" x14ac:dyDescent="0.25">
      <c r="A3" s="198" t="s">
        <v>9</v>
      </c>
      <c r="B3" s="49" t="s">
        <v>43</v>
      </c>
      <c r="C3" s="201" t="s">
        <v>44</v>
      </c>
      <c r="D3" s="199"/>
      <c r="E3" s="199"/>
      <c r="F3" s="199"/>
      <c r="G3" s="200"/>
      <c r="AC3" s="177" t="s">
        <v>136</v>
      </c>
      <c r="AG3" t="s">
        <v>137</v>
      </c>
    </row>
    <row r="4" spans="1:60" ht="25.05" customHeight="1" x14ac:dyDescent="0.25">
      <c r="A4" s="202" t="s">
        <v>10</v>
      </c>
      <c r="B4" s="203" t="s">
        <v>71</v>
      </c>
      <c r="C4" s="204" t="s">
        <v>72</v>
      </c>
      <c r="D4" s="205"/>
      <c r="E4" s="205"/>
      <c r="F4" s="205"/>
      <c r="G4" s="206"/>
      <c r="AG4" t="s">
        <v>138</v>
      </c>
    </row>
    <row r="5" spans="1:60" x14ac:dyDescent="0.25">
      <c r="D5" s="10"/>
    </row>
    <row r="6" spans="1:60" ht="39.6" x14ac:dyDescent="0.25">
      <c r="A6" s="208" t="s">
        <v>139</v>
      </c>
      <c r="B6" s="210" t="s">
        <v>140</v>
      </c>
      <c r="C6" s="210" t="s">
        <v>141</v>
      </c>
      <c r="D6" s="209" t="s">
        <v>142</v>
      </c>
      <c r="E6" s="208" t="s">
        <v>143</v>
      </c>
      <c r="F6" s="207" t="s">
        <v>144</v>
      </c>
      <c r="G6" s="208" t="s">
        <v>31</v>
      </c>
      <c r="H6" s="211" t="s">
        <v>32</v>
      </c>
      <c r="I6" s="211" t="s">
        <v>145</v>
      </c>
      <c r="J6" s="211" t="s">
        <v>33</v>
      </c>
      <c r="K6" s="211" t="s">
        <v>146</v>
      </c>
      <c r="L6" s="211" t="s">
        <v>147</v>
      </c>
      <c r="M6" s="211" t="s">
        <v>148</v>
      </c>
      <c r="N6" s="211" t="s">
        <v>149</v>
      </c>
      <c r="O6" s="211" t="s">
        <v>150</v>
      </c>
      <c r="P6" s="211" t="s">
        <v>151</v>
      </c>
      <c r="Q6" s="211" t="s">
        <v>152</v>
      </c>
      <c r="R6" s="211" t="s">
        <v>153</v>
      </c>
      <c r="S6" s="211" t="s">
        <v>154</v>
      </c>
      <c r="T6" s="211" t="s">
        <v>155</v>
      </c>
      <c r="U6" s="211" t="s">
        <v>156</v>
      </c>
      <c r="V6" s="211" t="s">
        <v>157</v>
      </c>
      <c r="W6" s="211" t="s">
        <v>158</v>
      </c>
      <c r="X6" s="211" t="s">
        <v>159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5">
      <c r="A8" s="240" t="s">
        <v>160</v>
      </c>
      <c r="B8" s="241" t="s">
        <v>102</v>
      </c>
      <c r="C8" s="261" t="s">
        <v>103</v>
      </c>
      <c r="D8" s="242"/>
      <c r="E8" s="243"/>
      <c r="F8" s="244"/>
      <c r="G8" s="244">
        <f>SUMIF(AG9:AG47,"&lt;&gt;NOR",G9:G47)</f>
        <v>0</v>
      </c>
      <c r="H8" s="244"/>
      <c r="I8" s="244">
        <f>SUM(I9:I47)</f>
        <v>0</v>
      </c>
      <c r="J8" s="244"/>
      <c r="K8" s="244">
        <f>SUM(K9:K47)</f>
        <v>0</v>
      </c>
      <c r="L8" s="244"/>
      <c r="M8" s="244">
        <f>SUM(M9:M47)</f>
        <v>0</v>
      </c>
      <c r="N8" s="243"/>
      <c r="O8" s="243">
        <f>SUM(O9:O47)</f>
        <v>0.01</v>
      </c>
      <c r="P8" s="243"/>
      <c r="Q8" s="243">
        <f>SUM(Q9:Q47)</f>
        <v>0</v>
      </c>
      <c r="R8" s="244"/>
      <c r="S8" s="244"/>
      <c r="T8" s="245"/>
      <c r="U8" s="239"/>
      <c r="V8" s="239">
        <f>SUM(V9:V47)</f>
        <v>255.39999999999998</v>
      </c>
      <c r="W8" s="239"/>
      <c r="X8" s="239"/>
      <c r="AG8" t="s">
        <v>161</v>
      </c>
    </row>
    <row r="9" spans="1:60" outlineLevel="1" x14ac:dyDescent="0.25">
      <c r="A9" s="246">
        <v>1</v>
      </c>
      <c r="B9" s="247" t="s">
        <v>616</v>
      </c>
      <c r="C9" s="262" t="s">
        <v>617</v>
      </c>
      <c r="D9" s="248" t="s">
        <v>257</v>
      </c>
      <c r="E9" s="249">
        <v>1572.64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51"/>
      <c r="S9" s="251" t="s">
        <v>165</v>
      </c>
      <c r="T9" s="252" t="s">
        <v>165</v>
      </c>
      <c r="U9" s="232">
        <v>0.09</v>
      </c>
      <c r="V9" s="232">
        <f>ROUND(E9*U9,2)</f>
        <v>141.54</v>
      </c>
      <c r="W9" s="232"/>
      <c r="X9" s="232" t="s">
        <v>166</v>
      </c>
      <c r="Y9" s="212"/>
      <c r="Z9" s="212"/>
      <c r="AA9" s="212"/>
      <c r="AB9" s="212"/>
      <c r="AC9" s="212"/>
      <c r="AD9" s="212"/>
      <c r="AE9" s="212"/>
      <c r="AF9" s="212"/>
      <c r="AG9" s="212" t="s">
        <v>167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29"/>
      <c r="B10" s="230"/>
      <c r="C10" s="263" t="s">
        <v>637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169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29"/>
      <c r="B11" s="230"/>
      <c r="C11" s="263" t="s">
        <v>992</v>
      </c>
      <c r="D11" s="233"/>
      <c r="E11" s="234">
        <v>412.64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12"/>
      <c r="Z11" s="212"/>
      <c r="AA11" s="212"/>
      <c r="AB11" s="212"/>
      <c r="AC11" s="212"/>
      <c r="AD11" s="212"/>
      <c r="AE11" s="212"/>
      <c r="AF11" s="212"/>
      <c r="AG11" s="212" t="s">
        <v>169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29"/>
      <c r="B12" s="230"/>
      <c r="C12" s="263" t="s">
        <v>993</v>
      </c>
      <c r="D12" s="233"/>
      <c r="E12" s="234">
        <v>1160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12"/>
      <c r="Z12" s="212"/>
      <c r="AA12" s="212"/>
      <c r="AB12" s="212"/>
      <c r="AC12" s="212"/>
      <c r="AD12" s="212"/>
      <c r="AE12" s="212"/>
      <c r="AF12" s="212"/>
      <c r="AG12" s="212" t="s">
        <v>169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46">
        <v>2</v>
      </c>
      <c r="B13" s="247" t="s">
        <v>994</v>
      </c>
      <c r="C13" s="262" t="s">
        <v>995</v>
      </c>
      <c r="D13" s="248" t="s">
        <v>257</v>
      </c>
      <c r="E13" s="249">
        <v>1572.64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49">
        <v>0</v>
      </c>
      <c r="O13" s="249">
        <f>ROUND(E13*N13,2)</f>
        <v>0</v>
      </c>
      <c r="P13" s="249">
        <v>0</v>
      </c>
      <c r="Q13" s="249">
        <f>ROUND(E13*P13,2)</f>
        <v>0</v>
      </c>
      <c r="R13" s="251"/>
      <c r="S13" s="251" t="s">
        <v>165</v>
      </c>
      <c r="T13" s="252" t="s">
        <v>165</v>
      </c>
      <c r="U13" s="232">
        <v>1E-3</v>
      </c>
      <c r="V13" s="232">
        <f>ROUND(E13*U13,2)</f>
        <v>1.57</v>
      </c>
      <c r="W13" s="232"/>
      <c r="X13" s="232" t="s">
        <v>166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167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29"/>
      <c r="B14" s="230"/>
      <c r="C14" s="263" t="s">
        <v>637</v>
      </c>
      <c r="D14" s="233"/>
      <c r="E14" s="234"/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12"/>
      <c r="Z14" s="212"/>
      <c r="AA14" s="212"/>
      <c r="AB14" s="212"/>
      <c r="AC14" s="212"/>
      <c r="AD14" s="212"/>
      <c r="AE14" s="212"/>
      <c r="AF14" s="212"/>
      <c r="AG14" s="212" t="s">
        <v>169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29"/>
      <c r="B15" s="230"/>
      <c r="C15" s="263" t="s">
        <v>992</v>
      </c>
      <c r="D15" s="233"/>
      <c r="E15" s="234">
        <v>412.64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12"/>
      <c r="Z15" s="212"/>
      <c r="AA15" s="212"/>
      <c r="AB15" s="212"/>
      <c r="AC15" s="212"/>
      <c r="AD15" s="212"/>
      <c r="AE15" s="212"/>
      <c r="AF15" s="212"/>
      <c r="AG15" s="212" t="s">
        <v>169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29"/>
      <c r="B16" s="230"/>
      <c r="C16" s="263" t="s">
        <v>993</v>
      </c>
      <c r="D16" s="233"/>
      <c r="E16" s="234">
        <v>1160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12"/>
      <c r="Z16" s="212"/>
      <c r="AA16" s="212"/>
      <c r="AB16" s="212"/>
      <c r="AC16" s="212"/>
      <c r="AD16" s="212"/>
      <c r="AE16" s="212"/>
      <c r="AF16" s="212"/>
      <c r="AG16" s="212" t="s">
        <v>169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53">
        <v>3</v>
      </c>
      <c r="B17" s="254" t="s">
        <v>171</v>
      </c>
      <c r="C17" s="264" t="s">
        <v>172</v>
      </c>
      <c r="D17" s="255" t="s">
        <v>164</v>
      </c>
      <c r="E17" s="256">
        <v>41.264000000000003</v>
      </c>
      <c r="F17" s="257"/>
      <c r="G17" s="258">
        <f>ROUND(E17*F17,2)</f>
        <v>0</v>
      </c>
      <c r="H17" s="257"/>
      <c r="I17" s="258">
        <f>ROUND(E17*H17,2)</f>
        <v>0</v>
      </c>
      <c r="J17" s="257"/>
      <c r="K17" s="258">
        <f>ROUND(E17*J17,2)</f>
        <v>0</v>
      </c>
      <c r="L17" s="258">
        <v>21</v>
      </c>
      <c r="M17" s="258">
        <f>G17*(1+L17/100)</f>
        <v>0</v>
      </c>
      <c r="N17" s="256">
        <v>0</v>
      </c>
      <c r="O17" s="256">
        <f>ROUND(E17*N17,2)</f>
        <v>0</v>
      </c>
      <c r="P17" s="256">
        <v>0</v>
      </c>
      <c r="Q17" s="256">
        <f>ROUND(E17*P17,2)</f>
        <v>0</v>
      </c>
      <c r="R17" s="258"/>
      <c r="S17" s="258" t="s">
        <v>165</v>
      </c>
      <c r="T17" s="259" t="s">
        <v>165</v>
      </c>
      <c r="U17" s="232">
        <v>7.0000000000000007E-2</v>
      </c>
      <c r="V17" s="232">
        <f>ROUND(E17*U17,2)</f>
        <v>2.89</v>
      </c>
      <c r="W17" s="232"/>
      <c r="X17" s="232" t="s">
        <v>166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167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46">
        <v>4</v>
      </c>
      <c r="B18" s="247" t="s">
        <v>173</v>
      </c>
      <c r="C18" s="262" t="s">
        <v>174</v>
      </c>
      <c r="D18" s="248" t="s">
        <v>164</v>
      </c>
      <c r="E18" s="249">
        <v>41.264000000000003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49">
        <v>0</v>
      </c>
      <c r="O18" s="249">
        <f>ROUND(E18*N18,2)</f>
        <v>0</v>
      </c>
      <c r="P18" s="249">
        <v>0</v>
      </c>
      <c r="Q18" s="249">
        <f>ROUND(E18*P18,2)</f>
        <v>0</v>
      </c>
      <c r="R18" s="251"/>
      <c r="S18" s="251" t="s">
        <v>165</v>
      </c>
      <c r="T18" s="252" t="s">
        <v>165</v>
      </c>
      <c r="U18" s="232">
        <v>0.09</v>
      </c>
      <c r="V18" s="232">
        <f>ROUND(E18*U18,2)</f>
        <v>3.71</v>
      </c>
      <c r="W18" s="232"/>
      <c r="X18" s="232" t="s">
        <v>166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175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29"/>
      <c r="B19" s="230"/>
      <c r="C19" s="263" t="s">
        <v>637</v>
      </c>
      <c r="D19" s="233"/>
      <c r="E19" s="234"/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12"/>
      <c r="Z19" s="212"/>
      <c r="AA19" s="212"/>
      <c r="AB19" s="212"/>
      <c r="AC19" s="212"/>
      <c r="AD19" s="212"/>
      <c r="AE19" s="212"/>
      <c r="AF19" s="212"/>
      <c r="AG19" s="212" t="s">
        <v>169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29"/>
      <c r="B20" s="230"/>
      <c r="C20" s="263" t="s">
        <v>996</v>
      </c>
      <c r="D20" s="233"/>
      <c r="E20" s="234">
        <v>41.264000000000003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12"/>
      <c r="Z20" s="212"/>
      <c r="AA20" s="212"/>
      <c r="AB20" s="212"/>
      <c r="AC20" s="212"/>
      <c r="AD20" s="212"/>
      <c r="AE20" s="212"/>
      <c r="AF20" s="212"/>
      <c r="AG20" s="212" t="s">
        <v>169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46">
        <v>5</v>
      </c>
      <c r="B21" s="247" t="s">
        <v>997</v>
      </c>
      <c r="C21" s="262" t="s">
        <v>998</v>
      </c>
      <c r="D21" s="248" t="s">
        <v>257</v>
      </c>
      <c r="E21" s="249">
        <v>412.64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49">
        <v>0</v>
      </c>
      <c r="O21" s="249">
        <f>ROUND(E21*N21,2)</f>
        <v>0</v>
      </c>
      <c r="P21" s="249">
        <v>0</v>
      </c>
      <c r="Q21" s="249">
        <f>ROUND(E21*P21,2)</f>
        <v>0</v>
      </c>
      <c r="R21" s="251"/>
      <c r="S21" s="251" t="s">
        <v>165</v>
      </c>
      <c r="T21" s="252" t="s">
        <v>165</v>
      </c>
      <c r="U21" s="232">
        <v>0.13</v>
      </c>
      <c r="V21" s="232">
        <f>ROUND(E21*U21,2)</f>
        <v>53.64</v>
      </c>
      <c r="W21" s="232"/>
      <c r="X21" s="232" t="s">
        <v>166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167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29"/>
      <c r="B22" s="230"/>
      <c r="C22" s="263" t="s">
        <v>637</v>
      </c>
      <c r="D22" s="233"/>
      <c r="E22" s="234"/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12"/>
      <c r="Z22" s="212"/>
      <c r="AA22" s="212"/>
      <c r="AB22" s="212"/>
      <c r="AC22" s="212"/>
      <c r="AD22" s="212"/>
      <c r="AE22" s="212"/>
      <c r="AF22" s="212"/>
      <c r="AG22" s="212" t="s">
        <v>169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29"/>
      <c r="B23" s="230"/>
      <c r="C23" s="263" t="s">
        <v>999</v>
      </c>
      <c r="D23" s="233"/>
      <c r="E23" s="234">
        <v>412.64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12"/>
      <c r="Z23" s="212"/>
      <c r="AA23" s="212"/>
      <c r="AB23" s="212"/>
      <c r="AC23" s="212"/>
      <c r="AD23" s="212"/>
      <c r="AE23" s="212"/>
      <c r="AF23" s="212"/>
      <c r="AG23" s="212" t="s">
        <v>169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53">
        <v>6</v>
      </c>
      <c r="B24" s="254" t="s">
        <v>630</v>
      </c>
      <c r="C24" s="264" t="s">
        <v>631</v>
      </c>
      <c r="D24" s="255" t="s">
        <v>257</v>
      </c>
      <c r="E24" s="256">
        <v>412.64</v>
      </c>
      <c r="F24" s="257"/>
      <c r="G24" s="258">
        <f>ROUND(E24*F24,2)</f>
        <v>0</v>
      </c>
      <c r="H24" s="257"/>
      <c r="I24" s="258">
        <f>ROUND(E24*H24,2)</f>
        <v>0</v>
      </c>
      <c r="J24" s="257"/>
      <c r="K24" s="258">
        <f>ROUND(E24*J24,2)</f>
        <v>0</v>
      </c>
      <c r="L24" s="258">
        <v>21</v>
      </c>
      <c r="M24" s="258">
        <f>G24*(1+L24/100)</f>
        <v>0</v>
      </c>
      <c r="N24" s="256">
        <v>0</v>
      </c>
      <c r="O24" s="256">
        <f>ROUND(E24*N24,2)</f>
        <v>0</v>
      </c>
      <c r="P24" s="256">
        <v>0</v>
      </c>
      <c r="Q24" s="256">
        <f>ROUND(E24*P24,2)</f>
        <v>0</v>
      </c>
      <c r="R24" s="258"/>
      <c r="S24" s="258" t="s">
        <v>165</v>
      </c>
      <c r="T24" s="259" t="s">
        <v>165</v>
      </c>
      <c r="U24" s="232">
        <v>3.5000000000000001E-3</v>
      </c>
      <c r="V24" s="232">
        <f>ROUND(E24*U24,2)</f>
        <v>1.44</v>
      </c>
      <c r="W24" s="232"/>
      <c r="X24" s="232" t="s">
        <v>166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167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53">
        <v>7</v>
      </c>
      <c r="B25" s="254" t="s">
        <v>632</v>
      </c>
      <c r="C25" s="264" t="s">
        <v>633</v>
      </c>
      <c r="D25" s="255" t="s">
        <v>634</v>
      </c>
      <c r="E25" s="256">
        <v>1.5</v>
      </c>
      <c r="F25" s="257"/>
      <c r="G25" s="258">
        <f>ROUND(E25*F25,2)</f>
        <v>0</v>
      </c>
      <c r="H25" s="257"/>
      <c r="I25" s="258">
        <f>ROUND(E25*H25,2)</f>
        <v>0</v>
      </c>
      <c r="J25" s="257"/>
      <c r="K25" s="258">
        <f>ROUND(E25*J25,2)</f>
        <v>0</v>
      </c>
      <c r="L25" s="258">
        <v>21</v>
      </c>
      <c r="M25" s="258">
        <f>G25*(1+L25/100)</f>
        <v>0</v>
      </c>
      <c r="N25" s="256">
        <v>1E-3</v>
      </c>
      <c r="O25" s="256">
        <f>ROUND(E25*N25,2)</f>
        <v>0</v>
      </c>
      <c r="P25" s="256">
        <v>0</v>
      </c>
      <c r="Q25" s="256">
        <f>ROUND(E25*P25,2)</f>
        <v>0</v>
      </c>
      <c r="R25" s="258" t="s">
        <v>374</v>
      </c>
      <c r="S25" s="258" t="s">
        <v>165</v>
      </c>
      <c r="T25" s="259" t="s">
        <v>165</v>
      </c>
      <c r="U25" s="232">
        <v>0</v>
      </c>
      <c r="V25" s="232">
        <f>ROUND(E25*U25,2)</f>
        <v>0</v>
      </c>
      <c r="W25" s="232"/>
      <c r="X25" s="232" t="s">
        <v>375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376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46">
        <v>8</v>
      </c>
      <c r="B26" s="247" t="s">
        <v>635</v>
      </c>
      <c r="C26" s="262" t="s">
        <v>636</v>
      </c>
      <c r="D26" s="248" t="s">
        <v>244</v>
      </c>
      <c r="E26" s="249">
        <v>1.238E-2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49">
        <v>0</v>
      </c>
      <c r="O26" s="249">
        <f>ROUND(E26*N26,2)</f>
        <v>0</v>
      </c>
      <c r="P26" s="249">
        <v>0</v>
      </c>
      <c r="Q26" s="249">
        <f>ROUND(E26*P26,2)</f>
        <v>0</v>
      </c>
      <c r="R26" s="251"/>
      <c r="S26" s="251" t="s">
        <v>165</v>
      </c>
      <c r="T26" s="252" t="s">
        <v>165</v>
      </c>
      <c r="U26" s="232">
        <v>21.43</v>
      </c>
      <c r="V26" s="232">
        <f>ROUND(E26*U26,2)</f>
        <v>0.27</v>
      </c>
      <c r="W26" s="232"/>
      <c r="X26" s="232" t="s">
        <v>166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167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29"/>
      <c r="B27" s="230"/>
      <c r="C27" s="263" t="s">
        <v>637</v>
      </c>
      <c r="D27" s="233"/>
      <c r="E27" s="234"/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12"/>
      <c r="Z27" s="212"/>
      <c r="AA27" s="212"/>
      <c r="AB27" s="212"/>
      <c r="AC27" s="212"/>
      <c r="AD27" s="212"/>
      <c r="AE27" s="212"/>
      <c r="AF27" s="212"/>
      <c r="AG27" s="212" t="s">
        <v>169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29"/>
      <c r="B28" s="230"/>
      <c r="C28" s="263" t="s">
        <v>1000</v>
      </c>
      <c r="D28" s="233"/>
      <c r="E28" s="234">
        <v>1.238E-2</v>
      </c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12"/>
      <c r="Z28" s="212"/>
      <c r="AA28" s="212"/>
      <c r="AB28" s="212"/>
      <c r="AC28" s="212"/>
      <c r="AD28" s="212"/>
      <c r="AE28" s="212"/>
      <c r="AF28" s="212"/>
      <c r="AG28" s="212" t="s">
        <v>169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46">
        <v>9</v>
      </c>
      <c r="B29" s="247" t="s">
        <v>639</v>
      </c>
      <c r="C29" s="262" t="s">
        <v>640</v>
      </c>
      <c r="D29" s="248" t="s">
        <v>641</v>
      </c>
      <c r="E29" s="249">
        <v>13.61712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49">
        <v>1E-3</v>
      </c>
      <c r="O29" s="249">
        <f>ROUND(E29*N29,2)</f>
        <v>0.01</v>
      </c>
      <c r="P29" s="249">
        <v>0</v>
      </c>
      <c r="Q29" s="249">
        <f>ROUND(E29*P29,2)</f>
        <v>0</v>
      </c>
      <c r="R29" s="251" t="s">
        <v>374</v>
      </c>
      <c r="S29" s="251" t="s">
        <v>165</v>
      </c>
      <c r="T29" s="252" t="s">
        <v>165</v>
      </c>
      <c r="U29" s="232">
        <v>0</v>
      </c>
      <c r="V29" s="232">
        <f>ROUND(E29*U29,2)</f>
        <v>0</v>
      </c>
      <c r="W29" s="232"/>
      <c r="X29" s="232" t="s">
        <v>375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376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29"/>
      <c r="B30" s="230"/>
      <c r="C30" s="263" t="s">
        <v>637</v>
      </c>
      <c r="D30" s="233"/>
      <c r="E30" s="234"/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12"/>
      <c r="Z30" s="212"/>
      <c r="AA30" s="212"/>
      <c r="AB30" s="212"/>
      <c r="AC30" s="212"/>
      <c r="AD30" s="212"/>
      <c r="AE30" s="212"/>
      <c r="AF30" s="212"/>
      <c r="AG30" s="212" t="s">
        <v>169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29"/>
      <c r="B31" s="230"/>
      <c r="C31" s="263" t="s">
        <v>1001</v>
      </c>
      <c r="D31" s="233"/>
      <c r="E31" s="234">
        <v>12.379200000000001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12"/>
      <c r="Z31" s="212"/>
      <c r="AA31" s="212"/>
      <c r="AB31" s="212"/>
      <c r="AC31" s="212"/>
      <c r="AD31" s="212"/>
      <c r="AE31" s="212"/>
      <c r="AF31" s="212"/>
      <c r="AG31" s="212" t="s">
        <v>169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29"/>
      <c r="B32" s="230"/>
      <c r="C32" s="280" t="s">
        <v>643</v>
      </c>
      <c r="D32" s="278"/>
      <c r="E32" s="279">
        <v>1.2379199999999999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12"/>
      <c r="Z32" s="212"/>
      <c r="AA32" s="212"/>
      <c r="AB32" s="212"/>
      <c r="AC32" s="212"/>
      <c r="AD32" s="212"/>
      <c r="AE32" s="212"/>
      <c r="AF32" s="212"/>
      <c r="AG32" s="212" t="s">
        <v>169</v>
      </c>
      <c r="AH32" s="212">
        <v>4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53">
        <v>10</v>
      </c>
      <c r="B33" s="254" t="s">
        <v>644</v>
      </c>
      <c r="C33" s="264" t="s">
        <v>645</v>
      </c>
      <c r="D33" s="255" t="s">
        <v>257</v>
      </c>
      <c r="E33" s="256">
        <v>412.64</v>
      </c>
      <c r="F33" s="257"/>
      <c r="G33" s="258">
        <f>ROUND(E33*F33,2)</f>
        <v>0</v>
      </c>
      <c r="H33" s="257"/>
      <c r="I33" s="258">
        <f>ROUND(E33*H33,2)</f>
        <v>0</v>
      </c>
      <c r="J33" s="257"/>
      <c r="K33" s="258">
        <f>ROUND(E33*J33,2)</f>
        <v>0</v>
      </c>
      <c r="L33" s="258">
        <v>21</v>
      </c>
      <c r="M33" s="258">
        <f>G33*(1+L33/100)</f>
        <v>0</v>
      </c>
      <c r="N33" s="256">
        <v>0</v>
      </c>
      <c r="O33" s="256">
        <f>ROUND(E33*N33,2)</f>
        <v>0</v>
      </c>
      <c r="P33" s="256">
        <v>0</v>
      </c>
      <c r="Q33" s="256">
        <f>ROUND(E33*P33,2)</f>
        <v>0</v>
      </c>
      <c r="R33" s="258"/>
      <c r="S33" s="258" t="s">
        <v>165</v>
      </c>
      <c r="T33" s="259" t="s">
        <v>165</v>
      </c>
      <c r="U33" s="232">
        <v>2E-3</v>
      </c>
      <c r="V33" s="232">
        <f>ROUND(E33*U33,2)</f>
        <v>0.83</v>
      </c>
      <c r="W33" s="232"/>
      <c r="X33" s="232" t="s">
        <v>166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167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46">
        <v>11</v>
      </c>
      <c r="B34" s="247" t="s">
        <v>646</v>
      </c>
      <c r="C34" s="262" t="s">
        <v>647</v>
      </c>
      <c r="D34" s="248" t="s">
        <v>257</v>
      </c>
      <c r="E34" s="249">
        <v>412.64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49">
        <v>0</v>
      </c>
      <c r="O34" s="249">
        <f>ROUND(E34*N34,2)</f>
        <v>0</v>
      </c>
      <c r="P34" s="249">
        <v>0</v>
      </c>
      <c r="Q34" s="249">
        <f>ROUND(E34*P34,2)</f>
        <v>0</v>
      </c>
      <c r="R34" s="251"/>
      <c r="S34" s="251" t="s">
        <v>165</v>
      </c>
      <c r="T34" s="252" t="s">
        <v>165</v>
      </c>
      <c r="U34" s="232">
        <v>0.02</v>
      </c>
      <c r="V34" s="232">
        <f>ROUND(E34*U34,2)</f>
        <v>8.25</v>
      </c>
      <c r="W34" s="232"/>
      <c r="X34" s="232" t="s">
        <v>166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167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29"/>
      <c r="B35" s="230"/>
      <c r="C35" s="263" t="s">
        <v>637</v>
      </c>
      <c r="D35" s="233"/>
      <c r="E35" s="234"/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12"/>
      <c r="Z35" s="212"/>
      <c r="AA35" s="212"/>
      <c r="AB35" s="212"/>
      <c r="AC35" s="212"/>
      <c r="AD35" s="212"/>
      <c r="AE35" s="212"/>
      <c r="AF35" s="212"/>
      <c r="AG35" s="212" t="s">
        <v>169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29"/>
      <c r="B36" s="230"/>
      <c r="C36" s="263" t="s">
        <v>1002</v>
      </c>
      <c r="D36" s="233"/>
      <c r="E36" s="234">
        <v>329.21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12"/>
      <c r="Z36" s="212"/>
      <c r="AA36" s="212"/>
      <c r="AB36" s="212"/>
      <c r="AC36" s="212"/>
      <c r="AD36" s="212"/>
      <c r="AE36" s="212"/>
      <c r="AF36" s="212"/>
      <c r="AG36" s="212" t="s">
        <v>169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29"/>
      <c r="B37" s="230"/>
      <c r="C37" s="263" t="s">
        <v>1003</v>
      </c>
      <c r="D37" s="233"/>
      <c r="E37" s="234">
        <v>83.43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12"/>
      <c r="Z37" s="212"/>
      <c r="AA37" s="212"/>
      <c r="AB37" s="212"/>
      <c r="AC37" s="212"/>
      <c r="AD37" s="212"/>
      <c r="AE37" s="212"/>
      <c r="AF37" s="212"/>
      <c r="AG37" s="212" t="s">
        <v>169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46">
        <v>12</v>
      </c>
      <c r="B38" s="247" t="s">
        <v>649</v>
      </c>
      <c r="C38" s="262" t="s">
        <v>650</v>
      </c>
      <c r="D38" s="248" t="s">
        <v>239</v>
      </c>
      <c r="E38" s="249">
        <v>1.8106599999999999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49">
        <v>1E-3</v>
      </c>
      <c r="O38" s="249">
        <f>ROUND(E38*N38,2)</f>
        <v>0</v>
      </c>
      <c r="P38" s="249">
        <v>0</v>
      </c>
      <c r="Q38" s="249">
        <f>ROUND(E38*P38,2)</f>
        <v>0</v>
      </c>
      <c r="R38" s="251" t="s">
        <v>374</v>
      </c>
      <c r="S38" s="251" t="s">
        <v>165</v>
      </c>
      <c r="T38" s="252" t="s">
        <v>165</v>
      </c>
      <c r="U38" s="232">
        <v>0</v>
      </c>
      <c r="V38" s="232">
        <f>ROUND(E38*U38,2)</f>
        <v>0</v>
      </c>
      <c r="W38" s="232"/>
      <c r="X38" s="232" t="s">
        <v>375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376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29"/>
      <c r="B39" s="230"/>
      <c r="C39" s="263" t="s">
        <v>1004</v>
      </c>
      <c r="D39" s="233"/>
      <c r="E39" s="234">
        <v>1.64605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12"/>
      <c r="Z39" s="212"/>
      <c r="AA39" s="212"/>
      <c r="AB39" s="212"/>
      <c r="AC39" s="212"/>
      <c r="AD39" s="212"/>
      <c r="AE39" s="212"/>
      <c r="AF39" s="212"/>
      <c r="AG39" s="212" t="s">
        <v>169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29"/>
      <c r="B40" s="230"/>
      <c r="C40" s="280" t="s">
        <v>643</v>
      </c>
      <c r="D40" s="278"/>
      <c r="E40" s="279">
        <v>0.16461000000000001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12"/>
      <c r="Z40" s="212"/>
      <c r="AA40" s="212"/>
      <c r="AB40" s="212"/>
      <c r="AC40" s="212"/>
      <c r="AD40" s="212"/>
      <c r="AE40" s="212"/>
      <c r="AF40" s="212"/>
      <c r="AG40" s="212" t="s">
        <v>169</v>
      </c>
      <c r="AH40" s="212">
        <v>4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46">
        <v>13</v>
      </c>
      <c r="B41" s="247" t="s">
        <v>1005</v>
      </c>
      <c r="C41" s="262" t="s">
        <v>1006</v>
      </c>
      <c r="D41" s="248" t="s">
        <v>239</v>
      </c>
      <c r="E41" s="249">
        <v>0.45887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49">
        <v>1E-3</v>
      </c>
      <c r="O41" s="249">
        <f>ROUND(E41*N41,2)</f>
        <v>0</v>
      </c>
      <c r="P41" s="249">
        <v>0</v>
      </c>
      <c r="Q41" s="249">
        <f>ROUND(E41*P41,2)</f>
        <v>0</v>
      </c>
      <c r="R41" s="251" t="s">
        <v>374</v>
      </c>
      <c r="S41" s="251" t="s">
        <v>165</v>
      </c>
      <c r="T41" s="252" t="s">
        <v>165</v>
      </c>
      <c r="U41" s="232">
        <v>0</v>
      </c>
      <c r="V41" s="232">
        <f>ROUND(E41*U41,2)</f>
        <v>0</v>
      </c>
      <c r="W41" s="232"/>
      <c r="X41" s="232" t="s">
        <v>375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376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29"/>
      <c r="B42" s="230"/>
      <c r="C42" s="263" t="s">
        <v>1007</v>
      </c>
      <c r="D42" s="233"/>
      <c r="E42" s="234">
        <v>0.41715000000000002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12"/>
      <c r="Z42" s="212"/>
      <c r="AA42" s="212"/>
      <c r="AB42" s="212"/>
      <c r="AC42" s="212"/>
      <c r="AD42" s="212"/>
      <c r="AE42" s="212"/>
      <c r="AF42" s="212"/>
      <c r="AG42" s="212" t="s">
        <v>169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29"/>
      <c r="B43" s="230"/>
      <c r="C43" s="280" t="s">
        <v>643</v>
      </c>
      <c r="D43" s="278"/>
      <c r="E43" s="279">
        <v>4.172E-2</v>
      </c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12"/>
      <c r="Z43" s="212"/>
      <c r="AA43" s="212"/>
      <c r="AB43" s="212"/>
      <c r="AC43" s="212"/>
      <c r="AD43" s="212"/>
      <c r="AE43" s="212"/>
      <c r="AF43" s="212"/>
      <c r="AG43" s="212" t="s">
        <v>169</v>
      </c>
      <c r="AH43" s="212">
        <v>4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46">
        <v>14</v>
      </c>
      <c r="B44" s="247" t="s">
        <v>652</v>
      </c>
      <c r="C44" s="262" t="s">
        <v>653</v>
      </c>
      <c r="D44" s="248" t="s">
        <v>257</v>
      </c>
      <c r="E44" s="249">
        <v>412.64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49">
        <v>0</v>
      </c>
      <c r="O44" s="249">
        <f>ROUND(E44*N44,2)</f>
        <v>0</v>
      </c>
      <c r="P44" s="249">
        <v>0</v>
      </c>
      <c r="Q44" s="249">
        <f>ROUND(E44*P44,2)</f>
        <v>0</v>
      </c>
      <c r="R44" s="251"/>
      <c r="S44" s="251" t="s">
        <v>165</v>
      </c>
      <c r="T44" s="252" t="s">
        <v>165</v>
      </c>
      <c r="U44" s="232">
        <v>0.1</v>
      </c>
      <c r="V44" s="232">
        <f>ROUND(E44*U44,2)</f>
        <v>41.26</v>
      </c>
      <c r="W44" s="232"/>
      <c r="X44" s="232" t="s">
        <v>166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167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29"/>
      <c r="B45" s="230"/>
      <c r="C45" s="263" t="s">
        <v>637</v>
      </c>
      <c r="D45" s="233"/>
      <c r="E45" s="234"/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12"/>
      <c r="Z45" s="212"/>
      <c r="AA45" s="212"/>
      <c r="AB45" s="212"/>
      <c r="AC45" s="212"/>
      <c r="AD45" s="212"/>
      <c r="AE45" s="212"/>
      <c r="AF45" s="212"/>
      <c r="AG45" s="212" t="s">
        <v>169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29"/>
      <c r="B46" s="230"/>
      <c r="C46" s="263" t="s">
        <v>1002</v>
      </c>
      <c r="D46" s="233"/>
      <c r="E46" s="234">
        <v>329.21</v>
      </c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12"/>
      <c r="Z46" s="212"/>
      <c r="AA46" s="212"/>
      <c r="AB46" s="212"/>
      <c r="AC46" s="212"/>
      <c r="AD46" s="212"/>
      <c r="AE46" s="212"/>
      <c r="AF46" s="212"/>
      <c r="AG46" s="212" t="s">
        <v>169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29"/>
      <c r="B47" s="230"/>
      <c r="C47" s="263" t="s">
        <v>1003</v>
      </c>
      <c r="D47" s="233"/>
      <c r="E47" s="234">
        <v>83.43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12"/>
      <c r="Z47" s="212"/>
      <c r="AA47" s="212"/>
      <c r="AB47" s="212"/>
      <c r="AC47" s="212"/>
      <c r="AD47" s="212"/>
      <c r="AE47" s="212"/>
      <c r="AF47" s="212"/>
      <c r="AG47" s="212" t="s">
        <v>169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x14ac:dyDescent="0.25">
      <c r="A48" s="3"/>
      <c r="B48" s="4"/>
      <c r="C48" s="268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v>15</v>
      </c>
      <c r="AF48">
        <v>21</v>
      </c>
      <c r="AG48" t="s">
        <v>147</v>
      </c>
    </row>
    <row r="49" spans="1:33" x14ac:dyDescent="0.25">
      <c r="A49" s="215"/>
      <c r="B49" s="216" t="s">
        <v>31</v>
      </c>
      <c r="C49" s="269"/>
      <c r="D49" s="217"/>
      <c r="E49" s="218"/>
      <c r="F49" s="218"/>
      <c r="G49" s="260">
        <f>G8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f>SUMIF(L7:L47,AE48,G7:G47)</f>
        <v>0</v>
      </c>
      <c r="AF49">
        <f>SUMIF(L7:L47,AF48,G7:G47)</f>
        <v>0</v>
      </c>
      <c r="AG49" t="s">
        <v>251</v>
      </c>
    </row>
    <row r="50" spans="1:33" x14ac:dyDescent="0.25">
      <c r="A50" s="3"/>
      <c r="B50" s="4"/>
      <c r="C50" s="268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5">
      <c r="A51" s="3"/>
      <c r="B51" s="4"/>
      <c r="C51" s="268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5">
      <c r="A52" s="219" t="s">
        <v>252</v>
      </c>
      <c r="B52" s="219"/>
      <c r="C52" s="270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5">
      <c r="A53" s="220"/>
      <c r="B53" s="221"/>
      <c r="C53" s="271"/>
      <c r="D53" s="221"/>
      <c r="E53" s="221"/>
      <c r="F53" s="221"/>
      <c r="G53" s="22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G53" t="s">
        <v>253</v>
      </c>
    </row>
    <row r="54" spans="1:33" x14ac:dyDescent="0.25">
      <c r="A54" s="223"/>
      <c r="B54" s="224"/>
      <c r="C54" s="272"/>
      <c r="D54" s="224"/>
      <c r="E54" s="224"/>
      <c r="F54" s="224"/>
      <c r="G54" s="22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5">
      <c r="A55" s="223"/>
      <c r="B55" s="224"/>
      <c r="C55" s="272"/>
      <c r="D55" s="224"/>
      <c r="E55" s="224"/>
      <c r="F55" s="224"/>
      <c r="G55" s="22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5">
      <c r="A56" s="223"/>
      <c r="B56" s="224"/>
      <c r="C56" s="272"/>
      <c r="D56" s="224"/>
      <c r="E56" s="224"/>
      <c r="F56" s="224"/>
      <c r="G56" s="22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5">
      <c r="A57" s="226"/>
      <c r="B57" s="227"/>
      <c r="C57" s="273"/>
      <c r="D57" s="227"/>
      <c r="E57" s="227"/>
      <c r="F57" s="227"/>
      <c r="G57" s="228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5">
      <c r="A58" s="3"/>
      <c r="B58" s="4"/>
      <c r="C58" s="268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33" x14ac:dyDescent="0.25">
      <c r="C59" s="274"/>
      <c r="D59" s="10"/>
      <c r="AG59" t="s">
        <v>254</v>
      </c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52:C52"/>
    <mergeCell ref="A53:G5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135</v>
      </c>
    </row>
    <row r="2" spans="1:60" ht="25.0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136</v>
      </c>
    </row>
    <row r="3" spans="1:60" ht="25.05" customHeight="1" x14ac:dyDescent="0.25">
      <c r="A3" s="198" t="s">
        <v>9</v>
      </c>
      <c r="B3" s="49" t="s">
        <v>43</v>
      </c>
      <c r="C3" s="201" t="s">
        <v>44</v>
      </c>
      <c r="D3" s="199"/>
      <c r="E3" s="199"/>
      <c r="F3" s="199"/>
      <c r="G3" s="200"/>
      <c r="AC3" s="177" t="s">
        <v>136</v>
      </c>
      <c r="AG3" t="s">
        <v>137</v>
      </c>
    </row>
    <row r="4" spans="1:60" ht="25.05" customHeight="1" x14ac:dyDescent="0.25">
      <c r="A4" s="202" t="s">
        <v>10</v>
      </c>
      <c r="B4" s="203" t="s">
        <v>73</v>
      </c>
      <c r="C4" s="204" t="s">
        <v>74</v>
      </c>
      <c r="D4" s="205"/>
      <c r="E4" s="205"/>
      <c r="F4" s="205"/>
      <c r="G4" s="206"/>
      <c r="AG4" t="s">
        <v>138</v>
      </c>
    </row>
    <row r="5" spans="1:60" x14ac:dyDescent="0.25">
      <c r="D5" s="10"/>
    </row>
    <row r="6" spans="1:60" ht="39.6" x14ac:dyDescent="0.25">
      <c r="A6" s="208" t="s">
        <v>139</v>
      </c>
      <c r="B6" s="210" t="s">
        <v>140</v>
      </c>
      <c r="C6" s="210" t="s">
        <v>141</v>
      </c>
      <c r="D6" s="209" t="s">
        <v>142</v>
      </c>
      <c r="E6" s="208" t="s">
        <v>143</v>
      </c>
      <c r="F6" s="207" t="s">
        <v>144</v>
      </c>
      <c r="G6" s="208" t="s">
        <v>31</v>
      </c>
      <c r="H6" s="211" t="s">
        <v>32</v>
      </c>
      <c r="I6" s="211" t="s">
        <v>145</v>
      </c>
      <c r="J6" s="211" t="s">
        <v>33</v>
      </c>
      <c r="K6" s="211" t="s">
        <v>146</v>
      </c>
      <c r="L6" s="211" t="s">
        <v>147</v>
      </c>
      <c r="M6" s="211" t="s">
        <v>148</v>
      </c>
      <c r="N6" s="211" t="s">
        <v>149</v>
      </c>
      <c r="O6" s="211" t="s">
        <v>150</v>
      </c>
      <c r="P6" s="211" t="s">
        <v>151</v>
      </c>
      <c r="Q6" s="211" t="s">
        <v>152</v>
      </c>
      <c r="R6" s="211" t="s">
        <v>153</v>
      </c>
      <c r="S6" s="211" t="s">
        <v>154</v>
      </c>
      <c r="T6" s="211" t="s">
        <v>155</v>
      </c>
      <c r="U6" s="211" t="s">
        <v>156</v>
      </c>
      <c r="V6" s="211" t="s">
        <v>157</v>
      </c>
      <c r="W6" s="211" t="s">
        <v>158</v>
      </c>
      <c r="X6" s="211" t="s">
        <v>159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5">
      <c r="A8" s="240" t="s">
        <v>160</v>
      </c>
      <c r="B8" s="241" t="s">
        <v>133</v>
      </c>
      <c r="C8" s="261" t="s">
        <v>29</v>
      </c>
      <c r="D8" s="242"/>
      <c r="E8" s="243"/>
      <c r="F8" s="244"/>
      <c r="G8" s="244">
        <f>SUMIF(AG9:AG16,"&lt;&gt;NOR",G9:G16)</f>
        <v>0</v>
      </c>
      <c r="H8" s="244"/>
      <c r="I8" s="244">
        <f>SUM(I9:I16)</f>
        <v>0</v>
      </c>
      <c r="J8" s="244"/>
      <c r="K8" s="244">
        <f>SUM(K9:K16)</f>
        <v>0</v>
      </c>
      <c r="L8" s="244"/>
      <c r="M8" s="244">
        <f>SUM(M9:M16)</f>
        <v>0</v>
      </c>
      <c r="N8" s="243"/>
      <c r="O8" s="243">
        <f>SUM(O9:O16)</f>
        <v>4.82</v>
      </c>
      <c r="P8" s="243"/>
      <c r="Q8" s="243">
        <f>SUM(Q9:Q16)</f>
        <v>4.75</v>
      </c>
      <c r="R8" s="244"/>
      <c r="S8" s="244"/>
      <c r="T8" s="245"/>
      <c r="U8" s="239"/>
      <c r="V8" s="239">
        <f>SUM(V9:V16)</f>
        <v>0</v>
      </c>
      <c r="W8" s="239"/>
      <c r="X8" s="239"/>
      <c r="AG8" t="s">
        <v>161</v>
      </c>
    </row>
    <row r="9" spans="1:60" outlineLevel="1" x14ac:dyDescent="0.25">
      <c r="A9" s="253">
        <v>1</v>
      </c>
      <c r="B9" s="254" t="s">
        <v>1008</v>
      </c>
      <c r="C9" s="264" t="s">
        <v>1009</v>
      </c>
      <c r="D9" s="255" t="s">
        <v>1010</v>
      </c>
      <c r="E9" s="256">
        <v>1</v>
      </c>
      <c r="F9" s="257"/>
      <c r="G9" s="258">
        <f>ROUND(E9*F9,2)</f>
        <v>0</v>
      </c>
      <c r="H9" s="257"/>
      <c r="I9" s="258">
        <f>ROUND(E9*H9,2)</f>
        <v>0</v>
      </c>
      <c r="J9" s="257"/>
      <c r="K9" s="258">
        <f>ROUND(E9*J9,2)</f>
        <v>0</v>
      </c>
      <c r="L9" s="258">
        <v>21</v>
      </c>
      <c r="M9" s="258">
        <f>G9*(1+L9/100)</f>
        <v>0</v>
      </c>
      <c r="N9" s="256">
        <v>0</v>
      </c>
      <c r="O9" s="256">
        <f>ROUND(E9*N9,2)</f>
        <v>0</v>
      </c>
      <c r="P9" s="256">
        <v>0</v>
      </c>
      <c r="Q9" s="256">
        <f>ROUND(E9*P9,2)</f>
        <v>0</v>
      </c>
      <c r="R9" s="258"/>
      <c r="S9" s="258" t="s">
        <v>165</v>
      </c>
      <c r="T9" s="259" t="s">
        <v>230</v>
      </c>
      <c r="U9" s="232">
        <v>0</v>
      </c>
      <c r="V9" s="232">
        <f>ROUND(E9*U9,2)</f>
        <v>0</v>
      </c>
      <c r="W9" s="232"/>
      <c r="X9" s="232" t="s">
        <v>845</v>
      </c>
      <c r="Y9" s="212"/>
      <c r="Z9" s="212"/>
      <c r="AA9" s="212"/>
      <c r="AB9" s="212"/>
      <c r="AC9" s="212"/>
      <c r="AD9" s="212"/>
      <c r="AE9" s="212"/>
      <c r="AF9" s="212"/>
      <c r="AG9" s="212" t="s">
        <v>846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53">
        <v>2</v>
      </c>
      <c r="B10" s="254" t="s">
        <v>1011</v>
      </c>
      <c r="C10" s="264" t="s">
        <v>1012</v>
      </c>
      <c r="D10" s="255" t="s">
        <v>1010</v>
      </c>
      <c r="E10" s="256">
        <v>1</v>
      </c>
      <c r="F10" s="257"/>
      <c r="G10" s="258">
        <f>ROUND(E10*F10,2)</f>
        <v>0</v>
      </c>
      <c r="H10" s="257"/>
      <c r="I10" s="258">
        <f>ROUND(E10*H10,2)</f>
        <v>0</v>
      </c>
      <c r="J10" s="257"/>
      <c r="K10" s="258">
        <f>ROUND(E10*J10,2)</f>
        <v>0</v>
      </c>
      <c r="L10" s="258">
        <v>21</v>
      </c>
      <c r="M10" s="258">
        <f>G10*(1+L10/100)</f>
        <v>0</v>
      </c>
      <c r="N10" s="256">
        <v>0</v>
      </c>
      <c r="O10" s="256">
        <f>ROUND(E10*N10,2)</f>
        <v>0</v>
      </c>
      <c r="P10" s="256">
        <v>0</v>
      </c>
      <c r="Q10" s="256">
        <f>ROUND(E10*P10,2)</f>
        <v>0</v>
      </c>
      <c r="R10" s="258"/>
      <c r="S10" s="258" t="s">
        <v>165</v>
      </c>
      <c r="T10" s="259" t="s">
        <v>230</v>
      </c>
      <c r="U10" s="232">
        <v>0</v>
      </c>
      <c r="V10" s="232">
        <f>ROUND(E10*U10,2)</f>
        <v>0</v>
      </c>
      <c r="W10" s="232"/>
      <c r="X10" s="232" t="s">
        <v>845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846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53">
        <v>3</v>
      </c>
      <c r="B11" s="254" t="s">
        <v>1013</v>
      </c>
      <c r="C11" s="264" t="s">
        <v>1014</v>
      </c>
      <c r="D11" s="255" t="s">
        <v>1010</v>
      </c>
      <c r="E11" s="256">
        <v>1</v>
      </c>
      <c r="F11" s="257"/>
      <c r="G11" s="258">
        <f>ROUND(E11*F11,2)</f>
        <v>0</v>
      </c>
      <c r="H11" s="257"/>
      <c r="I11" s="258">
        <f>ROUND(E11*H11,2)</f>
        <v>0</v>
      </c>
      <c r="J11" s="257"/>
      <c r="K11" s="258">
        <f>ROUND(E11*J11,2)</f>
        <v>0</v>
      </c>
      <c r="L11" s="258">
        <v>21</v>
      </c>
      <c r="M11" s="258">
        <f>G11*(1+L11/100)</f>
        <v>0</v>
      </c>
      <c r="N11" s="256">
        <v>0</v>
      </c>
      <c r="O11" s="256">
        <f>ROUND(E11*N11,2)</f>
        <v>0</v>
      </c>
      <c r="P11" s="256">
        <v>0</v>
      </c>
      <c r="Q11" s="256">
        <f>ROUND(E11*P11,2)</f>
        <v>0</v>
      </c>
      <c r="R11" s="258"/>
      <c r="S11" s="258" t="s">
        <v>165</v>
      </c>
      <c r="T11" s="259" t="s">
        <v>230</v>
      </c>
      <c r="U11" s="232">
        <v>0</v>
      </c>
      <c r="V11" s="232">
        <f>ROUND(E11*U11,2)</f>
        <v>0</v>
      </c>
      <c r="W11" s="232"/>
      <c r="X11" s="232" t="s">
        <v>845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846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53">
        <v>4</v>
      </c>
      <c r="B12" s="254" t="s">
        <v>1015</v>
      </c>
      <c r="C12" s="264" t="s">
        <v>1016</v>
      </c>
      <c r="D12" s="255" t="s">
        <v>1010</v>
      </c>
      <c r="E12" s="256">
        <v>1</v>
      </c>
      <c r="F12" s="257"/>
      <c r="G12" s="258">
        <f>ROUND(E12*F12,2)</f>
        <v>0</v>
      </c>
      <c r="H12" s="257"/>
      <c r="I12" s="258">
        <f>ROUND(E12*H12,2)</f>
        <v>0</v>
      </c>
      <c r="J12" s="257"/>
      <c r="K12" s="258">
        <f>ROUND(E12*J12,2)</f>
        <v>0</v>
      </c>
      <c r="L12" s="258">
        <v>21</v>
      </c>
      <c r="M12" s="258">
        <f>G12*(1+L12/100)</f>
        <v>0</v>
      </c>
      <c r="N12" s="256">
        <v>0</v>
      </c>
      <c r="O12" s="256">
        <f>ROUND(E12*N12,2)</f>
        <v>0</v>
      </c>
      <c r="P12" s="256">
        <v>0</v>
      </c>
      <c r="Q12" s="256">
        <f>ROUND(E12*P12,2)</f>
        <v>0</v>
      </c>
      <c r="R12" s="258"/>
      <c r="S12" s="258" t="s">
        <v>165</v>
      </c>
      <c r="T12" s="259" t="s">
        <v>230</v>
      </c>
      <c r="U12" s="232">
        <v>0</v>
      </c>
      <c r="V12" s="232">
        <f>ROUND(E12*U12,2)</f>
        <v>0</v>
      </c>
      <c r="W12" s="232"/>
      <c r="X12" s="232" t="s">
        <v>845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846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53">
        <v>5</v>
      </c>
      <c r="B13" s="254" t="s">
        <v>1017</v>
      </c>
      <c r="C13" s="264" t="s">
        <v>1018</v>
      </c>
      <c r="D13" s="255" t="s">
        <v>1010</v>
      </c>
      <c r="E13" s="256">
        <v>1</v>
      </c>
      <c r="F13" s="257"/>
      <c r="G13" s="258">
        <f>ROUND(E13*F13,2)</f>
        <v>0</v>
      </c>
      <c r="H13" s="257"/>
      <c r="I13" s="258">
        <f>ROUND(E13*H13,2)</f>
        <v>0</v>
      </c>
      <c r="J13" s="257"/>
      <c r="K13" s="258">
        <f>ROUND(E13*J13,2)</f>
        <v>0</v>
      </c>
      <c r="L13" s="258">
        <v>21</v>
      </c>
      <c r="M13" s="258">
        <f>G13*(1+L13/100)</f>
        <v>0</v>
      </c>
      <c r="N13" s="256">
        <v>0</v>
      </c>
      <c r="O13" s="256">
        <f>ROUND(E13*N13,2)</f>
        <v>0</v>
      </c>
      <c r="P13" s="256">
        <v>0</v>
      </c>
      <c r="Q13" s="256">
        <f>ROUND(E13*P13,2)</f>
        <v>0</v>
      </c>
      <c r="R13" s="258"/>
      <c r="S13" s="258" t="s">
        <v>165</v>
      </c>
      <c r="T13" s="259" t="s">
        <v>230</v>
      </c>
      <c r="U13" s="232">
        <v>0</v>
      </c>
      <c r="V13" s="232">
        <f>ROUND(E13*U13,2)</f>
        <v>0</v>
      </c>
      <c r="W13" s="232"/>
      <c r="X13" s="232" t="s">
        <v>845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846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53">
        <v>6</v>
      </c>
      <c r="B14" s="254" t="s">
        <v>1019</v>
      </c>
      <c r="C14" s="264" t="s">
        <v>1020</v>
      </c>
      <c r="D14" s="255" t="s">
        <v>1010</v>
      </c>
      <c r="E14" s="256">
        <v>1</v>
      </c>
      <c r="F14" s="257"/>
      <c r="G14" s="258">
        <f>ROUND(E14*F14,2)</f>
        <v>0</v>
      </c>
      <c r="H14" s="257"/>
      <c r="I14" s="258">
        <f>ROUND(E14*H14,2)</f>
        <v>0</v>
      </c>
      <c r="J14" s="257"/>
      <c r="K14" s="258">
        <f>ROUND(E14*J14,2)</f>
        <v>0</v>
      </c>
      <c r="L14" s="258">
        <v>21</v>
      </c>
      <c r="M14" s="258">
        <f>G14*(1+L14/100)</f>
        <v>0</v>
      </c>
      <c r="N14" s="256">
        <v>0</v>
      </c>
      <c r="O14" s="256">
        <f>ROUND(E14*N14,2)</f>
        <v>0</v>
      </c>
      <c r="P14" s="256">
        <v>0</v>
      </c>
      <c r="Q14" s="256">
        <f>ROUND(E14*P14,2)</f>
        <v>0</v>
      </c>
      <c r="R14" s="258"/>
      <c r="S14" s="258" t="s">
        <v>165</v>
      </c>
      <c r="T14" s="259" t="s">
        <v>230</v>
      </c>
      <c r="U14" s="232">
        <v>0</v>
      </c>
      <c r="V14" s="232">
        <f>ROUND(E14*U14,2)</f>
        <v>0</v>
      </c>
      <c r="W14" s="232"/>
      <c r="X14" s="232" t="s">
        <v>845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846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0.399999999999999" outlineLevel="1" x14ac:dyDescent="0.25">
      <c r="A15" s="246">
        <v>7</v>
      </c>
      <c r="B15" s="247" t="s">
        <v>1021</v>
      </c>
      <c r="C15" s="262" t="s">
        <v>1022</v>
      </c>
      <c r="D15" s="248" t="s">
        <v>224</v>
      </c>
      <c r="E15" s="249">
        <v>72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49">
        <v>6.7000000000000004E-2</v>
      </c>
      <c r="O15" s="249">
        <f>ROUND(E15*N15,2)</f>
        <v>4.82</v>
      </c>
      <c r="P15" s="249">
        <v>6.6000000000000003E-2</v>
      </c>
      <c r="Q15" s="249">
        <f>ROUND(E15*P15,2)</f>
        <v>4.75</v>
      </c>
      <c r="R15" s="251"/>
      <c r="S15" s="251" t="s">
        <v>229</v>
      </c>
      <c r="T15" s="252" t="s">
        <v>230</v>
      </c>
      <c r="U15" s="232">
        <v>0</v>
      </c>
      <c r="V15" s="232">
        <f>ROUND(E15*U15,2)</f>
        <v>0</v>
      </c>
      <c r="W15" s="232"/>
      <c r="X15" s="232" t="s">
        <v>845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846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29"/>
      <c r="B16" s="230"/>
      <c r="C16" s="263" t="s">
        <v>1023</v>
      </c>
      <c r="D16" s="233"/>
      <c r="E16" s="234">
        <v>72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12"/>
      <c r="Z16" s="212"/>
      <c r="AA16" s="212"/>
      <c r="AB16" s="212"/>
      <c r="AC16" s="212"/>
      <c r="AD16" s="212"/>
      <c r="AE16" s="212"/>
      <c r="AF16" s="212"/>
      <c r="AG16" s="212" t="s">
        <v>169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x14ac:dyDescent="0.25">
      <c r="A17" s="240" t="s">
        <v>160</v>
      </c>
      <c r="B17" s="241" t="s">
        <v>134</v>
      </c>
      <c r="C17" s="261" t="s">
        <v>30</v>
      </c>
      <c r="D17" s="242"/>
      <c r="E17" s="243"/>
      <c r="F17" s="244"/>
      <c r="G17" s="244">
        <f>SUMIF(AG18:AG23,"&lt;&gt;NOR",G18:G23)</f>
        <v>0</v>
      </c>
      <c r="H17" s="244"/>
      <c r="I17" s="244">
        <f>SUM(I18:I23)</f>
        <v>0</v>
      </c>
      <c r="J17" s="244"/>
      <c r="K17" s="244">
        <f>SUM(K18:K23)</f>
        <v>0</v>
      </c>
      <c r="L17" s="244"/>
      <c r="M17" s="244">
        <f>SUM(M18:M23)</f>
        <v>0</v>
      </c>
      <c r="N17" s="243"/>
      <c r="O17" s="243">
        <f>SUM(O18:O23)</f>
        <v>0</v>
      </c>
      <c r="P17" s="243"/>
      <c r="Q17" s="243">
        <f>SUM(Q18:Q23)</f>
        <v>0</v>
      </c>
      <c r="R17" s="244"/>
      <c r="S17" s="244"/>
      <c r="T17" s="245"/>
      <c r="U17" s="239"/>
      <c r="V17" s="239">
        <f>SUM(V18:V23)</f>
        <v>0</v>
      </c>
      <c r="W17" s="239"/>
      <c r="X17" s="239"/>
      <c r="AG17" t="s">
        <v>161</v>
      </c>
    </row>
    <row r="18" spans="1:60" outlineLevel="1" x14ac:dyDescent="0.25">
      <c r="A18" s="253">
        <v>8</v>
      </c>
      <c r="B18" s="254" t="s">
        <v>1024</v>
      </c>
      <c r="C18" s="264" t="s">
        <v>1025</v>
      </c>
      <c r="D18" s="255" t="s">
        <v>1010</v>
      </c>
      <c r="E18" s="256">
        <v>1</v>
      </c>
      <c r="F18" s="257"/>
      <c r="G18" s="258">
        <f>ROUND(E18*F18,2)</f>
        <v>0</v>
      </c>
      <c r="H18" s="257"/>
      <c r="I18" s="258">
        <f>ROUND(E18*H18,2)</f>
        <v>0</v>
      </c>
      <c r="J18" s="257"/>
      <c r="K18" s="258">
        <f>ROUND(E18*J18,2)</f>
        <v>0</v>
      </c>
      <c r="L18" s="258">
        <v>21</v>
      </c>
      <c r="M18" s="258">
        <f>G18*(1+L18/100)</f>
        <v>0</v>
      </c>
      <c r="N18" s="256">
        <v>0</v>
      </c>
      <c r="O18" s="256">
        <f>ROUND(E18*N18,2)</f>
        <v>0</v>
      </c>
      <c r="P18" s="256">
        <v>0</v>
      </c>
      <c r="Q18" s="256">
        <f>ROUND(E18*P18,2)</f>
        <v>0</v>
      </c>
      <c r="R18" s="258"/>
      <c r="S18" s="258" t="s">
        <v>165</v>
      </c>
      <c r="T18" s="259" t="s">
        <v>230</v>
      </c>
      <c r="U18" s="232">
        <v>0</v>
      </c>
      <c r="V18" s="232">
        <f>ROUND(E18*U18,2)</f>
        <v>0</v>
      </c>
      <c r="W18" s="232"/>
      <c r="X18" s="232" t="s">
        <v>845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846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53">
        <v>9</v>
      </c>
      <c r="B19" s="254" t="s">
        <v>1026</v>
      </c>
      <c r="C19" s="264" t="s">
        <v>1027</v>
      </c>
      <c r="D19" s="255" t="s">
        <v>1010</v>
      </c>
      <c r="E19" s="256">
        <v>1</v>
      </c>
      <c r="F19" s="257"/>
      <c r="G19" s="258">
        <f>ROUND(E19*F19,2)</f>
        <v>0</v>
      </c>
      <c r="H19" s="257"/>
      <c r="I19" s="258">
        <f>ROUND(E19*H19,2)</f>
        <v>0</v>
      </c>
      <c r="J19" s="257"/>
      <c r="K19" s="258">
        <f>ROUND(E19*J19,2)</f>
        <v>0</v>
      </c>
      <c r="L19" s="258">
        <v>21</v>
      </c>
      <c r="M19" s="258">
        <f>G19*(1+L19/100)</f>
        <v>0</v>
      </c>
      <c r="N19" s="256">
        <v>0</v>
      </c>
      <c r="O19" s="256">
        <f>ROUND(E19*N19,2)</f>
        <v>0</v>
      </c>
      <c r="P19" s="256">
        <v>0</v>
      </c>
      <c r="Q19" s="256">
        <f>ROUND(E19*P19,2)</f>
        <v>0</v>
      </c>
      <c r="R19" s="258"/>
      <c r="S19" s="258" t="s">
        <v>165</v>
      </c>
      <c r="T19" s="259" t="s">
        <v>230</v>
      </c>
      <c r="U19" s="232">
        <v>0</v>
      </c>
      <c r="V19" s="232">
        <f>ROUND(E19*U19,2)</f>
        <v>0</v>
      </c>
      <c r="W19" s="232"/>
      <c r="X19" s="232" t="s">
        <v>845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846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53">
        <v>10</v>
      </c>
      <c r="B20" s="254" t="s">
        <v>1028</v>
      </c>
      <c r="C20" s="264" t="s">
        <v>1029</v>
      </c>
      <c r="D20" s="255" t="s">
        <v>1010</v>
      </c>
      <c r="E20" s="256">
        <v>1</v>
      </c>
      <c r="F20" s="257"/>
      <c r="G20" s="258">
        <f>ROUND(E20*F20,2)</f>
        <v>0</v>
      </c>
      <c r="H20" s="257"/>
      <c r="I20" s="258">
        <f>ROUND(E20*H20,2)</f>
        <v>0</v>
      </c>
      <c r="J20" s="257"/>
      <c r="K20" s="258">
        <f>ROUND(E20*J20,2)</f>
        <v>0</v>
      </c>
      <c r="L20" s="258">
        <v>21</v>
      </c>
      <c r="M20" s="258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8"/>
      <c r="S20" s="258" t="s">
        <v>165</v>
      </c>
      <c r="T20" s="259" t="s">
        <v>230</v>
      </c>
      <c r="U20" s="232">
        <v>0</v>
      </c>
      <c r="V20" s="232">
        <f>ROUND(E20*U20,2)</f>
        <v>0</v>
      </c>
      <c r="W20" s="232"/>
      <c r="X20" s="232" t="s">
        <v>845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846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0.399999999999999" outlineLevel="1" x14ac:dyDescent="0.25">
      <c r="A21" s="246">
        <v>11</v>
      </c>
      <c r="B21" s="247" t="s">
        <v>1030</v>
      </c>
      <c r="C21" s="262" t="s">
        <v>1031</v>
      </c>
      <c r="D21" s="248" t="s">
        <v>189</v>
      </c>
      <c r="E21" s="249">
        <v>6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49">
        <v>0</v>
      </c>
      <c r="O21" s="249">
        <f>ROUND(E21*N21,2)</f>
        <v>0</v>
      </c>
      <c r="P21" s="249">
        <v>0</v>
      </c>
      <c r="Q21" s="249">
        <f>ROUND(E21*P21,2)</f>
        <v>0</v>
      </c>
      <c r="R21" s="251"/>
      <c r="S21" s="251" t="s">
        <v>229</v>
      </c>
      <c r="T21" s="252" t="s">
        <v>230</v>
      </c>
      <c r="U21" s="232">
        <v>0</v>
      </c>
      <c r="V21" s="232">
        <f>ROUND(E21*U21,2)</f>
        <v>0</v>
      </c>
      <c r="W21" s="232"/>
      <c r="X21" s="232" t="s">
        <v>845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846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29"/>
      <c r="B22" s="230"/>
      <c r="C22" s="263" t="s">
        <v>1032</v>
      </c>
      <c r="D22" s="233"/>
      <c r="E22" s="234"/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12"/>
      <c r="Z22" s="212"/>
      <c r="AA22" s="212"/>
      <c r="AB22" s="212"/>
      <c r="AC22" s="212"/>
      <c r="AD22" s="212"/>
      <c r="AE22" s="212"/>
      <c r="AF22" s="212"/>
      <c r="AG22" s="212" t="s">
        <v>169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29"/>
      <c r="B23" s="230"/>
      <c r="C23" s="263" t="s">
        <v>1033</v>
      </c>
      <c r="D23" s="233"/>
      <c r="E23" s="234">
        <v>6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12"/>
      <c r="Z23" s="212"/>
      <c r="AA23" s="212"/>
      <c r="AB23" s="212"/>
      <c r="AC23" s="212"/>
      <c r="AD23" s="212"/>
      <c r="AE23" s="212"/>
      <c r="AF23" s="212"/>
      <c r="AG23" s="212" t="s">
        <v>169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x14ac:dyDescent="0.25">
      <c r="A24" s="3"/>
      <c r="B24" s="4"/>
      <c r="C24" s="268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v>15</v>
      </c>
      <c r="AF24">
        <v>21</v>
      </c>
      <c r="AG24" t="s">
        <v>147</v>
      </c>
    </row>
    <row r="25" spans="1:60" x14ac:dyDescent="0.25">
      <c r="A25" s="215"/>
      <c r="B25" s="216" t="s">
        <v>31</v>
      </c>
      <c r="C25" s="269"/>
      <c r="D25" s="217"/>
      <c r="E25" s="218"/>
      <c r="F25" s="218"/>
      <c r="G25" s="260">
        <f>G8+G17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f>SUMIF(L7:L23,AE24,G7:G23)</f>
        <v>0</v>
      </c>
      <c r="AF25">
        <f>SUMIF(L7:L23,AF24,G7:G23)</f>
        <v>0</v>
      </c>
      <c r="AG25" t="s">
        <v>251</v>
      </c>
    </row>
    <row r="26" spans="1:60" x14ac:dyDescent="0.25">
      <c r="A26" s="3"/>
      <c r="B26" s="4"/>
      <c r="C26" s="268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5">
      <c r="A27" s="3"/>
      <c r="B27" s="4"/>
      <c r="C27" s="268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5">
      <c r="A28" s="219" t="s">
        <v>252</v>
      </c>
      <c r="B28" s="219"/>
      <c r="C28" s="270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5">
      <c r="A29" s="220"/>
      <c r="B29" s="221"/>
      <c r="C29" s="271"/>
      <c r="D29" s="221"/>
      <c r="E29" s="221"/>
      <c r="F29" s="221"/>
      <c r="G29" s="22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G29" t="s">
        <v>253</v>
      </c>
    </row>
    <row r="30" spans="1:60" x14ac:dyDescent="0.25">
      <c r="A30" s="223"/>
      <c r="B30" s="224"/>
      <c r="C30" s="272"/>
      <c r="D30" s="224"/>
      <c r="E30" s="224"/>
      <c r="F30" s="224"/>
      <c r="G30" s="22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A31" s="223"/>
      <c r="B31" s="224"/>
      <c r="C31" s="272"/>
      <c r="D31" s="224"/>
      <c r="E31" s="224"/>
      <c r="F31" s="224"/>
      <c r="G31" s="22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223"/>
      <c r="B32" s="224"/>
      <c r="C32" s="272"/>
      <c r="D32" s="224"/>
      <c r="E32" s="224"/>
      <c r="F32" s="224"/>
      <c r="G32" s="22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5">
      <c r="A33" s="226"/>
      <c r="B33" s="227"/>
      <c r="C33" s="273"/>
      <c r="D33" s="227"/>
      <c r="E33" s="227"/>
      <c r="F33" s="227"/>
      <c r="G33" s="22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A34" s="3"/>
      <c r="B34" s="4"/>
      <c r="C34" s="268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5">
      <c r="C35" s="274"/>
      <c r="D35" s="10"/>
      <c r="AG35" t="s">
        <v>254</v>
      </c>
    </row>
    <row r="36" spans="1:33" x14ac:dyDescent="0.25">
      <c r="D36" s="10"/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8:C28"/>
    <mergeCell ref="A29:G3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76</vt:i4>
      </vt:variant>
    </vt:vector>
  </HeadingPairs>
  <TitlesOfParts>
    <vt:vector size="94" baseType="lpstr">
      <vt:lpstr>Pokyny pro vyplnění</vt:lpstr>
      <vt:lpstr>Stavba</vt:lpstr>
      <vt:lpstr>VzorPolozky</vt:lpstr>
      <vt:lpstr>86 SO 010 Pol</vt:lpstr>
      <vt:lpstr>86 SO 101.1 Pol</vt:lpstr>
      <vt:lpstr>86 SO 101.2 Pol</vt:lpstr>
      <vt:lpstr>86 SO 102 Pol</vt:lpstr>
      <vt:lpstr>86 SO 103 Pol</vt:lpstr>
      <vt:lpstr>86 SO 104 Pol</vt:lpstr>
      <vt:lpstr>86 SO 105 Pol</vt:lpstr>
      <vt:lpstr>86 SO 106 Pol</vt:lpstr>
      <vt:lpstr>86 SO 401 Pol</vt:lpstr>
      <vt:lpstr>86 SO 402 Pol</vt:lpstr>
      <vt:lpstr>86 SO 403 Pol</vt:lpstr>
      <vt:lpstr>86 SO 404 Pol</vt:lpstr>
      <vt:lpstr>86 SO 405 Pol</vt:lpstr>
      <vt:lpstr>86 SO 801 Pol</vt:lpstr>
      <vt:lpstr>86 VON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'86 SO 010 Pol'!Názvy_tisku</vt:lpstr>
      <vt:lpstr>'86 SO 101.1 Pol'!Názvy_tisku</vt:lpstr>
      <vt:lpstr>'86 SO 101.2 Pol'!Názvy_tisku</vt:lpstr>
      <vt:lpstr>'86 SO 102 Pol'!Názvy_tisku</vt:lpstr>
      <vt:lpstr>'86 SO 103 Pol'!Názvy_tisku</vt:lpstr>
      <vt:lpstr>'86 SO 104 Pol'!Názvy_tisku</vt:lpstr>
      <vt:lpstr>'86 SO 105 Pol'!Názvy_tisku</vt:lpstr>
      <vt:lpstr>'86 SO 106 Pol'!Názvy_tisku</vt:lpstr>
      <vt:lpstr>'86 SO 401 Pol'!Názvy_tisku</vt:lpstr>
      <vt:lpstr>'86 SO 402 Pol'!Názvy_tisku</vt:lpstr>
      <vt:lpstr>'86 SO 403 Pol'!Názvy_tisku</vt:lpstr>
      <vt:lpstr>'86 SO 404 Pol'!Názvy_tisku</vt:lpstr>
      <vt:lpstr>'86 SO 405 Pol'!Názvy_tisku</vt:lpstr>
      <vt:lpstr>'86 SO 801 Pol'!Názvy_tisku</vt:lpstr>
      <vt:lpstr>'86 VON Pol'!Názvy_tisku</vt:lpstr>
      <vt:lpstr>oadresa</vt:lpstr>
      <vt:lpstr>Stavba!Objednatel</vt:lpstr>
      <vt:lpstr>Stavba!Objekt</vt:lpstr>
      <vt:lpstr>'86 SO 010 Pol'!Oblast_tisku</vt:lpstr>
      <vt:lpstr>'86 SO 101.1 Pol'!Oblast_tisku</vt:lpstr>
      <vt:lpstr>'86 SO 101.2 Pol'!Oblast_tisku</vt:lpstr>
      <vt:lpstr>'86 SO 102 Pol'!Oblast_tisku</vt:lpstr>
      <vt:lpstr>'86 SO 103 Pol'!Oblast_tisku</vt:lpstr>
      <vt:lpstr>'86 SO 104 Pol'!Oblast_tisku</vt:lpstr>
      <vt:lpstr>'86 SO 105 Pol'!Oblast_tisku</vt:lpstr>
      <vt:lpstr>'86 SO 106 Pol'!Oblast_tisku</vt:lpstr>
      <vt:lpstr>'86 SO 401 Pol'!Oblast_tisku</vt:lpstr>
      <vt:lpstr>'86 SO 402 Pol'!Oblast_tisku</vt:lpstr>
      <vt:lpstr>'86 SO 403 Pol'!Oblast_tisku</vt:lpstr>
      <vt:lpstr>'86 SO 404 Pol'!Oblast_tisku</vt:lpstr>
      <vt:lpstr>'86 SO 405 Pol'!Oblast_tisku</vt:lpstr>
      <vt:lpstr>'86 SO 801 Pol'!Oblast_tisku</vt:lpstr>
      <vt:lpstr>'86 VON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Aigel Petr (9768)</dc:creator>
  <cp:lastModifiedBy>Aigel Petr (9768)</cp:lastModifiedBy>
  <cp:lastPrinted>2019-03-19T12:27:02Z</cp:lastPrinted>
  <dcterms:created xsi:type="dcterms:W3CDTF">2009-04-08T07:15:50Z</dcterms:created>
  <dcterms:modified xsi:type="dcterms:W3CDTF">2022-02-07T12:53:48Z</dcterms:modified>
</cp:coreProperties>
</file>