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IGEL\Prace\2022\Nohal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901 SO901b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'SO901 SO901b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'SO901 SO901b Pol'!$A$1:$X$26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3" i="1" s="1"/>
  <c r="J52" i="1" s="1"/>
  <c r="J53" i="1" s="1"/>
  <c r="G41" i="1"/>
  <c r="F41" i="1"/>
  <c r="G40" i="1"/>
  <c r="F40" i="1"/>
  <c r="G39" i="1"/>
  <c r="F39" i="1"/>
  <c r="G16" i="12"/>
  <c r="G8" i="12"/>
  <c r="V8" i="12"/>
  <c r="G9" i="12"/>
  <c r="I9" i="12"/>
  <c r="I8" i="12" s="1"/>
  <c r="K9" i="12"/>
  <c r="M9" i="12"/>
  <c r="M8" i="12" s="1"/>
  <c r="O9" i="12"/>
  <c r="O8" i="12" s="1"/>
  <c r="Q9" i="12"/>
  <c r="Q8" i="12" s="1"/>
  <c r="V9" i="12"/>
  <c r="G11" i="12"/>
  <c r="I11" i="12"/>
  <c r="K11" i="12"/>
  <c r="K8" i="12" s="1"/>
  <c r="M11" i="12"/>
  <c r="O11" i="12"/>
  <c r="Q11" i="12"/>
  <c r="V11" i="12"/>
  <c r="G13" i="12"/>
  <c r="I13" i="12"/>
  <c r="K13" i="12"/>
  <c r="M13" i="12"/>
  <c r="O13" i="12"/>
  <c r="Q13" i="12"/>
  <c r="V13" i="12"/>
  <c r="AE16" i="12"/>
  <c r="AF16" i="12"/>
  <c r="I20" i="1"/>
  <c r="I19" i="1"/>
  <c r="I18" i="1"/>
  <c r="I17" i="1"/>
  <c r="I16" i="1"/>
  <c r="F42" i="1"/>
  <c r="G42" i="1"/>
  <c r="G25" i="1" s="1"/>
  <c r="A25" i="1" s="1"/>
  <c r="H41" i="1"/>
  <c r="I41" i="1" s="1"/>
  <c r="H39" i="1"/>
  <c r="I39" i="1" s="1"/>
  <c r="I42" i="1" s="1"/>
  <c r="H40" i="1" l="1"/>
  <c r="I40" i="1" s="1"/>
  <c r="G26" i="1"/>
  <c r="A26" i="1"/>
  <c r="G28" i="1"/>
  <c r="G23" i="1"/>
  <c r="H42" i="1"/>
  <c r="J40" i="1"/>
  <c r="J41" i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  <c r="A23" i="1" l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Aigel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<sst xmlns="http://schemas.openxmlformats.org/spreadsheetml/2006/main" count="162" uniqueCount="112">
  <si>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</si>
  <si>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</si>
  <si>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</si>
  <si>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</si>
  <si>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</si>
  <si>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</si>
  <si>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</si>
  <si>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</si>
  <si>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</si>
  <si>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</si>
  <si>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</si>
  <si>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</si>
  <si>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</si>
  <si>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</si>
  <si>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</si>
  <si>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</si>
  <si>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</si>
  <si>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</si>
  <si>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</si>
  <si>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</si>
  <si>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</si>
  <si>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</si>
  <si>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</si>
  <si>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</si>
  <si>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</si>
  <si>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</si>
  <si>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</si>
  <si>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</si>
  <si>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</si>
  <si>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</si>
  <si>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</si>
  <si>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</si>
  <si>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</si>
  <si>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</si>
  <si>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</si>
  <si>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</si>
  <si>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</si>
  <si>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</si>
  <si>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</si>
  <si>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</si>
  <si>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</si>
  <si>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</si>
  <si>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</si>
  <si>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SO901b</t>
  </si>
  <si>
    <t>Kontejnery na tříděný odpad - dodávka kontejnerů</t>
  </si>
  <si>
    <t>SO901</t>
  </si>
  <si>
    <t>Kontejnery na tříděný odpad</t>
  </si>
  <si>
    <t>Objekt:</t>
  </si>
  <si>
    <t>Rozpočet:</t>
  </si>
  <si>
    <t>106b</t>
  </si>
  <si>
    <t>Třebíč</t>
  </si>
  <si>
    <t>Stavba</t>
  </si>
  <si>
    <t>Celkem za stavbu</t>
  </si>
  <si>
    <t>CZK</t>
  </si>
  <si>
    <t>#POPS</t>
  </si>
  <si>
    <t>Popis stavby: 106b - Třebíč</t>
  </si>
  <si>
    <t>#POPO</t>
  </si>
  <si>
    <t>Popis objektu: SO901 - Kontejnery na tříděný odpad</t>
  </si>
  <si>
    <t>#POPR</t>
  </si>
  <si>
    <t>Popis rozpočtu: SO901b - Kontejnery na tříděný odpad - dodávka kontejnerů</t>
  </si>
  <si>
    <t>Rekapitulace dílů</t>
  </si>
  <si>
    <t>Typ dílu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</si>
  <si>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</si>
  <si>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</si>
  <si>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</si>
  <si>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</si>
  <si>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</si>
  <si>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</si>
  <si>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</si>
  <si>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</si>
  <si>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</si>
  <si>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</si>
  <si>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</si>
  <si>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</si>
  <si>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</si>
  <si>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</si>
  <si>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</si>
  <si>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</si>
  <si>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</si>
  <si>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</si>
  <si>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</si>
  <si>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</si>
  <si>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</si>
  <si>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</si>
  <si>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</si>
  <si>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</si>
  <si>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</si>
  <si>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</si>
  <si>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</si>
  <si>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</si>
  <si>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</si>
  <si>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</si>
  <si>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</si>
  <si>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767_X1</t>
  </si>
  <si>
    <t>D+M kontejner - PAPÍR, kompletní dodávka, vč. pomocných prací, doplňků dopravy, inastalace technologie</t>
  </si>
  <si>
    <t>kpl</t>
  </si>
  <si>
    <t>Vlastní</t>
  </si>
  <si>
    <t>Indiv</t>
  </si>
  <si>
    <t>Práce</t>
  </si>
  <si>
    <t>POL1_</t>
  </si>
  <si>
    <t>Podzemní kontejner 5  m3, příprava pro dlažbu, bezp. protipodlaha, betonová jímka certifikovaná voděodolná, nadzemní část - žárový zinek + RAL + antigraffit. úprava, PAPÍR : 1</t>
  </si>
  <si>
    <t>VV</t>
  </si>
  <si>
    <t>767_X2</t>
  </si>
  <si>
    <t>D+M kontejner - PLAST, kompletní dodávka, vč. pomocných prací, doplňků dopravy, inastalace technologie</t>
  </si>
  <si>
    <t>Podzemní kontejner 5  m3, příprava pro dlažbu, bezp. protipodlaha, betonová jímka certifikovaná voděodolná, nadzemní část - žárový zinek + RAL + antigraffit. úprava, PLAST : 2</t>
  </si>
  <si>
    <t>767_X3</t>
  </si>
  <si>
    <t>D+M kontejner - SKLO - DĚLENÉ, kompletní dodávka, vč. pomocných prací, doplňků dopravy, inastalace technologie</t>
  </si>
  <si>
    <t>Podzemní kontejner 5  m3, příprava pro dlažbu, bezp. protipodlaha, betonová jímka certifikovaná voděodolná, nadzemní část - žárový zinek + RAL + antigraffit. úprava, SKLO - DĚLENÉ : 1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</si>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</sst>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2722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SUMIF(F52:F52,A16,I52:I52)+SUMIF(F52:F52,"PSU",I52:I52)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SUMIF(F52:F52,A17,I52:I52)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SUMIF(F52:F52,A18,I52:I52)</f>
        <v>0</v>
      </c>
      <c r="J18" s="85"/>
    </row>
    <row r="19" spans="1:10" ht="23.25" customHeight="1" x14ac:dyDescent="0.2">
      <c r="A19" s="196" t="s">
        <v>64</v>
      </c>
      <c r="B19" s="38" t="s">
        <v>29</v>
      </c>
      <c r="C19" s="62"/>
      <c r="D19" s="63"/>
      <c r="E19" s="83"/>
      <c r="F19" s="84"/>
      <c r="G19" s="83"/>
      <c r="H19" s="84"/>
      <c r="I19" s="83">
        <f>SUMIF(F52:F52,A19,I52:I52)</f>
        <v>0</v>
      </c>
      <c r="J19" s="85"/>
    </row>
    <row r="20" spans="1:10" ht="23.25" customHeight="1" x14ac:dyDescent="0.2">
      <c r="A20" s="196" t="s">
        <v>65</v>
      </c>
      <c r="B20" s="38" t="s">
        <v>30</v>
      </c>
      <c r="C20" s="62"/>
      <c r="D20" s="63"/>
      <c r="E20" s="83"/>
      <c r="F20" s="84"/>
      <c r="G20" s="83"/>
      <c r="H20" s="84"/>
      <c r="I20" s="83">
        <f>SUMIF(F52:F52,A20,I52:I52)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'SO901 SO901b Pol'!AE16</f>
        <v>0</v>
      </c>
      <c r="G39" s="150">
        <f>'SO901 SO901b Pol'!AF16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'SO901 SO901b Pol'!AE16</f>
        <v>0</v>
      </c>
      <c r="G40" s="156">
        <f>'SO901 SO901b Pol'!AF16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'SO901 SO901b Pol'!AE16</f>
        <v>0</v>
      </c>
      <c r="G41" s="151">
        <f>'SO901 SO901b Pol'!AF16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10" x14ac:dyDescent="0.2">
      <c r="A44" t="s">
        <v>54</v>
      </c>
      <c r="B44" t="s">
        <v>55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9" spans="1:10" ht="15.75" x14ac:dyDescent="0.25">
      <c r="B49" s="176" t="s">
        <v>60</v>
      </c>
    </row>
    <row r="51" spans="1:10" ht="25.5" customHeight="1" x14ac:dyDescent="0.2">
      <c r="A51" s="178"/>
      <c r="B51" s="181" t="s">
        <v>18</v>
      </c>
      <c r="C51" s="181" t="s">
        <v>6</v>
      </c>
      <c r="D51" s="182"/>
      <c r="E51" s="182"/>
      <c r="F51" s="183" t="s">
        <v>61</v>
      </c>
      <c r="G51" s="183"/>
      <c r="H51" s="183"/>
      <c r="I51" s="183" t="s">
        <v>31</v>
      </c>
      <c r="J51" s="183" t="s">
        <v>0</v>
      </c>
    </row>
    <row r="52" spans="1:10" ht="36.75" customHeight="1" x14ac:dyDescent="0.2">
      <c r="A52" s="179"/>
      <c r="B52" s="184" t="s">
        <v>62</v>
      </c>
      <c r="C52" s="185" t="s">
        <v>63</v>
      </c>
      <c r="D52" s="186"/>
      <c r="E52" s="186"/>
      <c r="F52" s="192" t="s">
        <v>27</v>
      </c>
      <c r="G52" s="193"/>
      <c r="H52" s="193"/>
      <c r="I52" s="193">
        <f>'SO901 SO901b Pol'!G8</f>
        <v>0</v>
      </c>
      <c r="J52" s="190" t="str">
        <f>IF(I53=0,"",I52/I53*100)</f>
        <v/>
      </c>
    </row>
    <row r="53" spans="1:10" ht="25.5" customHeight="1" x14ac:dyDescent="0.2">
      <c r="A53" s="180"/>
      <c r="B53" s="187" t="s">
        <v>1</v>
      </c>
      <c r="C53" s="188"/>
      <c r="D53" s="189"/>
      <c r="E53" s="189"/>
      <c r="F53" s="194"/>
      <c r="G53" s="195"/>
      <c r="H53" s="195"/>
      <c r="I53" s="195">
        <f>I52</f>
        <v>0</v>
      </c>
      <c r="J53" s="191" t="str">
        <f>J52</f>
        <v/>
      </c>
    </row>
    <row r="54" spans="1:10" x14ac:dyDescent="0.2">
      <c r="F54" s="135"/>
      <c r="G54" s="135"/>
      <c r="H54" s="135"/>
      <c r="I54" s="135"/>
      <c r="J54" s="136"/>
    </row>
    <row r="55" spans="1:10" x14ac:dyDescent="0.2">
      <c r="F55" s="135"/>
      <c r="G55" s="135"/>
      <c r="H55" s="135"/>
      <c r="I55" s="135"/>
      <c r="J55" s="136"/>
    </row>
    <row r="56" spans="1:10" x14ac:dyDescent="0.2">
      <c r="F56" s="135"/>
      <c r="G56" s="135"/>
      <c r="H56" s="135"/>
      <c r="I56" s="135"/>
      <c r="J56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66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67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67</v>
      </c>
      <c r="AG3" t="s">
        <v>68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69</v>
      </c>
    </row>
    <row r="5" spans="1:60" x14ac:dyDescent="0.2">
      <c r="D5" s="10"/>
    </row>
    <row r="6" spans="1:60" ht="38.25" x14ac:dyDescent="0.2">
      <c r="A6" s="208" t="s">
        <v>70</v>
      </c>
      <c r="B6" s="210" t="s">
        <v>71</v>
      </c>
      <c r="C6" s="210" t="s">
        <v>72</v>
      </c>
      <c r="D6" s="209" t="s">
        <v>73</v>
      </c>
      <c r="E6" s="208" t="s">
        <v>74</v>
      </c>
      <c r="F6" s="207" t="s">
        <v>75</v>
      </c>
      <c r="G6" s="208" t="s">
        <v>31</v>
      </c>
      <c r="H6" s="211" t="s">
        <v>32</v>
      </c>
      <c r="I6" s="211" t="s">
        <v>76</v>
      </c>
      <c r="J6" s="211" t="s">
        <v>33</v>
      </c>
      <c r="K6" s="211" t="s">
        <v>77</v>
      </c>
      <c r="L6" s="211" t="s">
        <v>78</v>
      </c>
      <c r="M6" s="211" t="s">
        <v>79</v>
      </c>
      <c r="N6" s="211" t="s">
        <v>80</v>
      </c>
      <c r="O6" s="211" t="s">
        <v>81</v>
      </c>
      <c r="P6" s="211" t="s">
        <v>82</v>
      </c>
      <c r="Q6" s="211" t="s">
        <v>83</v>
      </c>
      <c r="R6" s="211" t="s">
        <v>84</v>
      </c>
      <c r="S6" s="211" t="s">
        <v>85</v>
      </c>
      <c r="T6" s="211" t="s">
        <v>86</v>
      </c>
      <c r="U6" s="211" t="s">
        <v>87</v>
      </c>
      <c r="V6" s="211" t="s">
        <v>88</v>
      </c>
      <c r="W6" s="211" t="s">
        <v>89</v>
      </c>
      <c r="X6" s="211" t="s">
        <v>90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6" t="s">
        <v>91</v>
      </c>
      <c r="B8" s="237" t="s">
        <v>62</v>
      </c>
      <c r="C8" s="250" t="s">
        <v>63</v>
      </c>
      <c r="D8" s="238"/>
      <c r="E8" s="239"/>
      <c r="F8" s="240"/>
      <c r="G8" s="240">
        <f>SUMIF(AG9:AG14,"&lt;&gt;NOR",G9:G14)</f>
        <v>0</v>
      </c>
      <c r="H8" s="240"/>
      <c r="I8" s="240">
        <f>SUM(I9:I14)</f>
        <v>0</v>
      </c>
      <c r="J8" s="240"/>
      <c r="K8" s="240">
        <f>SUM(K9:K14)</f>
        <v>0</v>
      </c>
      <c r="L8" s="240"/>
      <c r="M8" s="240">
        <f>SUM(M9:M14)</f>
        <v>0</v>
      </c>
      <c r="N8" s="239"/>
      <c r="O8" s="239">
        <f>SUM(O9:O14)</f>
        <v>0</v>
      </c>
      <c r="P8" s="239"/>
      <c r="Q8" s="239">
        <f>SUM(Q9:Q14)</f>
        <v>0</v>
      </c>
      <c r="R8" s="240"/>
      <c r="S8" s="240"/>
      <c r="T8" s="241"/>
      <c r="U8" s="235"/>
      <c r="V8" s="235">
        <f>SUM(V9:V14)</f>
        <v>0</v>
      </c>
      <c r="W8" s="235"/>
      <c r="X8" s="235"/>
      <c r="AG8" t="s">
        <v>92</v>
      </c>
    </row>
    <row r="9" spans="1:60" ht="33.75" outlineLevel="1" x14ac:dyDescent="0.2">
      <c r="A9" s="243">
        <v>1</v>
      </c>
      <c r="B9" s="244" t="s">
        <v>93</v>
      </c>
      <c r="C9" s="251" t="s">
        <v>94</v>
      </c>
      <c r="D9" s="245" t="s">
        <v>95</v>
      </c>
      <c r="E9" s="246">
        <v>1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8"/>
      <c r="S9" s="248" t="s">
        <v>96</v>
      </c>
      <c r="T9" s="249" t="s">
        <v>97</v>
      </c>
      <c r="U9" s="232">
        <v>0</v>
      </c>
      <c r="V9" s="232">
        <f>ROUND(E9*U9,2)</f>
        <v>0</v>
      </c>
      <c r="W9" s="232"/>
      <c r="X9" s="232" t="s">
        <v>98</v>
      </c>
      <c r="Y9" s="212"/>
      <c r="Z9" s="212"/>
      <c r="AA9" s="212"/>
      <c r="AB9" s="212"/>
      <c r="AC9" s="212"/>
      <c r="AD9" s="212"/>
      <c r="AE9" s="212"/>
      <c r="AF9" s="212"/>
      <c r="AG9" s="212" t="s">
        <v>99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45" outlineLevel="1" x14ac:dyDescent="0.2">
      <c r="A10" s="229"/>
      <c r="B10" s="230"/>
      <c r="C10" s="252" t="s">
        <v>100</v>
      </c>
      <c r="D10" s="233"/>
      <c r="E10" s="234">
        <v>1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101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33.75" outlineLevel="1" x14ac:dyDescent="0.2">
      <c r="A11" s="243">
        <v>2</v>
      </c>
      <c r="B11" s="244" t="s">
        <v>102</v>
      </c>
      <c r="C11" s="251" t="s">
        <v>103</v>
      </c>
      <c r="D11" s="245" t="s">
        <v>95</v>
      </c>
      <c r="E11" s="246">
        <v>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96</v>
      </c>
      <c r="T11" s="249" t="s">
        <v>97</v>
      </c>
      <c r="U11" s="232">
        <v>0</v>
      </c>
      <c r="V11" s="232">
        <f>ROUND(E11*U11,2)</f>
        <v>0</v>
      </c>
      <c r="W11" s="232"/>
      <c r="X11" s="232" t="s">
        <v>98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99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45" outlineLevel="1" x14ac:dyDescent="0.2">
      <c r="A12" s="229"/>
      <c r="B12" s="230"/>
      <c r="C12" s="252" t="s">
        <v>104</v>
      </c>
      <c r="D12" s="233"/>
      <c r="E12" s="234">
        <v>2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101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43">
        <v>3</v>
      </c>
      <c r="B13" s="244" t="s">
        <v>105</v>
      </c>
      <c r="C13" s="251" t="s">
        <v>106</v>
      </c>
      <c r="D13" s="245" t="s">
        <v>95</v>
      </c>
      <c r="E13" s="246">
        <v>1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8"/>
      <c r="S13" s="248" t="s">
        <v>96</v>
      </c>
      <c r="T13" s="249" t="s">
        <v>97</v>
      </c>
      <c r="U13" s="232">
        <v>0</v>
      </c>
      <c r="V13" s="232">
        <f>ROUND(E13*U13,2)</f>
        <v>0</v>
      </c>
      <c r="W13" s="232"/>
      <c r="X13" s="232" t="s">
        <v>98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99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45" outlineLevel="1" x14ac:dyDescent="0.2">
      <c r="A14" s="229"/>
      <c r="B14" s="230"/>
      <c r="C14" s="252" t="s">
        <v>107</v>
      </c>
      <c r="D14" s="233"/>
      <c r="E14" s="234">
        <v>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101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3"/>
      <c r="B15" s="4"/>
      <c r="C15" s="253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E15">
        <v>15</v>
      </c>
      <c r="AF15">
        <v>21</v>
      </c>
      <c r="AG15" t="s">
        <v>78</v>
      </c>
    </row>
    <row r="16" spans="1:60" x14ac:dyDescent="0.2">
      <c r="A16" s="215"/>
      <c r="B16" s="216" t="s">
        <v>31</v>
      </c>
      <c r="C16" s="254"/>
      <c r="D16" s="217"/>
      <c r="E16" s="218"/>
      <c r="F16" s="218"/>
      <c r="G16" s="242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f>SUMIF(L7:L14,AE15,G7:G14)</f>
        <v>0</v>
      </c>
      <c r="AF16">
        <f>SUMIF(L7:L14,AF15,G7:G14)</f>
        <v>0</v>
      </c>
      <c r="AG16" t="s">
        <v>108</v>
      </c>
    </row>
    <row r="17" spans="1:33" x14ac:dyDescent="0.2">
      <c r="A17" s="3"/>
      <c r="B17" s="4"/>
      <c r="C17" s="25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"/>
      <c r="B18" s="4"/>
      <c r="C18" s="253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219" t="s">
        <v>109</v>
      </c>
      <c r="B19" s="219"/>
      <c r="C19" s="255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20"/>
      <c r="B20" s="221"/>
      <c r="C20" s="256"/>
      <c r="D20" s="221"/>
      <c r="E20" s="221"/>
      <c r="F20" s="221"/>
      <c r="G20" s="22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G20" t="s">
        <v>110</v>
      </c>
    </row>
    <row r="21" spans="1:33" x14ac:dyDescent="0.2">
      <c r="A21" s="223"/>
      <c r="B21" s="224"/>
      <c r="C21" s="257"/>
      <c r="D21" s="224"/>
      <c r="E21" s="224"/>
      <c r="F21" s="224"/>
      <c r="G21" s="22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23"/>
      <c r="B22" s="224"/>
      <c r="C22" s="257"/>
      <c r="D22" s="224"/>
      <c r="E22" s="224"/>
      <c r="F22" s="224"/>
      <c r="G22" s="22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23"/>
      <c r="B23" s="224"/>
      <c r="C23" s="257"/>
      <c r="D23" s="224"/>
      <c r="E23" s="224"/>
      <c r="F23" s="224"/>
      <c r="G23" s="2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26"/>
      <c r="B24" s="227"/>
      <c r="C24" s="258"/>
      <c r="D24" s="227"/>
      <c r="E24" s="227"/>
      <c r="F24" s="227"/>
      <c r="G24" s="22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3"/>
      <c r="B25" s="4"/>
      <c r="C25" s="25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C26" s="259"/>
      <c r="D26" s="10"/>
      <c r="AG26" t="s">
        <v>111</v>
      </c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9:C19"/>
    <mergeCell ref="A20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SO901 SO901b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'SO901 SO901b Pol'!Názvy_tisku</vt:lpstr>
      <vt:lpstr>oadresa</vt:lpstr>
      <vt:lpstr>Stavba!Objednatel</vt:lpstr>
      <vt:lpstr>Stavba!Objekt</vt:lpstr>
      <vt:lpstr>'SO901 SO901b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2022-06-13T11:02:31Z</dcterms:modified>
</cp:coreProperties>
</file>