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spider_laptop\Documents\projekty\TREBIC\KRIZOVATKY_SSZ\2021\0_export\I_Jejkovska_Brana\a_SSZ\v_3-2022\I.a-8_rozpocet_VV\"/>
    </mc:Choice>
  </mc:AlternateContent>
  <bookViews>
    <workbookView xWindow="0" yWindow="0" windowWidth="0" windowHeight="0"/>
  </bookViews>
  <sheets>
    <sheet name="Rekapitulace stavby" sheetId="1" r:id="rId1"/>
    <sheet name="I.a_rev_3-2022 - Jejkovsk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'I.a_rev_3-2022 - Jejkovsk...'!$C$91:$K$669</definedName>
    <definedName name="_xlnm.Print_Area" localSheetId="1">'I.a_rev_3-2022 - Jejkovsk...'!$C$4:$J$39,'I.a_rev_3-2022 - Jejkovsk...'!$C$45:$J$73,'I.a_rev_3-2022 - Jejkovsk...'!$C$79:$K$669</definedName>
    <definedName name="_xlnm.Print_Titles" localSheetId="1">'I.a_rev_3-2022 - Jejkovsk...'!$91:$91</definedName>
    <definedName name="_xlnm.Print_Area" localSheetId="2">'Pokyny pro vyplnění'!$B$2:$K$71,'Pokyny pro vyplnění'!$B$74:$K$118,'Pokyny pro vyplnění'!$B$121:$K$190,'Pokyny pro vyplnění'!$B$198:$K$218</definedName>
  </definedNames>
  <calcPr/>
</workbook>
</file>

<file path=xl/calcChain.xml><?xml version="1.0" encoding="utf-8"?>
<calcChain xmlns="http://schemas.openxmlformats.org/spreadsheetml/2006/main">
  <c i="2" l="1" r="J37"/>
  <c r="J36"/>
  <c i="1" r="AY55"/>
  <c i="2" r="J35"/>
  <c i="1" r="AX55"/>
  <c i="2" r="BI668"/>
  <c r="BH668"/>
  <c r="BG668"/>
  <c r="BF668"/>
  <c r="T668"/>
  <c r="R668"/>
  <c r="P668"/>
  <c r="BI666"/>
  <c r="BH666"/>
  <c r="BG666"/>
  <c r="BF666"/>
  <c r="T666"/>
  <c r="R666"/>
  <c r="P666"/>
  <c r="BI664"/>
  <c r="BH664"/>
  <c r="BG664"/>
  <c r="BF664"/>
  <c r="T664"/>
  <c r="R664"/>
  <c r="P664"/>
  <c r="BI662"/>
  <c r="BH662"/>
  <c r="BG662"/>
  <c r="BF662"/>
  <c r="T662"/>
  <c r="R662"/>
  <c r="P662"/>
  <c r="BI660"/>
  <c r="BH660"/>
  <c r="BG660"/>
  <c r="BF660"/>
  <c r="T660"/>
  <c r="R660"/>
  <c r="P660"/>
  <c r="BI658"/>
  <c r="BH658"/>
  <c r="BG658"/>
  <c r="BF658"/>
  <c r="T658"/>
  <c r="R658"/>
  <c r="P658"/>
  <c r="BI653"/>
  <c r="BH653"/>
  <c r="BG653"/>
  <c r="BF653"/>
  <c r="T653"/>
  <c r="R653"/>
  <c r="P653"/>
  <c r="BI650"/>
  <c r="BH650"/>
  <c r="BG650"/>
  <c r="BF650"/>
  <c r="T650"/>
  <c r="R650"/>
  <c r="P650"/>
  <c r="BI648"/>
  <c r="BH648"/>
  <c r="BG648"/>
  <c r="BF648"/>
  <c r="T648"/>
  <c r="R648"/>
  <c r="P648"/>
  <c r="BI646"/>
  <c r="BH646"/>
  <c r="BG646"/>
  <c r="BF646"/>
  <c r="T646"/>
  <c r="R646"/>
  <c r="P646"/>
  <c r="BI641"/>
  <c r="BH641"/>
  <c r="BG641"/>
  <c r="BF641"/>
  <c r="T641"/>
  <c r="R641"/>
  <c r="P641"/>
  <c r="BI638"/>
  <c r="BH638"/>
  <c r="BG638"/>
  <c r="BF638"/>
  <c r="T638"/>
  <c r="R638"/>
  <c r="P638"/>
  <c r="BI634"/>
  <c r="BH634"/>
  <c r="BG634"/>
  <c r="BF634"/>
  <c r="T634"/>
  <c r="R634"/>
  <c r="P634"/>
  <c r="BI631"/>
  <c r="BH631"/>
  <c r="BG631"/>
  <c r="BF631"/>
  <c r="T631"/>
  <c r="R631"/>
  <c r="P631"/>
  <c r="BI628"/>
  <c r="BH628"/>
  <c r="BG628"/>
  <c r="BF628"/>
  <c r="T628"/>
  <c r="R628"/>
  <c r="P628"/>
  <c r="BI624"/>
  <c r="BH624"/>
  <c r="BG624"/>
  <c r="BF624"/>
  <c r="T624"/>
  <c r="R624"/>
  <c r="P624"/>
  <c r="BI621"/>
  <c r="BH621"/>
  <c r="BG621"/>
  <c r="BF621"/>
  <c r="T621"/>
  <c r="R621"/>
  <c r="P621"/>
  <c r="BI617"/>
  <c r="BH617"/>
  <c r="BG617"/>
  <c r="BF617"/>
  <c r="T617"/>
  <c r="R617"/>
  <c r="P617"/>
  <c r="BI614"/>
  <c r="BH614"/>
  <c r="BG614"/>
  <c r="BF614"/>
  <c r="T614"/>
  <c r="R614"/>
  <c r="P614"/>
  <c r="BI610"/>
  <c r="BH610"/>
  <c r="BG610"/>
  <c r="BF610"/>
  <c r="T610"/>
  <c r="R610"/>
  <c r="P610"/>
  <c r="BI606"/>
  <c r="BH606"/>
  <c r="BG606"/>
  <c r="BF606"/>
  <c r="T606"/>
  <c r="R606"/>
  <c r="P606"/>
  <c r="BI602"/>
  <c r="BH602"/>
  <c r="BG602"/>
  <c r="BF602"/>
  <c r="T602"/>
  <c r="R602"/>
  <c r="P602"/>
  <c r="BI598"/>
  <c r="BH598"/>
  <c r="BG598"/>
  <c r="BF598"/>
  <c r="T598"/>
  <c r="R598"/>
  <c r="P598"/>
  <c r="BI594"/>
  <c r="BH594"/>
  <c r="BG594"/>
  <c r="BF594"/>
  <c r="T594"/>
  <c r="R594"/>
  <c r="P594"/>
  <c r="BI591"/>
  <c r="BH591"/>
  <c r="BG591"/>
  <c r="BF591"/>
  <c r="T591"/>
  <c r="R591"/>
  <c r="P591"/>
  <c r="BI588"/>
  <c r="BH588"/>
  <c r="BG588"/>
  <c r="BF588"/>
  <c r="T588"/>
  <c r="R588"/>
  <c r="P588"/>
  <c r="BI582"/>
  <c r="BH582"/>
  <c r="BG582"/>
  <c r="BF582"/>
  <c r="T582"/>
  <c r="R582"/>
  <c r="P582"/>
  <c r="BI577"/>
  <c r="BH577"/>
  <c r="BG577"/>
  <c r="BF577"/>
  <c r="T577"/>
  <c r="R577"/>
  <c r="P577"/>
  <c r="BI574"/>
  <c r="BH574"/>
  <c r="BG574"/>
  <c r="BF574"/>
  <c r="T574"/>
  <c r="R574"/>
  <c r="P574"/>
  <c r="BI571"/>
  <c r="BH571"/>
  <c r="BG571"/>
  <c r="BF571"/>
  <c r="T571"/>
  <c r="R571"/>
  <c r="P571"/>
  <c r="BI567"/>
  <c r="BH567"/>
  <c r="BG567"/>
  <c r="BF567"/>
  <c r="T567"/>
  <c r="T566"/>
  <c r="R567"/>
  <c r="R566"/>
  <c r="P567"/>
  <c r="P566"/>
  <c r="BI563"/>
  <c r="BH563"/>
  <c r="BG563"/>
  <c r="BF563"/>
  <c r="T563"/>
  <c r="R563"/>
  <c r="P563"/>
  <c r="BI558"/>
  <c r="BH558"/>
  <c r="BG558"/>
  <c r="BF558"/>
  <c r="T558"/>
  <c r="R558"/>
  <c r="P558"/>
  <c r="BI554"/>
  <c r="BH554"/>
  <c r="BG554"/>
  <c r="BF554"/>
  <c r="T554"/>
  <c r="R554"/>
  <c r="P554"/>
  <c r="BI551"/>
  <c r="BH551"/>
  <c r="BG551"/>
  <c r="BF551"/>
  <c r="T551"/>
  <c r="R551"/>
  <c r="P551"/>
  <c r="BI547"/>
  <c r="BH547"/>
  <c r="BG547"/>
  <c r="BF547"/>
  <c r="T547"/>
  <c r="R547"/>
  <c r="P547"/>
  <c r="BI545"/>
  <c r="BH545"/>
  <c r="BG545"/>
  <c r="BF545"/>
  <c r="T545"/>
  <c r="R545"/>
  <c r="P545"/>
  <c r="BI542"/>
  <c r="BH542"/>
  <c r="BG542"/>
  <c r="BF542"/>
  <c r="T542"/>
  <c r="R542"/>
  <c r="P542"/>
  <c r="BI536"/>
  <c r="BH536"/>
  <c r="BG536"/>
  <c r="BF536"/>
  <c r="T536"/>
  <c r="R536"/>
  <c r="P536"/>
  <c r="BI529"/>
  <c r="BH529"/>
  <c r="BG529"/>
  <c r="BF529"/>
  <c r="T529"/>
  <c r="R529"/>
  <c r="P529"/>
  <c r="BI524"/>
  <c r="BH524"/>
  <c r="BG524"/>
  <c r="BF524"/>
  <c r="T524"/>
  <c r="R524"/>
  <c r="P524"/>
  <c r="BI521"/>
  <c r="BH521"/>
  <c r="BG521"/>
  <c r="BF521"/>
  <c r="T521"/>
  <c r="R521"/>
  <c r="P521"/>
  <c r="BI517"/>
  <c r="BH517"/>
  <c r="BG517"/>
  <c r="BF517"/>
  <c r="T517"/>
  <c r="R517"/>
  <c r="P517"/>
  <c r="BI513"/>
  <c r="BH513"/>
  <c r="BG513"/>
  <c r="BF513"/>
  <c r="T513"/>
  <c r="R513"/>
  <c r="P513"/>
  <c r="BI510"/>
  <c r="BH510"/>
  <c r="BG510"/>
  <c r="BF510"/>
  <c r="T510"/>
  <c r="R510"/>
  <c r="P510"/>
  <c r="BI506"/>
  <c r="BH506"/>
  <c r="BG506"/>
  <c r="BF506"/>
  <c r="T506"/>
  <c r="R506"/>
  <c r="P506"/>
  <c r="BI502"/>
  <c r="BH502"/>
  <c r="BG502"/>
  <c r="BF502"/>
  <c r="T502"/>
  <c r="R502"/>
  <c r="P502"/>
  <c r="BI499"/>
  <c r="BH499"/>
  <c r="BG499"/>
  <c r="BF499"/>
  <c r="T499"/>
  <c r="R499"/>
  <c r="P499"/>
  <c r="BI497"/>
  <c r="BH497"/>
  <c r="BG497"/>
  <c r="BF497"/>
  <c r="T497"/>
  <c r="R497"/>
  <c r="P497"/>
  <c r="BI494"/>
  <c r="BH494"/>
  <c r="BG494"/>
  <c r="BF494"/>
  <c r="T494"/>
  <c r="R494"/>
  <c r="P494"/>
  <c r="BI491"/>
  <c r="BH491"/>
  <c r="BG491"/>
  <c r="BF491"/>
  <c r="T491"/>
  <c r="R491"/>
  <c r="P491"/>
  <c r="BI488"/>
  <c r="BH488"/>
  <c r="BG488"/>
  <c r="BF488"/>
  <c r="T488"/>
  <c r="R488"/>
  <c r="P488"/>
  <c r="BI485"/>
  <c r="BH485"/>
  <c r="BG485"/>
  <c r="BF485"/>
  <c r="T485"/>
  <c r="R485"/>
  <c r="P485"/>
  <c r="BI482"/>
  <c r="BH482"/>
  <c r="BG482"/>
  <c r="BF482"/>
  <c r="T482"/>
  <c r="R482"/>
  <c r="P482"/>
  <c r="BI479"/>
  <c r="BH479"/>
  <c r="BG479"/>
  <c r="BF479"/>
  <c r="T479"/>
  <c r="R479"/>
  <c r="P479"/>
  <c r="BI476"/>
  <c r="BH476"/>
  <c r="BG476"/>
  <c r="BF476"/>
  <c r="T476"/>
  <c r="R476"/>
  <c r="P476"/>
  <c r="BI473"/>
  <c r="BH473"/>
  <c r="BG473"/>
  <c r="BF473"/>
  <c r="T473"/>
  <c r="R473"/>
  <c r="P473"/>
  <c r="BI470"/>
  <c r="BH470"/>
  <c r="BG470"/>
  <c r="BF470"/>
  <c r="T470"/>
  <c r="R470"/>
  <c r="P470"/>
  <c r="BI467"/>
  <c r="BH467"/>
  <c r="BG467"/>
  <c r="BF467"/>
  <c r="T467"/>
  <c r="R467"/>
  <c r="P467"/>
  <c r="BI464"/>
  <c r="BH464"/>
  <c r="BG464"/>
  <c r="BF464"/>
  <c r="T464"/>
  <c r="R464"/>
  <c r="P464"/>
  <c r="BI462"/>
  <c r="BH462"/>
  <c r="BG462"/>
  <c r="BF462"/>
  <c r="T462"/>
  <c r="R462"/>
  <c r="P462"/>
  <c r="BI459"/>
  <c r="BH459"/>
  <c r="BG459"/>
  <c r="BF459"/>
  <c r="T459"/>
  <c r="R459"/>
  <c r="P459"/>
  <c r="BI457"/>
  <c r="BH457"/>
  <c r="BG457"/>
  <c r="BF457"/>
  <c r="T457"/>
  <c r="R457"/>
  <c r="P457"/>
  <c r="BI454"/>
  <c r="BH454"/>
  <c r="BG454"/>
  <c r="BF454"/>
  <c r="T454"/>
  <c r="R454"/>
  <c r="P454"/>
  <c r="BI452"/>
  <c r="BH452"/>
  <c r="BG452"/>
  <c r="BF452"/>
  <c r="T452"/>
  <c r="R452"/>
  <c r="P452"/>
  <c r="BI449"/>
  <c r="BH449"/>
  <c r="BG449"/>
  <c r="BF449"/>
  <c r="T449"/>
  <c r="R449"/>
  <c r="P449"/>
  <c r="BI446"/>
  <c r="BH446"/>
  <c r="BG446"/>
  <c r="BF446"/>
  <c r="T446"/>
  <c r="R446"/>
  <c r="P446"/>
  <c r="BI444"/>
  <c r="BH444"/>
  <c r="BG444"/>
  <c r="BF444"/>
  <c r="T444"/>
  <c r="R444"/>
  <c r="P444"/>
  <c r="BI441"/>
  <c r="BH441"/>
  <c r="BG441"/>
  <c r="BF441"/>
  <c r="T441"/>
  <c r="R441"/>
  <c r="P441"/>
  <c r="BI438"/>
  <c r="BH438"/>
  <c r="BG438"/>
  <c r="BF438"/>
  <c r="T438"/>
  <c r="R438"/>
  <c r="P438"/>
  <c r="BI435"/>
  <c r="BH435"/>
  <c r="BG435"/>
  <c r="BF435"/>
  <c r="T435"/>
  <c r="R435"/>
  <c r="P435"/>
  <c r="BI432"/>
  <c r="BH432"/>
  <c r="BG432"/>
  <c r="BF432"/>
  <c r="T432"/>
  <c r="R432"/>
  <c r="P432"/>
  <c r="BI429"/>
  <c r="BH429"/>
  <c r="BG429"/>
  <c r="BF429"/>
  <c r="T429"/>
  <c r="R429"/>
  <c r="P429"/>
  <c r="BI427"/>
  <c r="BH427"/>
  <c r="BG427"/>
  <c r="BF427"/>
  <c r="T427"/>
  <c r="R427"/>
  <c r="P427"/>
  <c r="BI424"/>
  <c r="BH424"/>
  <c r="BG424"/>
  <c r="BF424"/>
  <c r="T424"/>
  <c r="R424"/>
  <c r="P424"/>
  <c r="BI422"/>
  <c r="BH422"/>
  <c r="BG422"/>
  <c r="BF422"/>
  <c r="T422"/>
  <c r="R422"/>
  <c r="P422"/>
  <c r="BI419"/>
  <c r="BH419"/>
  <c r="BG419"/>
  <c r="BF419"/>
  <c r="T419"/>
  <c r="R419"/>
  <c r="P419"/>
  <c r="BI417"/>
  <c r="BH417"/>
  <c r="BG417"/>
  <c r="BF417"/>
  <c r="T417"/>
  <c r="R417"/>
  <c r="P417"/>
  <c r="BI414"/>
  <c r="BH414"/>
  <c r="BG414"/>
  <c r="BF414"/>
  <c r="T414"/>
  <c r="R414"/>
  <c r="P414"/>
  <c r="BI412"/>
  <c r="BH412"/>
  <c r="BG412"/>
  <c r="BF412"/>
  <c r="T412"/>
  <c r="R412"/>
  <c r="P412"/>
  <c r="BI409"/>
  <c r="BH409"/>
  <c r="BG409"/>
  <c r="BF409"/>
  <c r="T409"/>
  <c r="R409"/>
  <c r="P409"/>
  <c r="BI407"/>
  <c r="BH407"/>
  <c r="BG407"/>
  <c r="BF407"/>
  <c r="T407"/>
  <c r="R407"/>
  <c r="P407"/>
  <c r="BI404"/>
  <c r="BH404"/>
  <c r="BG404"/>
  <c r="BF404"/>
  <c r="T404"/>
  <c r="R404"/>
  <c r="P404"/>
  <c r="BI401"/>
  <c r="BH401"/>
  <c r="BG401"/>
  <c r="BF401"/>
  <c r="T401"/>
  <c r="R401"/>
  <c r="P401"/>
  <c r="BI398"/>
  <c r="BH398"/>
  <c r="BG398"/>
  <c r="BF398"/>
  <c r="T398"/>
  <c r="R398"/>
  <c r="P398"/>
  <c r="BI396"/>
  <c r="BH396"/>
  <c r="BG396"/>
  <c r="BF396"/>
  <c r="T396"/>
  <c r="R396"/>
  <c r="P396"/>
  <c r="BI393"/>
  <c r="BH393"/>
  <c r="BG393"/>
  <c r="BF393"/>
  <c r="T393"/>
  <c r="R393"/>
  <c r="P393"/>
  <c r="BI391"/>
  <c r="BH391"/>
  <c r="BG391"/>
  <c r="BF391"/>
  <c r="T391"/>
  <c r="R391"/>
  <c r="P391"/>
  <c r="BI388"/>
  <c r="BH388"/>
  <c r="BG388"/>
  <c r="BF388"/>
  <c r="T388"/>
  <c r="R388"/>
  <c r="P388"/>
  <c r="BI385"/>
  <c r="BH385"/>
  <c r="BG385"/>
  <c r="BF385"/>
  <c r="T385"/>
  <c r="R385"/>
  <c r="P385"/>
  <c r="BI382"/>
  <c r="BH382"/>
  <c r="BG382"/>
  <c r="BF382"/>
  <c r="T382"/>
  <c r="R382"/>
  <c r="P382"/>
  <c r="BI380"/>
  <c r="BH380"/>
  <c r="BG380"/>
  <c r="BF380"/>
  <c r="T380"/>
  <c r="R380"/>
  <c r="P380"/>
  <c r="BI377"/>
  <c r="BH377"/>
  <c r="BG377"/>
  <c r="BF377"/>
  <c r="T377"/>
  <c r="R377"/>
  <c r="P377"/>
  <c r="BI375"/>
  <c r="BH375"/>
  <c r="BG375"/>
  <c r="BF375"/>
  <c r="T375"/>
  <c r="R375"/>
  <c r="P375"/>
  <c r="BI372"/>
  <c r="BH372"/>
  <c r="BG372"/>
  <c r="BF372"/>
  <c r="T372"/>
  <c r="R372"/>
  <c r="P372"/>
  <c r="BI369"/>
  <c r="BH369"/>
  <c r="BG369"/>
  <c r="BF369"/>
  <c r="T369"/>
  <c r="R369"/>
  <c r="P369"/>
  <c r="BI367"/>
  <c r="BH367"/>
  <c r="BG367"/>
  <c r="BF367"/>
  <c r="T367"/>
  <c r="R367"/>
  <c r="P367"/>
  <c r="BI364"/>
  <c r="BH364"/>
  <c r="BG364"/>
  <c r="BF364"/>
  <c r="T364"/>
  <c r="R364"/>
  <c r="P364"/>
  <c r="BI362"/>
  <c r="BH362"/>
  <c r="BG362"/>
  <c r="BF362"/>
  <c r="T362"/>
  <c r="R362"/>
  <c r="P362"/>
  <c r="BI359"/>
  <c r="BH359"/>
  <c r="BG359"/>
  <c r="BF359"/>
  <c r="T359"/>
  <c r="R359"/>
  <c r="P359"/>
  <c r="BI357"/>
  <c r="BH357"/>
  <c r="BG357"/>
  <c r="BF357"/>
  <c r="T357"/>
  <c r="R357"/>
  <c r="P357"/>
  <c r="BI354"/>
  <c r="BH354"/>
  <c r="BG354"/>
  <c r="BF354"/>
  <c r="T354"/>
  <c r="R354"/>
  <c r="P354"/>
  <c r="BI352"/>
  <c r="BH352"/>
  <c r="BG352"/>
  <c r="BF352"/>
  <c r="T352"/>
  <c r="R352"/>
  <c r="P352"/>
  <c r="BI349"/>
  <c r="BH349"/>
  <c r="BG349"/>
  <c r="BF349"/>
  <c r="T349"/>
  <c r="R349"/>
  <c r="P349"/>
  <c r="BI347"/>
  <c r="BH347"/>
  <c r="BG347"/>
  <c r="BF347"/>
  <c r="T347"/>
  <c r="R347"/>
  <c r="P347"/>
  <c r="BI344"/>
  <c r="BH344"/>
  <c r="BG344"/>
  <c r="BF344"/>
  <c r="T344"/>
  <c r="R344"/>
  <c r="P344"/>
  <c r="BI342"/>
  <c r="BH342"/>
  <c r="BG342"/>
  <c r="BF342"/>
  <c r="T342"/>
  <c r="R342"/>
  <c r="P342"/>
  <c r="BI338"/>
  <c r="BH338"/>
  <c r="BG338"/>
  <c r="BF338"/>
  <c r="T338"/>
  <c r="R338"/>
  <c r="P338"/>
  <c r="BI334"/>
  <c r="BH334"/>
  <c r="BG334"/>
  <c r="BF334"/>
  <c r="T334"/>
  <c r="R334"/>
  <c r="P334"/>
  <c r="BI332"/>
  <c r="BH332"/>
  <c r="BG332"/>
  <c r="BF332"/>
  <c r="T332"/>
  <c r="R332"/>
  <c r="P332"/>
  <c r="BI328"/>
  <c r="BH328"/>
  <c r="BG328"/>
  <c r="BF328"/>
  <c r="T328"/>
  <c r="R328"/>
  <c r="P328"/>
  <c r="BI326"/>
  <c r="BH326"/>
  <c r="BG326"/>
  <c r="BF326"/>
  <c r="T326"/>
  <c r="R326"/>
  <c r="P326"/>
  <c r="BI322"/>
  <c r="BH322"/>
  <c r="BG322"/>
  <c r="BF322"/>
  <c r="T322"/>
  <c r="R322"/>
  <c r="P322"/>
  <c r="BI320"/>
  <c r="BH320"/>
  <c r="BG320"/>
  <c r="BF320"/>
  <c r="T320"/>
  <c r="R320"/>
  <c r="P320"/>
  <c r="BI316"/>
  <c r="BH316"/>
  <c r="BG316"/>
  <c r="BF316"/>
  <c r="T316"/>
  <c r="R316"/>
  <c r="P316"/>
  <c r="BI314"/>
  <c r="BH314"/>
  <c r="BG314"/>
  <c r="BF314"/>
  <c r="T314"/>
  <c r="R314"/>
  <c r="P314"/>
  <c r="BI311"/>
  <c r="BH311"/>
  <c r="BG311"/>
  <c r="BF311"/>
  <c r="T311"/>
  <c r="R311"/>
  <c r="P311"/>
  <c r="BI308"/>
  <c r="BH308"/>
  <c r="BG308"/>
  <c r="BF308"/>
  <c r="T308"/>
  <c r="R308"/>
  <c r="P308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8"/>
  <c r="BH298"/>
  <c r="BG298"/>
  <c r="BF298"/>
  <c r="T298"/>
  <c r="R298"/>
  <c r="P298"/>
  <c r="BI295"/>
  <c r="BH295"/>
  <c r="BG295"/>
  <c r="BF295"/>
  <c r="T295"/>
  <c r="R295"/>
  <c r="P295"/>
  <c r="BI292"/>
  <c r="BH292"/>
  <c r="BG292"/>
  <c r="BF292"/>
  <c r="T292"/>
  <c r="R292"/>
  <c r="P292"/>
  <c r="BI287"/>
  <c r="BH287"/>
  <c r="BG287"/>
  <c r="BF287"/>
  <c r="T287"/>
  <c r="R287"/>
  <c r="P287"/>
  <c r="BI284"/>
  <c r="BH284"/>
  <c r="BG284"/>
  <c r="BF284"/>
  <c r="T284"/>
  <c r="R284"/>
  <c r="P284"/>
  <c r="BI280"/>
  <c r="BH280"/>
  <c r="BG280"/>
  <c r="BF280"/>
  <c r="T280"/>
  <c r="R280"/>
  <c r="P280"/>
  <c r="BI276"/>
  <c r="BH276"/>
  <c r="BG276"/>
  <c r="BF276"/>
  <c r="T276"/>
  <c r="R276"/>
  <c r="P276"/>
  <c r="BI273"/>
  <c r="BH273"/>
  <c r="BG273"/>
  <c r="BF273"/>
  <c r="T273"/>
  <c r="R273"/>
  <c r="P273"/>
  <c r="BI270"/>
  <c r="BH270"/>
  <c r="BG270"/>
  <c r="BF270"/>
  <c r="T270"/>
  <c r="R270"/>
  <c r="P270"/>
  <c r="BI267"/>
  <c r="BH267"/>
  <c r="BG267"/>
  <c r="BF267"/>
  <c r="T267"/>
  <c r="R267"/>
  <c r="P267"/>
  <c r="BI265"/>
  <c r="BH265"/>
  <c r="BG265"/>
  <c r="BF265"/>
  <c r="T265"/>
  <c r="R265"/>
  <c r="P265"/>
  <c r="BI262"/>
  <c r="BH262"/>
  <c r="BG262"/>
  <c r="BF262"/>
  <c r="T262"/>
  <c r="R262"/>
  <c r="P262"/>
  <c r="BI258"/>
  <c r="BH258"/>
  <c r="BG258"/>
  <c r="BF258"/>
  <c r="T258"/>
  <c r="R258"/>
  <c r="P258"/>
  <c r="BI256"/>
  <c r="BH256"/>
  <c r="BG256"/>
  <c r="BF256"/>
  <c r="T256"/>
  <c r="R256"/>
  <c r="P256"/>
  <c r="BI252"/>
  <c r="BH252"/>
  <c r="BG252"/>
  <c r="BF252"/>
  <c r="T252"/>
  <c r="R252"/>
  <c r="P252"/>
  <c r="BI250"/>
  <c r="BH250"/>
  <c r="BG250"/>
  <c r="BF250"/>
  <c r="T250"/>
  <c r="R250"/>
  <c r="P250"/>
  <c r="BI246"/>
  <c r="BH246"/>
  <c r="BG246"/>
  <c r="BF246"/>
  <c r="T246"/>
  <c r="R246"/>
  <c r="P246"/>
  <c r="BI244"/>
  <c r="BH244"/>
  <c r="BG244"/>
  <c r="BF244"/>
  <c r="T244"/>
  <c r="R244"/>
  <c r="P244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225"/>
  <c r="BH225"/>
  <c r="BG225"/>
  <c r="BF225"/>
  <c r="T225"/>
  <c r="R225"/>
  <c r="P225"/>
  <c r="BI222"/>
  <c r="BH222"/>
  <c r="BG222"/>
  <c r="BF222"/>
  <c r="T222"/>
  <c r="R222"/>
  <c r="P222"/>
  <c r="BI218"/>
  <c r="BH218"/>
  <c r="BG218"/>
  <c r="BF218"/>
  <c r="T218"/>
  <c r="R218"/>
  <c r="P218"/>
  <c r="BI216"/>
  <c r="BH216"/>
  <c r="BG216"/>
  <c r="BF216"/>
  <c r="T216"/>
  <c r="R216"/>
  <c r="P216"/>
  <c r="BI212"/>
  <c r="BH212"/>
  <c r="BG212"/>
  <c r="BF212"/>
  <c r="T212"/>
  <c r="R212"/>
  <c r="P212"/>
  <c r="BI210"/>
  <c r="BH210"/>
  <c r="BG210"/>
  <c r="BF210"/>
  <c r="T210"/>
  <c r="R210"/>
  <c r="P210"/>
  <c r="BI206"/>
  <c r="BH206"/>
  <c r="BG206"/>
  <c r="BF206"/>
  <c r="T206"/>
  <c r="R206"/>
  <c r="P206"/>
  <c r="BI204"/>
  <c r="BH204"/>
  <c r="BG204"/>
  <c r="BF204"/>
  <c r="T204"/>
  <c r="R204"/>
  <c r="P204"/>
  <c r="BI201"/>
  <c r="BH201"/>
  <c r="BG201"/>
  <c r="BF201"/>
  <c r="T201"/>
  <c r="R201"/>
  <c r="P201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5"/>
  <c r="BH165"/>
  <c r="BG165"/>
  <c r="BF165"/>
  <c r="T165"/>
  <c r="R165"/>
  <c r="P165"/>
  <c r="BI161"/>
  <c r="BH161"/>
  <c r="BG161"/>
  <c r="BF161"/>
  <c r="T161"/>
  <c r="R161"/>
  <c r="P161"/>
  <c r="BI158"/>
  <c r="BH158"/>
  <c r="BG158"/>
  <c r="BF158"/>
  <c r="T158"/>
  <c r="R158"/>
  <c r="P158"/>
  <c r="BI156"/>
  <c r="BH156"/>
  <c r="BG156"/>
  <c r="BF156"/>
  <c r="T156"/>
  <c r="R156"/>
  <c r="P156"/>
  <c r="BI152"/>
  <c r="BH152"/>
  <c r="BG152"/>
  <c r="BF152"/>
  <c r="T152"/>
  <c r="R152"/>
  <c r="P152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0"/>
  <c r="BH140"/>
  <c r="BG140"/>
  <c r="BF140"/>
  <c r="T140"/>
  <c r="R140"/>
  <c r="P140"/>
  <c r="BI137"/>
  <c r="BH137"/>
  <c r="BG137"/>
  <c r="BF137"/>
  <c r="T137"/>
  <c r="R137"/>
  <c r="P137"/>
  <c r="BI133"/>
  <c r="BH133"/>
  <c r="BG133"/>
  <c r="BF133"/>
  <c r="T133"/>
  <c r="R133"/>
  <c r="P133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BI123"/>
  <c r="BH123"/>
  <c r="BG123"/>
  <c r="BF123"/>
  <c r="T123"/>
  <c r="R123"/>
  <c r="P123"/>
  <c r="BI119"/>
  <c r="BH119"/>
  <c r="BG119"/>
  <c r="BF119"/>
  <c r="T119"/>
  <c r="R119"/>
  <c r="P119"/>
  <c r="BI117"/>
  <c r="BH117"/>
  <c r="BG117"/>
  <c r="BF117"/>
  <c r="T117"/>
  <c r="R117"/>
  <c r="P117"/>
  <c r="BI112"/>
  <c r="BH112"/>
  <c r="BG112"/>
  <c r="BF112"/>
  <c r="T112"/>
  <c r="T111"/>
  <c r="R112"/>
  <c r="R111"/>
  <c r="P112"/>
  <c r="P111"/>
  <c r="BI107"/>
  <c r="BH107"/>
  <c r="BG107"/>
  <c r="BF107"/>
  <c r="T107"/>
  <c r="R107"/>
  <c r="P107"/>
  <c r="BI102"/>
  <c r="BH102"/>
  <c r="BG102"/>
  <c r="BF102"/>
  <c r="T102"/>
  <c r="R102"/>
  <c r="P102"/>
  <c r="BI98"/>
  <c r="BH98"/>
  <c r="BG98"/>
  <c r="BF98"/>
  <c r="T98"/>
  <c r="R98"/>
  <c r="P98"/>
  <c r="BI94"/>
  <c r="BH94"/>
  <c r="BG94"/>
  <c r="BF94"/>
  <c r="T94"/>
  <c r="R94"/>
  <c r="P94"/>
  <c r="J88"/>
  <c r="F88"/>
  <c r="F86"/>
  <c r="E84"/>
  <c r="J54"/>
  <c r="F54"/>
  <c r="F52"/>
  <c r="E50"/>
  <c r="J24"/>
  <c r="E24"/>
  <c r="J89"/>
  <c r="J23"/>
  <c r="J18"/>
  <c r="E18"/>
  <c r="F89"/>
  <c r="J17"/>
  <c r="J12"/>
  <c r="J86"/>
  <c r="E7"/>
  <c r="E82"/>
  <c i="1" r="L50"/>
  <c r="AM50"/>
  <c r="AM49"/>
  <c r="L49"/>
  <c r="AM47"/>
  <c r="L47"/>
  <c r="L45"/>
  <c r="L44"/>
  <c i="2" r="BK668"/>
  <c r="BK666"/>
  <c r="BK664"/>
  <c r="J662"/>
  <c r="J653"/>
  <c r="BK648"/>
  <c r="J641"/>
  <c r="J634"/>
  <c r="J628"/>
  <c r="BK624"/>
  <c r="J617"/>
  <c r="J606"/>
  <c r="BK598"/>
  <c r="BK594"/>
  <c r="BK588"/>
  <c r="J577"/>
  <c r="J571"/>
  <c r="BK563"/>
  <c r="J554"/>
  <c r="J547"/>
  <c r="BK542"/>
  <c r="BK529"/>
  <c r="BK521"/>
  <c r="J513"/>
  <c r="J506"/>
  <c r="BK499"/>
  <c r="J491"/>
  <c r="J488"/>
  <c r="BK482"/>
  <c r="J476"/>
  <c r="J470"/>
  <c r="BK467"/>
  <c r="BK464"/>
  <c r="BK462"/>
  <c r="BK459"/>
  <c r="J457"/>
  <c r="J454"/>
  <c r="J452"/>
  <c r="BK449"/>
  <c r="BK446"/>
  <c r="BK444"/>
  <c r="J438"/>
  <c r="BK429"/>
  <c r="J424"/>
  <c r="J419"/>
  <c r="J414"/>
  <c r="J409"/>
  <c r="BK404"/>
  <c r="J398"/>
  <c r="BK393"/>
  <c r="BK388"/>
  <c r="J382"/>
  <c r="BK377"/>
  <c r="BK372"/>
  <c r="BK367"/>
  <c r="BK362"/>
  <c r="J357"/>
  <c r="BK352"/>
  <c r="BK347"/>
  <c r="BK342"/>
  <c r="BK334"/>
  <c r="J326"/>
  <c r="BK322"/>
  <c r="J314"/>
  <c r="BK311"/>
  <c r="BK303"/>
  <c r="BK298"/>
  <c r="J292"/>
  <c r="BK284"/>
  <c r="BK276"/>
  <c r="J270"/>
  <c r="J265"/>
  <c r="BK258"/>
  <c r="BK252"/>
  <c r="BK246"/>
  <c r="BK240"/>
  <c r="BK234"/>
  <c r="BK231"/>
  <c r="J225"/>
  <c r="J218"/>
  <c r="J210"/>
  <c r="J204"/>
  <c r="BK201"/>
  <c r="J196"/>
  <c r="J190"/>
  <c r="BK184"/>
  <c r="J178"/>
  <c r="BK172"/>
  <c r="J165"/>
  <c r="J158"/>
  <c r="J152"/>
  <c r="BK150"/>
  <c r="BK147"/>
  <c r="BK144"/>
  <c r="BK140"/>
  <c r="BK137"/>
  <c r="BK133"/>
  <c r="J133"/>
  <c r="J131"/>
  <c r="J128"/>
  <c r="J125"/>
  <c r="J123"/>
  <c r="J119"/>
  <c r="J117"/>
  <c r="J112"/>
  <c r="BK107"/>
  <c r="BK102"/>
  <c r="BK98"/>
  <c r="BK94"/>
  <c r="BK662"/>
  <c r="J658"/>
  <c r="BK653"/>
  <c r="J648"/>
  <c r="J638"/>
  <c r="J631"/>
  <c r="J624"/>
  <c r="BK617"/>
  <c r="BK610"/>
  <c r="BK606"/>
  <c r="J598"/>
  <c r="J591"/>
  <c r="BK582"/>
  <c r="BK571"/>
  <c r="J563"/>
  <c r="BK554"/>
  <c r="BK551"/>
  <c r="J545"/>
  <c r="J529"/>
  <c r="J521"/>
  <c r="BK513"/>
  <c r="BK506"/>
  <c r="J499"/>
  <c r="BK494"/>
  <c r="BK488"/>
  <c r="J482"/>
  <c r="BK476"/>
  <c r="J444"/>
  <c r="BK438"/>
  <c r="J432"/>
  <c r="BK427"/>
  <c r="J422"/>
  <c r="BK417"/>
  <c r="J412"/>
  <c r="BK407"/>
  <c r="J404"/>
  <c r="BK398"/>
  <c r="J393"/>
  <c r="J388"/>
  <c r="BK382"/>
  <c r="BK375"/>
  <c r="BK369"/>
  <c r="J364"/>
  <c r="BK359"/>
  <c r="BK357"/>
  <c r="J352"/>
  <c r="J347"/>
  <c r="J342"/>
  <c r="J334"/>
  <c r="J328"/>
  <c r="J320"/>
  <c r="BK314"/>
  <c r="J311"/>
  <c r="BK305"/>
  <c r="J301"/>
  <c r="BK295"/>
  <c r="J287"/>
  <c r="BK280"/>
  <c r="J273"/>
  <c r="J267"/>
  <c r="BK262"/>
  <c r="J256"/>
  <c r="J252"/>
  <c r="BK244"/>
  <c r="J240"/>
  <c r="J234"/>
  <c r="J228"/>
  <c r="BK218"/>
  <c r="BK212"/>
  <c r="J206"/>
  <c r="J201"/>
  <c r="BK196"/>
  <c r="BK190"/>
  <c r="J184"/>
  <c r="BK178"/>
  <c r="J172"/>
  <c r="BK165"/>
  <c r="BK158"/>
  <c r="J668"/>
  <c r="J666"/>
  <c r="J664"/>
  <c r="J660"/>
  <c r="BK658"/>
  <c r="J650"/>
  <c r="J646"/>
  <c r="BK638"/>
  <c r="BK631"/>
  <c r="BK621"/>
  <c r="J614"/>
  <c r="J610"/>
  <c r="J602"/>
  <c r="BK591"/>
  <c r="J582"/>
  <c r="BK574"/>
  <c r="BK567"/>
  <c r="BK558"/>
  <c r="J551"/>
  <c r="BK545"/>
  <c r="BK536"/>
  <c r="J524"/>
  <c r="J517"/>
  <c r="J510"/>
  <c r="J502"/>
  <c r="BK497"/>
  <c r="J494"/>
  <c r="J485"/>
  <c r="J479"/>
  <c r="J473"/>
  <c r="BK470"/>
  <c r="J467"/>
  <c r="J464"/>
  <c r="J462"/>
  <c r="J459"/>
  <c r="BK457"/>
  <c r="BK454"/>
  <c r="BK452"/>
  <c r="J449"/>
  <c r="J446"/>
  <c r="BK441"/>
  <c r="J435"/>
  <c r="BK432"/>
  <c r="J427"/>
  <c r="BK422"/>
  <c r="J417"/>
  <c r="BK412"/>
  <c r="J407"/>
  <c r="BK401"/>
  <c r="BK396"/>
  <c r="BK391"/>
  <c r="J385"/>
  <c r="BK380"/>
  <c r="J375"/>
  <c r="J369"/>
  <c r="BK364"/>
  <c r="J359"/>
  <c r="BK354"/>
  <c r="BK349"/>
  <c r="BK344"/>
  <c r="J338"/>
  <c r="J332"/>
  <c r="BK328"/>
  <c r="BK320"/>
  <c r="J316"/>
  <c r="J308"/>
  <c r="J305"/>
  <c r="BK301"/>
  <c r="J295"/>
  <c r="BK287"/>
  <c r="J280"/>
  <c r="BK273"/>
  <c r="BK267"/>
  <c r="J262"/>
  <c r="BK256"/>
  <c r="BK250"/>
  <c r="J244"/>
  <c r="BK237"/>
  <c r="BK228"/>
  <c r="BK222"/>
  <c r="BK216"/>
  <c r="J212"/>
  <c r="BK206"/>
  <c r="J199"/>
  <c r="BK193"/>
  <c r="J187"/>
  <c r="J181"/>
  <c r="BK175"/>
  <c r="J169"/>
  <c r="J161"/>
  <c r="BK156"/>
  <c r="BK152"/>
  <c r="J150"/>
  <c r="J147"/>
  <c r="J144"/>
  <c r="J140"/>
  <c r="J137"/>
  <c r="BK131"/>
  <c r="BK128"/>
  <c r="BK125"/>
  <c r="BK123"/>
  <c r="BK119"/>
  <c r="BK117"/>
  <c r="BK112"/>
  <c r="J107"/>
  <c r="J102"/>
  <c r="J98"/>
  <c r="J94"/>
  <c i="1" r="AS54"/>
  <c i="2" r="BK660"/>
  <c r="BK650"/>
  <c r="BK646"/>
  <c r="BK641"/>
  <c r="BK634"/>
  <c r="BK628"/>
  <c r="J621"/>
  <c r="BK614"/>
  <c r="BK602"/>
  <c r="J594"/>
  <c r="J588"/>
  <c r="BK577"/>
  <c r="J574"/>
  <c r="J567"/>
  <c r="J558"/>
  <c r="BK547"/>
  <c r="J542"/>
  <c r="J536"/>
  <c r="BK524"/>
  <c r="BK517"/>
  <c r="BK510"/>
  <c r="BK502"/>
  <c r="J497"/>
  <c r="BK491"/>
  <c r="BK485"/>
  <c r="BK479"/>
  <c r="BK473"/>
  <c r="J441"/>
  <c r="BK435"/>
  <c r="J429"/>
  <c r="BK424"/>
  <c r="BK419"/>
  <c r="BK414"/>
  <c r="BK409"/>
  <c r="J401"/>
  <c r="J396"/>
  <c r="J391"/>
  <c r="BK385"/>
  <c r="J380"/>
  <c r="J377"/>
  <c r="J372"/>
  <c r="J367"/>
  <c r="J362"/>
  <c r="J354"/>
  <c r="J349"/>
  <c r="J344"/>
  <c r="BK338"/>
  <c r="BK332"/>
  <c r="BK326"/>
  <c r="J322"/>
  <c r="BK316"/>
  <c r="BK308"/>
  <c r="J303"/>
  <c r="J298"/>
  <c r="BK292"/>
  <c r="J284"/>
  <c r="J276"/>
  <c r="BK270"/>
  <c r="BK265"/>
  <c r="J258"/>
  <c r="J250"/>
  <c r="J246"/>
  <c r="J237"/>
  <c r="J231"/>
  <c r="BK225"/>
  <c r="J222"/>
  <c r="J216"/>
  <c r="BK210"/>
  <c r="BK204"/>
  <c r="BK199"/>
  <c r="J193"/>
  <c r="BK187"/>
  <c r="BK181"/>
  <c r="J175"/>
  <c r="BK169"/>
  <c r="BK161"/>
  <c r="J156"/>
  <c l="1" r="BK93"/>
  <c r="J93"/>
  <c r="J60"/>
  <c r="P93"/>
  <c r="R93"/>
  <c r="T93"/>
  <c r="BK116"/>
  <c r="J116"/>
  <c r="J63"/>
  <c r="P116"/>
  <c r="R116"/>
  <c r="T116"/>
  <c r="BK136"/>
  <c r="J136"/>
  <c r="J64"/>
  <c r="P136"/>
  <c r="R136"/>
  <c r="T136"/>
  <c r="BK155"/>
  <c r="J155"/>
  <c r="J65"/>
  <c r="P155"/>
  <c r="R155"/>
  <c r="T155"/>
  <c r="BK501"/>
  <c r="J501"/>
  <c r="J67"/>
  <c r="P501"/>
  <c r="R501"/>
  <c r="T501"/>
  <c r="T243"/>
  <c r="BK570"/>
  <c r="J570"/>
  <c r="J69"/>
  <c r="P570"/>
  <c r="R570"/>
  <c r="T570"/>
  <c r="BK587"/>
  <c r="J587"/>
  <c r="J70"/>
  <c r="P587"/>
  <c r="R587"/>
  <c r="T587"/>
  <c r="BK657"/>
  <c r="J657"/>
  <c r="J72"/>
  <c r="P657"/>
  <c r="P656"/>
  <c r="R657"/>
  <c r="R656"/>
  <c r="T657"/>
  <c r="T656"/>
  <c r="BE152"/>
  <c r="BE156"/>
  <c r="BE165"/>
  <c r="BE169"/>
  <c r="BE175"/>
  <c r="BE184"/>
  <c r="BE193"/>
  <c r="BE196"/>
  <c r="BE201"/>
  <c r="BE206"/>
  <c r="BE210"/>
  <c r="BE216"/>
  <c r="BE218"/>
  <c r="BE222"/>
  <c r="BE225"/>
  <c r="BE244"/>
  <c r="BE262"/>
  <c r="BE265"/>
  <c r="BE273"/>
  <c r="BE280"/>
  <c r="BE287"/>
  <c r="BE292"/>
  <c r="BE295"/>
  <c r="BE303"/>
  <c r="BE305"/>
  <c r="BE314"/>
  <c r="BE322"/>
  <c r="BE328"/>
  <c r="BE334"/>
  <c r="BE352"/>
  <c r="BE354"/>
  <c r="BE369"/>
  <c r="BE372"/>
  <c r="BE380"/>
  <c r="BE388"/>
  <c r="BE393"/>
  <c r="BE401"/>
  <c r="BE412"/>
  <c r="BE414"/>
  <c r="BE417"/>
  <c r="BE422"/>
  <c r="BE424"/>
  <c r="BE432"/>
  <c r="BE441"/>
  <c r="BE473"/>
  <c r="BE485"/>
  <c r="BE488"/>
  <c r="BE491"/>
  <c r="BE497"/>
  <c r="BE499"/>
  <c r="BE502"/>
  <c r="BE506"/>
  <c r="BE510"/>
  <c r="BE521"/>
  <c r="BE529"/>
  <c r="BE545"/>
  <c r="BE554"/>
  <c r="BE563"/>
  <c r="BE571"/>
  <c r="BE574"/>
  <c r="BE577"/>
  <c r="BE582"/>
  <c r="BE591"/>
  <c r="BE614"/>
  <c r="BE624"/>
  <c r="BE631"/>
  <c r="BE638"/>
  <c r="BE646"/>
  <c r="BE648"/>
  <c r="BE650"/>
  <c r="BE658"/>
  <c r="BE660"/>
  <c r="E48"/>
  <c r="J52"/>
  <c r="F55"/>
  <c r="J55"/>
  <c r="BE94"/>
  <c r="BE98"/>
  <c r="BE102"/>
  <c r="BE107"/>
  <c r="BE112"/>
  <c r="BE117"/>
  <c r="BE119"/>
  <c r="BE123"/>
  <c r="BE125"/>
  <c r="BE128"/>
  <c r="BE131"/>
  <c r="BE133"/>
  <c r="BE137"/>
  <c r="BE140"/>
  <c r="BE144"/>
  <c r="BE147"/>
  <c r="BE150"/>
  <c r="BE158"/>
  <c r="BE161"/>
  <c r="BE172"/>
  <c r="BE178"/>
  <c r="BE181"/>
  <c r="BE187"/>
  <c r="BE190"/>
  <c r="BE199"/>
  <c r="BE204"/>
  <c r="BE212"/>
  <c r="BE228"/>
  <c r="BE231"/>
  <c r="BE234"/>
  <c r="BE237"/>
  <c r="BE240"/>
  <c r="BE246"/>
  <c r="BE250"/>
  <c r="BE252"/>
  <c r="BE256"/>
  <c r="BE258"/>
  <c r="BE267"/>
  <c r="BE270"/>
  <c r="BE276"/>
  <c r="BE284"/>
  <c r="BE298"/>
  <c r="BE301"/>
  <c r="BE308"/>
  <c r="BE311"/>
  <c r="BE316"/>
  <c r="BE320"/>
  <c r="BE326"/>
  <c r="BE332"/>
  <c r="BE338"/>
  <c r="BE342"/>
  <c r="BE344"/>
  <c r="BE347"/>
  <c r="BE349"/>
  <c r="BE357"/>
  <c r="BE359"/>
  <c r="BE362"/>
  <c r="BE364"/>
  <c r="BE367"/>
  <c r="BE375"/>
  <c r="BE377"/>
  <c r="BE382"/>
  <c r="BE385"/>
  <c r="BE391"/>
  <c r="BE396"/>
  <c r="BE398"/>
  <c r="BE404"/>
  <c r="BE407"/>
  <c r="BE409"/>
  <c r="BE419"/>
  <c r="BE427"/>
  <c r="BE429"/>
  <c r="BE435"/>
  <c r="BE438"/>
  <c r="BE444"/>
  <c r="BE446"/>
  <c r="BE449"/>
  <c r="BE452"/>
  <c r="BE454"/>
  <c r="BE457"/>
  <c r="BE459"/>
  <c r="BE462"/>
  <c r="BE464"/>
  <c r="BE467"/>
  <c r="BE470"/>
  <c r="BE476"/>
  <c r="BE479"/>
  <c r="BE482"/>
  <c r="BE494"/>
  <c r="BE513"/>
  <c r="BE517"/>
  <c r="BE524"/>
  <c r="BE536"/>
  <c r="BE542"/>
  <c r="BE547"/>
  <c r="BE551"/>
  <c r="BE558"/>
  <c r="BE567"/>
  <c r="BE588"/>
  <c r="BE594"/>
  <c r="BE598"/>
  <c r="BE602"/>
  <c r="BE606"/>
  <c r="BE610"/>
  <c r="BE617"/>
  <c r="BE621"/>
  <c r="BE628"/>
  <c r="BE634"/>
  <c r="BE641"/>
  <c r="BE653"/>
  <c r="BE662"/>
  <c r="BE664"/>
  <c r="BE666"/>
  <c r="BE668"/>
  <c r="BK111"/>
  <c r="J111"/>
  <c r="J61"/>
  <c r="BK243"/>
  <c r="J243"/>
  <c r="J66"/>
  <c r="BK566"/>
  <c r="J566"/>
  <c r="J68"/>
  <c r="F35"/>
  <c i="1" r="BB55"/>
  <c r="BB54"/>
  <c r="W31"/>
  <c i="2" r="F36"/>
  <c i="1" r="BC55"/>
  <c r="BC54"/>
  <c r="W32"/>
  <c i="2" r="F34"/>
  <c i="1" r="BA55"/>
  <c r="BA54"/>
  <c r="W30"/>
  <c i="2" r="J34"/>
  <c i="1" r="AW55"/>
  <c i="2" r="F37"/>
  <c i="1" r="BD55"/>
  <c r="BD54"/>
  <c r="W33"/>
  <c i="2" l="1" r="P243"/>
  <c r="R243"/>
  <c r="T115"/>
  <c r="R115"/>
  <c r="P115"/>
  <c r="T92"/>
  <c r="R92"/>
  <c r="P92"/>
  <c i="1" r="AU55"/>
  <c i="2" r="BK115"/>
  <c r="J115"/>
  <c r="J62"/>
  <c r="BK656"/>
  <c r="J656"/>
  <c r="J71"/>
  <c i="1" r="AU54"/>
  <c r="AX54"/>
  <c r="AY54"/>
  <c i="2" r="J33"/>
  <c i="1" r="AV55"/>
  <c r="AT55"/>
  <c r="AW54"/>
  <c r="AK30"/>
  <c i="2" r="F33"/>
  <c i="1" r="AZ55"/>
  <c r="AZ54"/>
  <c r="W29"/>
  <c i="2" l="1" r="BK92"/>
  <c r="J92"/>
  <c r="J59"/>
  <c i="1" r="AV54"/>
  <c r="AK29"/>
  <c l="1" r="AT54"/>
  <c i="2" r="J30"/>
  <c i="1" r="AG55"/>
  <c r="AG54"/>
  <c r="AK26"/>
  <c r="AK35"/>
  <c l="1" r="AN54"/>
  <c r="AN55"/>
  <c i="2" r="J39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<sst xmlns="http://schemas.openxmlformats.org/spreadsheetml/2006/main">
  <si>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</si>
  <si>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</si>
  <si>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</si>
  <si>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</si>
  <si>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</si>
  <si>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{f43faa3f-4f39-46ad-be26-f1397d6063b8}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</si>
  <si>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</si>
  <si>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</si>
  <si>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</si>
  <si>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</si>
  <si>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</si>
  <si>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</si>
  <si>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</si>
  <si>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</si>
  <si>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PVDMTr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</si>
  <si>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</si>
  <si>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</si>
  <si>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Preference veřejné dopravy města Třebíč</t>
  </si>
  <si>
    <t>KSO:</t>
  </si>
  <si>
    <t/>
  </si>
  <si>
    <t>CC-CZ:</t>
  </si>
  <si>
    <t>Místo:</t>
  </si>
  <si>
    <t>Město Třebíč</t>
  </si>
  <si>
    <t>Datum:</t>
  </si>
  <si>
    <t>8. 1. 2021</t>
  </si>
  <si>
    <t>Zadavatel:</t>
  </si>
  <si>
    <t>IČ:</t>
  </si>
  <si>
    <t>00290629</t>
  </si>
  <si>
    <t>DIČ:</t>
  </si>
  <si>
    <t>CZ00290629</t>
  </si>
  <si>
    <t>Uchazeč:</t>
  </si>
  <si>
    <t>Vyplň údaj</t>
  </si>
  <si>
    <t>Projektant:</t>
  </si>
  <si>
    <t>Ing. Karel Tomek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</si>
  <si>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</si>
  <si>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</si>
  <si>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</si>
  <si>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</si>
  <si>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</si>
  <si>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</si>
  <si>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</si>
  <si>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</si>
  <si>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</si>
  <si>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</si>
  <si>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</si>
  <si>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</si>
  <si>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</si>
  <si>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</si>
  <si>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</si>
  <si>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</si>
  <si>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</si>
  <si>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</si>
  <si>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</si>
  <si>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</si>
  <si>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</si>
  <si>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</si>
  <si>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</si>
  <si>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</si>
  <si>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</si>
  <si>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</si>
  <si>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</si>
  <si>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</si>
  <si>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</si>
  <si>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</si>
  <si>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</si>
  <si>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</si>
  <si>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</si>
  <si>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</si>
  <si>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</si>
  <si>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</si>
  <si>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</si>
  <si>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</si>
  <si>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</si>
  <si>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</si>
  <si>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</si>
  <si>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</si>
  <si>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</si>
  <si>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</si>
  <si>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I.a_rev_3/2022</t>
  </si>
  <si>
    <t>Jejkovská Brána x B. Václavka x S. Osovského x Soukenická - SSZ</t>
  </si>
  <si>
    <t>STA</t>
  </si>
  <si>
    <t>1</t>
  </si>
  <si>
    <t>{8dc3bf44-b51e-4158-955a-7a10c7732063}</t>
  </si>
  <si>
    <t>828 82 11</t>
  </si>
  <si>
    <t>2</t>
  </si>
  <si>
    <t>KRYCÍ LIST SOUPISU PRACÍ</t>
  </si>
  <si>
    <t>Objekt:</t>
  </si>
  <si>
    <t>I.a_rev_3/2022 - Jejkovská Brána x B. Václavka x S. Osovského x Soukenická - SSZ</t>
  </si>
  <si>
    <t>22242</t>
  </si>
  <si>
    <t>CZ-CPV:</t>
  </si>
  <si>
    <t>51112200-2</t>
  </si>
  <si>
    <t>CZ-CPA:</t>
  </si>
  <si>
    <t>42.22.22</t>
  </si>
  <si>
    <t>REKAPITULACE ČLENĚNÍ SOUPISU PRACÍ</t>
  </si>
  <si>
    <t>Kód dílu - Popis</t>
  </si>
  <si>
    <t>Cena celkem [CZK]</t>
  </si>
  <si>
    <t>-1</t>
  </si>
  <si>
    <t>9 - Ostatní konstrukce a práce-bourání</t>
  </si>
  <si>
    <t>783 - Dokončovací práce - nátěry</t>
  </si>
  <si>
    <t>PSV - Práce a dodávky PSV</t>
  </si>
  <si>
    <t xml:space="preserve">    741 - Elektroinstalace - silnoproud</t>
  </si>
  <si>
    <t xml:space="preserve">    742 - Elektroinstalace - slaboproud</t>
  </si>
  <si>
    <t>21-M - Elektromontáže</t>
  </si>
  <si>
    <t>22-M - Montáže oznam. a zabezp. zařízení</t>
  </si>
  <si>
    <t xml:space="preserve">    1 - Zemní práce</t>
  </si>
  <si>
    <t xml:space="preserve">    2 - Zakládání</t>
  </si>
  <si>
    <t xml:space="preserve">    5 - Komunikace</t>
  </si>
  <si>
    <t>46-M - Zemní práce při extr.mont.pracích</t>
  </si>
  <si>
    <t>VRN - Vedlejší rozpočtové náklady</t>
  </si>
  <si>
    <t xml:space="preserve">    VRN1 - Průzkumné, geodetické a projektové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</si>
  <si>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</si>
  <si>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</si>
  <si>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</si>
  <si>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</si>
  <si>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</si>
  <si>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</si>
  <si>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</si>
  <si>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</si>
  <si>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</si>
  <si>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</si>
  <si>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</si>
  <si>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</si>
  <si>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</si>
  <si>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9</t>
  </si>
  <si>
    <t>Ostatní konstrukce a práce-bourání</t>
  </si>
  <si>
    <t>ROZPOCET</t>
  </si>
  <si>
    <t>K</t>
  </si>
  <si>
    <t>460230101.R01</t>
  </si>
  <si>
    <t>Drážka pro ind. smyčku - živičný kryt vč. zalití spáry</t>
  </si>
  <si>
    <t>m</t>
  </si>
  <si>
    <t>4</t>
  </si>
  <si>
    <t>-941052551</t>
  </si>
  <si>
    <t>PP</t>
  </si>
  <si>
    <t>VV</t>
  </si>
  <si>
    <t>7*9+5+5 "odkaz na přílohu č. I.a-3.1"</t>
  </si>
  <si>
    <t>73*1,1 'Přepočtené koeficientem množství</t>
  </si>
  <si>
    <t>945412112</t>
  </si>
  <si>
    <t>Teleskopická hydraulická montážní plošina v zdvihu do 21 m</t>
  </si>
  <si>
    <t>den</t>
  </si>
  <si>
    <t>-1487238362</t>
  </si>
  <si>
    <t>4 "dny montáže SSZ"</t>
  </si>
  <si>
    <t>Součet</t>
  </si>
  <si>
    <t>3</t>
  </si>
  <si>
    <t>945412113</t>
  </si>
  <si>
    <t>Autojeřáb min. 8 t</t>
  </si>
  <si>
    <t>-456200317</t>
  </si>
  <si>
    <t>P</t>
  </si>
  <si>
    <t>Poznámka k položce:_x000d_
Demontáže stožárů SSZ, naložení, složení aj.</t>
  </si>
  <si>
    <t>1 "dny montáže stožárů a výložníků SSZ"</t>
  </si>
  <si>
    <t>945412114</t>
  </si>
  <si>
    <t>Traktorbagr rýpadlo-nakladač</t>
  </si>
  <si>
    <t>-1995689676</t>
  </si>
  <si>
    <t>Poznámka k položce:_x000d_
pomocné zemní práce, demontáže, výkopy, sondy aj.</t>
  </si>
  <si>
    <t>2 "zemní práce, sondy, převoz materiálů po steništi apod."</t>
  </si>
  <si>
    <t>783</t>
  </si>
  <si>
    <t>Dokončovací práce - nátěry</t>
  </si>
  <si>
    <t>5</t>
  </si>
  <si>
    <t>783291001</t>
  </si>
  <si>
    <t>Nátěry asfaltovým lakem kovových doplňkových konstrukcí jednonásobné</t>
  </si>
  <si>
    <t>m2</t>
  </si>
  <si>
    <t>16</t>
  </si>
  <si>
    <t>1168683541</t>
  </si>
  <si>
    <t>0,034*1*30</t>
  </si>
  <si>
    <t>PSV</t>
  </si>
  <si>
    <t>Práce a dodávky PSV</t>
  </si>
  <si>
    <t>741</t>
  </si>
  <si>
    <t>Elektroinstalace - silnoproud</t>
  </si>
  <si>
    <t>10</t>
  </si>
  <si>
    <t>741312011.R01</t>
  </si>
  <si>
    <t>Montáž DIN lišty do rozváděče do 1,0 m</t>
  </si>
  <si>
    <t>kus</t>
  </si>
  <si>
    <t>-216267331</t>
  </si>
  <si>
    <t>11</t>
  </si>
  <si>
    <t>M</t>
  </si>
  <si>
    <t>34572251</t>
  </si>
  <si>
    <t>lišta elektroinstalační nosná kovová holá DIN TS35</t>
  </si>
  <si>
    <t>CS ÚRS 2020 01</t>
  </si>
  <si>
    <t>32</t>
  </si>
  <si>
    <t>-1073040639</t>
  </si>
  <si>
    <t>Poznámka k položce:_x000d_
doplnění do stávajících SVO</t>
  </si>
  <si>
    <t>2*0,5 "odkaz na přílohu č. I.a-4"</t>
  </si>
  <si>
    <t>12</t>
  </si>
  <si>
    <t>741320105</t>
  </si>
  <si>
    <t>Montáž jistič jednopólový nn do 25 A ve skříni</t>
  </si>
  <si>
    <t>-372323634</t>
  </si>
  <si>
    <t>Montáž jističů se zapojením vodičů jednopólových nn do 25 A ve skříni</t>
  </si>
  <si>
    <t>35822112</t>
  </si>
  <si>
    <t>jistič 1pólový-charakteristika B 20A</t>
  </si>
  <si>
    <t>-771198004</t>
  </si>
  <si>
    <t>1 "odkaz na přílohu č. I.a-5"</t>
  </si>
  <si>
    <t>35822214</t>
  </si>
  <si>
    <t>vypínač 1pólový 32A do rozváděče na DIN lištu</t>
  </si>
  <si>
    <t>191305272</t>
  </si>
  <si>
    <t>17</t>
  </si>
  <si>
    <t>741320022</t>
  </si>
  <si>
    <t>Montáž pojistek se zapojením vodičů pojistkových částí pojistkových odpínačů válcových pojistek 14x51 mm do 500 V 63 A</t>
  </si>
  <si>
    <t>-1735287624</t>
  </si>
  <si>
    <t>18</t>
  </si>
  <si>
    <t>35824861.R02</t>
  </si>
  <si>
    <t>Pojistkový odpínač válcových pojistek 14x51 mm (do 63 A) 1f.</t>
  </si>
  <si>
    <t>-2106791052</t>
  </si>
  <si>
    <t>Pojistkový odpínač válcových pojistek 14x51 mm (do 63 A) 3f.</t>
  </si>
  <si>
    <t>742</t>
  </si>
  <si>
    <t>Elektroinstalace - slaboproud</t>
  </si>
  <si>
    <t>19</t>
  </si>
  <si>
    <t>742121001</t>
  </si>
  <si>
    <t>Montáž kabelů sdělovacích pro vnitřní rozvody do 15 žil</t>
  </si>
  <si>
    <t>207344157</t>
  </si>
  <si>
    <t>Montáž kabelů sdělovacích pro vnitřní rozvody počtu žil do 15</t>
  </si>
  <si>
    <t>PSC</t>
  </si>
  <si>
    <t xml:space="preserve">Poznámka k souboru cen:_x000d_
1. Ceny lze použít i pro ocenění koaxiálních kabelů._x000d_
</t>
  </si>
  <si>
    <t>20</t>
  </si>
  <si>
    <t>34121015</t>
  </si>
  <si>
    <t>Instalační kabel CAT6 FTP PE venkovní</t>
  </si>
  <si>
    <t>-1656159841</t>
  </si>
  <si>
    <t>45 "odkaz na přílohu č. I.a-4"</t>
  </si>
  <si>
    <t>45*1,2 'Přepočtené koeficientem množství</t>
  </si>
  <si>
    <t>742210051</t>
  </si>
  <si>
    <t>Montáž zařízení dálkového přenosu s připojením a naprogramováním</t>
  </si>
  <si>
    <t>2020166544</t>
  </si>
  <si>
    <t>1 "počet jednotek RSU"</t>
  </si>
  <si>
    <t>22</t>
  </si>
  <si>
    <t>38227040.R01</t>
  </si>
  <si>
    <t>Stacionární jednotka RSU (Road-Side Unit)</t>
  </si>
  <si>
    <t>477659306</t>
  </si>
  <si>
    <t xml:space="preserve">Stacionární jednotka RSU (Road-Side Unit) pro příjem zpráv standardu V2X z vozidel a naopak odesílání zpráv do vozidel.
Obecné vlastnosti jednotky RSU
	Jednotka pro montáž na sloup.
	Vysílání CAM zpráv.
	Příjem CAM zpráv a jejich agregace do souhrnných krátkodobých a dlouhodobých statistik o provozu.
	Podpora přeposílání zpráv na základě protokolu Geonet.
	Vysílání a příjem DENM zpráv, včetně jich generování.
	Vysílání a příjem IVI zpráv.
	Vysílání mapy křižovatky ve zprávě MAP a vysílání signálního plánu ve zprávě SPAT.
	Preference IZS přes zprávy CAM.
	Preference MHD či IZS přes zprávy SRM a SSM při propojení s řadičem.
	Podpora zabezpečené komunikace (integrovaný HSM modul).
	Možnost napojení na C-ITS BackOffice – přes vestavěný LTE modem nebo přes kabelové připojení.
	Provozní teplota okolí jednotky: od -30 °C do 65 °C nebo lepší
	Napájení: od +10 V do +32 V – koordinace se stávající technologií SSZ
	Spotřeba: cca do 15 W
	Rozměry cca (Š × V × H): 260 × 180 × 90 mm
	Hmotnost: cca 2 kg
	Integrace antén v jednotce.
	Typy konektorů antén jednotky RSU:
o	2x V2X – 12 dBi
o	LTE
o	GPS
	Hardwarové parametry jednotky RSU:
o	Procesor: min. takt. frekvence 1 GHz, dvě jádra, navíc 1 jádro 240 MHz
o	RAM (dynamická paměť): alespoň 1 GB – DDR 3
o	Úložiště dat: alespoň 16 GB interní flash disk
o	Základní komunikační rozhraní: V2X (ETSI ITS G5), LTE, Ethernet, RS 485
o	Pomocné rozhraní: RS-232, jednobitové vstupy a výstupy
o	LTE: 800 / 900 / 1800 / 2100/ 2600 MHz
o	V2X: 2 kanály 5,9 GHz, dual channel nebo diversity mode, podpora HW zabezpečení (HSM modul)
o	Dosah V2X: V zástavbě cca 300 m, ve volném terénu cca 1,5 km
o	Krytí: IP 68
	Ostatní komunikační parametry jednotky RSU:
o	LTE – Přenosová rychlost 	až 150 Mbit/s downlink, až 50 Mbit/s uplink, možnost diverzity, až dva nezávislé modemy
o	Ethernet – přenosová rychlost 	1x 1Gbit/s, 1×100 MBit/s
o	Komunikace s řadičem SSZ: Přes Ethernet napřímo nebo s využitím převodníku na dva vodiče. Převodník je integrován v jednotce.
</t>
  </si>
  <si>
    <t>23</t>
  </si>
  <si>
    <t>220260530.R01</t>
  </si>
  <si>
    <t>Montáž držáku pro stacionární jednotku RSU na výložník nebo stožár SSZ</t>
  </si>
  <si>
    <t>64</t>
  </si>
  <si>
    <t>1141370012</t>
  </si>
  <si>
    <t>24</t>
  </si>
  <si>
    <t>345713520.M13</t>
  </si>
  <si>
    <t>Držák na stožáru SSZ pro stacionární jednotu RSU</t>
  </si>
  <si>
    <t>256</t>
  </si>
  <si>
    <t>923536875</t>
  </si>
  <si>
    <t>21-M</t>
  </si>
  <si>
    <t>Elektromontáže</t>
  </si>
  <si>
    <t>25</t>
  </si>
  <si>
    <t>210102335</t>
  </si>
  <si>
    <t>Propojení kabelů ovládacích nebo sdělovacích spojkou do 1 kV kabelu tpu TCEPKPFLE 10x4x0,5</t>
  </si>
  <si>
    <t>512</t>
  </si>
  <si>
    <t>-1460556907</t>
  </si>
  <si>
    <t>Propojení kabelů nebo vodičů spojkou do 1 kV kabelů ovládacích nebo sdělovacích celoplastových, typu TCEPKPFLE 10x4x0,5</t>
  </si>
  <si>
    <t>26</t>
  </si>
  <si>
    <t>35436220</t>
  </si>
  <si>
    <t>spojka kabelová pro signalizační kabel TCEPKPFLE 10x4x0,5, bez rozlišení AL nebo Cu vodiče, včetně příslušenství</t>
  </si>
  <si>
    <t>128</t>
  </si>
  <si>
    <t>-1872580307</t>
  </si>
  <si>
    <t>1 "odkaz na přílohu č. I.a-4"</t>
  </si>
  <si>
    <t>27</t>
  </si>
  <si>
    <t>210280003</t>
  </si>
  <si>
    <t>Zkoušky a prohlídky el rozvodů a zařízení celková prohlídka pro objem mtž prací do 1 000 000 Kč</t>
  </si>
  <si>
    <t>-979213432</t>
  </si>
  <si>
    <t>Zkoušky a prohlídky elektrických rozvodů a zařízení celková prohlídka, zkoušení, měření a vyhotovení revizní zprávy pro objem montážních prací přes 500 do 1000 tisíc Kč</t>
  </si>
  <si>
    <t xml:space="preserve">Poznámka k souboru cen:_x000d_
1. Ceny -0001 až -0010 jsou určeny pro objem montážních prací včetně nákladů na nosný a podružný materiál._x000d_
</t>
  </si>
  <si>
    <t>1 "odkaz na přílohu č. I.a-1, I.a-3.1, I.a-3.2. I.a-3.3 a I.a-4"</t>
  </si>
  <si>
    <t>28</t>
  </si>
  <si>
    <t>210280010</t>
  </si>
  <si>
    <t>Příplatek k celkové prohlídce za dalších i započatých 500 000 Kč přes 1 000 000 Kč</t>
  </si>
  <si>
    <t>-1949520954</t>
  </si>
  <si>
    <t>Zkoušky a prohlídky elektrických rozvodů a zařízení celková prohlídka, zkoušení, měření a vyhotovení revizní zprávy pro objem montážních prací Příplatek k ceně -0003 za každých dalších i započatých 500 tisíc Kč přes 1000 tisíc Kč</t>
  </si>
  <si>
    <t>6 "odkaz na přílohu č. I.a-1, I.a-3.1, I.a-3.2. I.a-3.3 a I.a-4"</t>
  </si>
  <si>
    <t>29</t>
  </si>
  <si>
    <t>210280211</t>
  </si>
  <si>
    <t>Měření zemních odporů zemniče prvního nebo samostatného</t>
  </si>
  <si>
    <t>462442946</t>
  </si>
  <si>
    <t>1 "odkaz na přílohu č. I.a-3.1, I.a-3.2. I.a-3.3 a I.a-4"</t>
  </si>
  <si>
    <t>30</t>
  </si>
  <si>
    <t>210280215</t>
  </si>
  <si>
    <t>Připlatek k měření zemních odporů prvního zemniče za každý další zemnič v síti</t>
  </si>
  <si>
    <t>715834893</t>
  </si>
  <si>
    <t>Měření zemních odporů zemniče Příplatek k ceně za každý další zemnič v síti</t>
  </si>
  <si>
    <t>10 "odkaz na přílohu č. I.a-3.1, I.a-3.2. I.a-3.3 a I.a-4"</t>
  </si>
  <si>
    <t>31</t>
  </si>
  <si>
    <t>210280222</t>
  </si>
  <si>
    <t>Měření zemních odporů zemnící sítě délky pásku do 200 m</t>
  </si>
  <si>
    <t>906967835</t>
  </si>
  <si>
    <t>Měření zemních odporů zemnící sítě délky pásku přes 100 do 200 m</t>
  </si>
  <si>
    <t>1 "odkaz na přílohu č. I.a-3.1 a I.a-4"</t>
  </si>
  <si>
    <t>210280351</t>
  </si>
  <si>
    <t>Zkoušky kabelů silových do 1 kV, počtu a průřezu žil do 4x25 mm2</t>
  </si>
  <si>
    <t>-390545970</t>
  </si>
  <si>
    <t>Zkoušky vodičů a kabelů izolačních kabelů silových do 1 kV, počtu a průřezu žil do 4x25 mm2</t>
  </si>
  <si>
    <t>2+3 "odkaz na přílohu č. I.a-4"</t>
  </si>
  <si>
    <t>33</t>
  </si>
  <si>
    <t>210280375</t>
  </si>
  <si>
    <t>Zkoušky kabelů ovládacích do 19 žil</t>
  </si>
  <si>
    <t>1676947546</t>
  </si>
  <si>
    <t>Zkoušky vodičů a kabelů izolačních kabelů ovládacích přes 16 do 19 žil</t>
  </si>
  <si>
    <t>4 "odkaz na přílohu č. I.a-4"</t>
  </si>
  <si>
    <t>34</t>
  </si>
  <si>
    <t>210280384</t>
  </si>
  <si>
    <t>Zkoušky kabelů ovládacích do 48 žil</t>
  </si>
  <si>
    <t>-2031996607</t>
  </si>
  <si>
    <t>Zkoušky vodičů a kabelů izolačních kabelů ovládacích přes 37 do 48 žil</t>
  </si>
  <si>
    <t>3 "odkaz na přílohu č. I.a-4"</t>
  </si>
  <si>
    <t>35</t>
  </si>
  <si>
    <t>210280541</t>
  </si>
  <si>
    <t>Měření impedance nulové smyčky okruhu vedení jednofázového</t>
  </si>
  <si>
    <t>-1267788344</t>
  </si>
  <si>
    <t>Zkoušky a prohlídky elektrických přístrojů měření impedance nulové smyčky okruhu vedení jednofázového</t>
  </si>
  <si>
    <t>1+1 "odkaz na přílohu č. I.a-4"</t>
  </si>
  <si>
    <t>36</t>
  </si>
  <si>
    <t>210280542</t>
  </si>
  <si>
    <t>Měření impedance nulové smyčky okruhu vedení třífázového</t>
  </si>
  <si>
    <t>-1984935926</t>
  </si>
  <si>
    <t>Zkoušky a prohlídky elektrických přístrojů měření impedance nulové smyčky okruhu vedení třífázového</t>
  </si>
  <si>
    <t>37</t>
  </si>
  <si>
    <t>210100003</t>
  </si>
  <si>
    <t>Ukončení vodičů v rozváděči nebo na přístroji včetně zapojení průřezu žíly do 16 mm2</t>
  </si>
  <si>
    <t>46953442</t>
  </si>
  <si>
    <t>2*4*3+2*2*2 "odkaz na přílohu č. I.a-4"</t>
  </si>
  <si>
    <t>38</t>
  </si>
  <si>
    <t>210100151</t>
  </si>
  <si>
    <t>Ukončení kabelů smršťovací záklopkou nebo páskou se zapojením bez letování žíly do 4x16 mm2</t>
  </si>
  <si>
    <t>989248746</t>
  </si>
  <si>
    <t>(3+2)*2 "odkaz na přílohu č. I.a-4"</t>
  </si>
  <si>
    <t>39</t>
  </si>
  <si>
    <t>210101154</t>
  </si>
  <si>
    <t>Ukončení kabelů celoplastových kabelovou koncovkou do 1 kV staniční KSPe epoxidovou žíly 4x16 mm2</t>
  </si>
  <si>
    <t>349065455</t>
  </si>
  <si>
    <t>40</t>
  </si>
  <si>
    <t>354363140</t>
  </si>
  <si>
    <t>hlava rozdělovací, smršťovaná přímá do 1kV SKE-4F/1+2 5x 1,5-25</t>
  </si>
  <si>
    <t>-1256191154</t>
  </si>
  <si>
    <t>41</t>
  </si>
  <si>
    <t>210802170</t>
  </si>
  <si>
    <t>Montáž měděných vodičů CMSM, CMFM, A03VV, AO5, CGLU, CYH, CYLY, HO3VV, HO5 do 5x2,50 mm2 pevně</t>
  </si>
  <si>
    <t>1128444930</t>
  </si>
  <si>
    <t>42</t>
  </si>
  <si>
    <t>341433040</t>
  </si>
  <si>
    <t>Silový vodič YY-JZ 5x1,0 0,6/1kV black</t>
  </si>
  <si>
    <t>-1340400214</t>
  </si>
  <si>
    <t>300 "odkaz na přílohu č. I.a-4 a I.a-6"</t>
  </si>
  <si>
    <t>300*1,15 'Přepočtené koeficientem množství</t>
  </si>
  <si>
    <t>43</t>
  </si>
  <si>
    <t>210802174</t>
  </si>
  <si>
    <t>Montáž měděných vodičů CMSM, CMFM, A03VV, AO5, CGLU, CYH, CYLY, HO3VV, HO5 7x1,50 mm2 pevně</t>
  </si>
  <si>
    <t>287878045</t>
  </si>
  <si>
    <t>44</t>
  </si>
  <si>
    <t>341433220</t>
  </si>
  <si>
    <t>Silový vodič YY-JZ 7x1,0 0,6/1kV black</t>
  </si>
  <si>
    <t>1214463521</t>
  </si>
  <si>
    <t>48</t>
  </si>
  <si>
    <t>210812011</t>
  </si>
  <si>
    <t>Montáž kabel Cu plný kulatý do 1 kV 3x1,5 až 6 mm2 uložený volně nebo v liště (CYKY)</t>
  </si>
  <si>
    <t>516429441</t>
  </si>
  <si>
    <t>Montáž izolovaných kabelů měděných do 1 kV bez ukončení plných a kulatých (CYKY, CHKE-R,...) uložených volně nebo v liště počtu a průřezu žil 3x1,5 až 6 mm2</t>
  </si>
  <si>
    <t>50</t>
  </si>
  <si>
    <t>341110360</t>
  </si>
  <si>
    <t>kabel silový s Cu jádrem 1kV 3x2,5mm2 NYY-J</t>
  </si>
  <si>
    <t>33457124</t>
  </si>
  <si>
    <t>60 "odkaz na přílohu č. I.a-4"</t>
  </si>
  <si>
    <t>60*1,15 'Přepočtené koeficientem množství</t>
  </si>
  <si>
    <t>51</t>
  </si>
  <si>
    <t>220960120</t>
  </si>
  <si>
    <t>Montáž dopravního videodetektoru na výložník</t>
  </si>
  <si>
    <t>513098459</t>
  </si>
  <si>
    <t>Montáž dopravního detektoru včetně rozměření a označení místa pro vyvrtání otvorů, vyvrtání otvorů, vyříznutí závitů, montáže skříňky se zapojením, nastavení a vyzkoušení, připojení uzemnění videodetektoru na výložník</t>
  </si>
  <si>
    <t>2 "odkaz na přílohu č. I.a-3.1"</t>
  </si>
  <si>
    <t>52</t>
  </si>
  <si>
    <t>220960119</t>
  </si>
  <si>
    <t>Montáž dopravního videodetektoru na stožár</t>
  </si>
  <si>
    <t>979836470</t>
  </si>
  <si>
    <t>Montáž dopravního detektoru včetně rozměření a označení místa pro vyvrtání otvorů, vyvrtání otvorů, vyříznutí závitů, montáže skříňky se zapojením, nastavení a vyzkoušení, připojení uzemnění videodetektoru na stožár</t>
  </si>
  <si>
    <t>1+1+1+1 "odkaz na přílohu č. I.a-3.1"</t>
  </si>
  <si>
    <t>53</t>
  </si>
  <si>
    <t>220550001.R01</t>
  </si>
  <si>
    <t>Videodetektor snímající prostor před V5 Thermicam - termodetekce</t>
  </si>
  <si>
    <t>1390703835</t>
  </si>
  <si>
    <t>1+1+1 "odkaz na přílohu č. I.a-3.1"</t>
  </si>
  <si>
    <t>54</t>
  </si>
  <si>
    <t>220550001.R02</t>
  </si>
  <si>
    <t>Videodetektor snímající vzdálené dopravní zóny - Trafficcam - videodetekce</t>
  </si>
  <si>
    <t>-544435195</t>
  </si>
  <si>
    <t>55</t>
  </si>
  <si>
    <t>220550001.R03</t>
  </si>
  <si>
    <t>Montážní příslušenství kamerové detekce SSZ včetně kabeláže, kotevního příslušenství aj. potřebného materiálu dle dopravního řešení</t>
  </si>
  <si>
    <t>-2072731243</t>
  </si>
  <si>
    <t>3+3 "odkaz na přílohu č. I.a-3.1"</t>
  </si>
  <si>
    <t>56</t>
  </si>
  <si>
    <t>220260530.R03</t>
  </si>
  <si>
    <t xml:space="preserve">Nastavení dopravního video detektoru na výložník SSZ z  montážní plošiny</t>
  </si>
  <si>
    <t>-1884647955</t>
  </si>
  <si>
    <t>Nastavení dopravního video detektoru na výložník SSZ z montážní plošiny</t>
  </si>
  <si>
    <t>1+1 "odkaz na přílohu č. I.a-3.1"</t>
  </si>
  <si>
    <t>57</t>
  </si>
  <si>
    <t>220450009.R03</t>
  </si>
  <si>
    <t>SW licence detekce SSZ</t>
  </si>
  <si>
    <t>53400304</t>
  </si>
  <si>
    <t>1 "odkaz na přílohu č. I.a-3.1"</t>
  </si>
  <si>
    <t>22-M</t>
  </si>
  <si>
    <t>Montáže oznam. a zabezp. zařízení</t>
  </si>
  <si>
    <t>59</t>
  </si>
  <si>
    <t>210800848</t>
  </si>
  <si>
    <t>Montáž měděných vodičů CSA, CSAS 1 kV 10 mm2 uložených pevně</t>
  </si>
  <si>
    <t>-1074805427</t>
  </si>
  <si>
    <t>60</t>
  </si>
  <si>
    <t>341425070</t>
  </si>
  <si>
    <t>vodič silový s Cu jádrem CSA 10 mm2</t>
  </si>
  <si>
    <t>50546736</t>
  </si>
  <si>
    <t>15*5+20*2 "odkaz na přílohu č. I.a-3.1 a I.a-4"</t>
  </si>
  <si>
    <t>115*1,15 'Přepočtené koeficientem množství</t>
  </si>
  <si>
    <t>61</t>
  </si>
  <si>
    <t>220060771</t>
  </si>
  <si>
    <t>Montáž kabely závlačné ruční zatahování do rour kabelovodů jádro 1 mm TCE/KE, KFE, KEZE, 1 až 7 P</t>
  </si>
  <si>
    <t>-272461573</t>
  </si>
  <si>
    <t>63</t>
  </si>
  <si>
    <t>341300045 PC</t>
  </si>
  <si>
    <t>Kabel TCEKFE 2P 1,0 D</t>
  </si>
  <si>
    <t>-585936209</t>
  </si>
  <si>
    <t>15 "odkaz na přílohu č. I.a-3.1 a I.a-4"</t>
  </si>
  <si>
    <t>15*1,15 'Přepočtené koeficientem množství</t>
  </si>
  <si>
    <t>220150653</t>
  </si>
  <si>
    <t>Montáž kabel pevně uložený TCEPKPFLE, TCEKEY D 0,8 mm Cu 10 NX</t>
  </si>
  <si>
    <t>1614096943</t>
  </si>
  <si>
    <t>65</t>
  </si>
  <si>
    <t>341261690</t>
  </si>
  <si>
    <t>kabel sdělovací Cu TCEPKPFLE 10x4x0,8 č.výrobku 1328010</t>
  </si>
  <si>
    <t>-660736380</t>
  </si>
  <si>
    <t>420 "odkaz na přílohu č. I.a-4"</t>
  </si>
  <si>
    <t>420*1,15 'Přepočtené koeficientem množství</t>
  </si>
  <si>
    <t>66</t>
  </si>
  <si>
    <t>341261690.R01</t>
  </si>
  <si>
    <t>D+M tepelně smrštitelná koncovka zaslepovací na kabel sdělovací Cu TCEPKPFLE 10x4x0,8</t>
  </si>
  <si>
    <t>-1964177578</t>
  </si>
  <si>
    <t>2 "odkaz na přílohu č. I.a-4"</t>
  </si>
  <si>
    <t>71</t>
  </si>
  <si>
    <t>220110346</t>
  </si>
  <si>
    <t>Montáž štítku kabelového průběžného</t>
  </si>
  <si>
    <t>903664188</t>
  </si>
  <si>
    <t>72</t>
  </si>
  <si>
    <t>404611659 PC</t>
  </si>
  <si>
    <t>štítek kabelový s upevňovacím páskem</t>
  </si>
  <si>
    <t>ks</t>
  </si>
  <si>
    <t>-1359670836</t>
  </si>
  <si>
    <t>21*2+5*2+12</t>
  </si>
  <si>
    <t>73</t>
  </si>
  <si>
    <t>226411270.R01</t>
  </si>
  <si>
    <t>D+M tepelně smrštitelné trubičky zž 1,0 m pro uzemnění</t>
  </si>
  <si>
    <t>-354610286</t>
  </si>
  <si>
    <t>12 "odkaz na přílohu č. I.a-3.1"</t>
  </si>
  <si>
    <t>74</t>
  </si>
  <si>
    <t>220111436</t>
  </si>
  <si>
    <t>Kontrolní a závěrečné měření kabelu pro rozvod signalize - počet žil připojených kabelů</t>
  </si>
  <si>
    <t>-375443492</t>
  </si>
  <si>
    <t>40+19+40+19+19+40+19 "odkaz na přílohu č. I.a-4"</t>
  </si>
  <si>
    <t>75</t>
  </si>
  <si>
    <t>220111776</t>
  </si>
  <si>
    <t>Montáž vedení uzemňovacího v zemi z drátu</t>
  </si>
  <si>
    <t>1606358438</t>
  </si>
  <si>
    <t>Montáž vedení uzemňovacího v zemi včetně rozvinutí, uříznutí a navrtání otvorů pro spojení, zalití asfaltem z drátu</t>
  </si>
  <si>
    <t xml:space="preserve">Poznámka k souboru cen:_x000d_
1. V cenách 220 11-1771 až -1176 nejsou započteny náklady na dodávku drátu nebo pásku._x000d_
</t>
  </si>
  <si>
    <t>12*5</t>
  </si>
  <si>
    <t>76</t>
  </si>
  <si>
    <t>35441073</t>
  </si>
  <si>
    <t>drát D 10mm FeZn</t>
  </si>
  <si>
    <t>kg</t>
  </si>
  <si>
    <t>-60193813</t>
  </si>
  <si>
    <t>60*0,62</t>
  </si>
  <si>
    <t>37,2*1,2 'Přepočtené koeficientem množství</t>
  </si>
  <si>
    <t>77</t>
  </si>
  <si>
    <t>220111777</t>
  </si>
  <si>
    <t>Montáž vedení uzemňovací v zemi z pásku FeZn 30x4 mm</t>
  </si>
  <si>
    <t>309453874</t>
  </si>
  <si>
    <t>Montáž vedení uzemňovacího v zemi včetně rozvinutí, uříznutí a navrtání otvorů pro spojení, zalití asfaltem z pásku FeZn 30x4 mm</t>
  </si>
  <si>
    <t>78</t>
  </si>
  <si>
    <t>35442062</t>
  </si>
  <si>
    <t>pás zemnící 30x4mm FeZn</t>
  </si>
  <si>
    <t>-1796279597</t>
  </si>
  <si>
    <t>Poznámka k položce:_x000d_
Hmotnost: 1,05m/kg</t>
  </si>
  <si>
    <t>(60)*1,05</t>
  </si>
  <si>
    <t>63*1,2 'Přepočtené koeficientem množství</t>
  </si>
  <si>
    <t>79</t>
  </si>
  <si>
    <t>741420021</t>
  </si>
  <si>
    <t>Montáž svorka hromosvodná se 2 šrouby</t>
  </si>
  <si>
    <t>-679832566</t>
  </si>
  <si>
    <t>Montáž hromosvodného vedení svorek se 2 šrouby</t>
  </si>
  <si>
    <t xml:space="preserve">Poznámka k souboru cen:_x000d_
1. Svodovými dráty se rozumí i jímací vedení na střeše._x000d_
</t>
  </si>
  <si>
    <t>80</t>
  </si>
  <si>
    <t>35441895</t>
  </si>
  <si>
    <t>svorka připojovací k připojení kovových částí</t>
  </si>
  <si>
    <t>-1302735522</t>
  </si>
  <si>
    <t>12 "odkaz na přílohu č. I.a-4"</t>
  </si>
  <si>
    <t>81</t>
  </si>
  <si>
    <t>741420022</t>
  </si>
  <si>
    <t>Montáž svorka hromosvodná se 3 šrouby</t>
  </si>
  <si>
    <t>-714075713</t>
  </si>
  <si>
    <t>Montáž hromosvodného vedení svorek se 3 a více šrouby</t>
  </si>
  <si>
    <t>82</t>
  </si>
  <si>
    <t>35441986</t>
  </si>
  <si>
    <t>svorka odbočovací a spojovací pro pásek 30x4 mm, FeZn</t>
  </si>
  <si>
    <t>-2108295213</t>
  </si>
  <si>
    <t>83</t>
  </si>
  <si>
    <t>35441996</t>
  </si>
  <si>
    <t>svorka odbočovací a spojovací pro spojování kruhových a páskových vodičů, FeZn</t>
  </si>
  <si>
    <t>408996042</t>
  </si>
  <si>
    <t>84</t>
  </si>
  <si>
    <t>220111881</t>
  </si>
  <si>
    <t>Uzemnění transformátorové nebo přístrojové skříně RE, RS</t>
  </si>
  <si>
    <t>-666492909</t>
  </si>
  <si>
    <t>85</t>
  </si>
  <si>
    <t>220180201</t>
  </si>
  <si>
    <t>Zatažení do tvárnicové tratě kabelu hmotnosti do 2 kg/m</t>
  </si>
  <si>
    <t>980804207</t>
  </si>
  <si>
    <t>86</t>
  </si>
  <si>
    <t>220182071</t>
  </si>
  <si>
    <t>Nasazení ochranné hadice na pokládaný kabel</t>
  </si>
  <si>
    <t>-1166348692</t>
  </si>
  <si>
    <t>87</t>
  </si>
  <si>
    <t>460520174</t>
  </si>
  <si>
    <t>Montáž trubek ochranných plastových ohebných do 110 mm uložených do rýhy</t>
  </si>
  <si>
    <t>1380432439</t>
  </si>
  <si>
    <t>Montáž trubek ochranných uložených volně do rýhy plastových ohebných, vnitřního průměru přes 90 do 110 mm</t>
  </si>
  <si>
    <t>88</t>
  </si>
  <si>
    <t>34571355</t>
  </si>
  <si>
    <t>trubka elektroinstalační ohebná dvouplášťová korugovaná (chránička) D 94/110mm, HDPE+LDPE</t>
  </si>
  <si>
    <t>1289326850</t>
  </si>
  <si>
    <t>20 "odkaz na přílohu č. I.a-3.2 a I.a-4"</t>
  </si>
  <si>
    <t>20*1,2 'Přepočtené koeficientem množství</t>
  </si>
  <si>
    <t>89</t>
  </si>
  <si>
    <t>460520173</t>
  </si>
  <si>
    <t>Montáž trubek ochranných plastových ohebných do 90 mm uložených do rýhy</t>
  </si>
  <si>
    <t>-678623348</t>
  </si>
  <si>
    <t>Montáž trubek ochranných uložených volně do rýhy plastových ohebných, vnitřního průměru přes 50 do 90 mm</t>
  </si>
  <si>
    <t>90</t>
  </si>
  <si>
    <t>34571354</t>
  </si>
  <si>
    <t>trubka elektroinstalační ohebná dvouplášťová korugovaná (chránička) D 75/90mm, HDPE+LDPE</t>
  </si>
  <si>
    <t>-67551666</t>
  </si>
  <si>
    <t>60 "odkaz na přílohu č. I.a-3.1 a I.a-4"</t>
  </si>
  <si>
    <t>60*1,2 'Přepočtené koeficientem množství</t>
  </si>
  <si>
    <t>92</t>
  </si>
  <si>
    <t>460520172</t>
  </si>
  <si>
    <t>Montáž trubek ochranných plastových ohebných do 50 mm uložených do rýhy</t>
  </si>
  <si>
    <t>1492794627</t>
  </si>
  <si>
    <t>Montáž trubek ochranných uložených volně do rýhy plastových ohebných, vnitřního průměru přes 32 do 50 mm</t>
  </si>
  <si>
    <t>93</t>
  </si>
  <si>
    <t>34571351</t>
  </si>
  <si>
    <t>trubka elektroinstalační ohebná dvouplášťová korugovaná (chránička) D 41/50mm, HDPE+LDPE</t>
  </si>
  <si>
    <t>-457763198</t>
  </si>
  <si>
    <t>420</t>
  </si>
  <si>
    <t>420*1,2 'Přepočtené koeficientem množství</t>
  </si>
  <si>
    <t>94</t>
  </si>
  <si>
    <t>220182021</t>
  </si>
  <si>
    <t>Uložení HDPE trubky do výkopu včetně fixace</t>
  </si>
  <si>
    <t>187817989</t>
  </si>
  <si>
    <t>Uložení trubky HDPE do výkopu včetně fixace</t>
  </si>
  <si>
    <t>95</t>
  </si>
  <si>
    <t>345713600.M01</t>
  </si>
  <si>
    <t>trubka elektroinstalační ohebná pro optickou kabeláž, HDPE 40/33 mm</t>
  </si>
  <si>
    <t>1938371870</t>
  </si>
  <si>
    <t>20 "odkaz na přílohu č. I.a-3.1 a I.a-4"</t>
  </si>
  <si>
    <t>20*1,15 'Přepočtené koeficientem množství</t>
  </si>
  <si>
    <t>96</t>
  </si>
  <si>
    <t>220271621</t>
  </si>
  <si>
    <t>Pocínování konce sdělovacích vodičů,silnoproudých šňůr v krabici</t>
  </si>
  <si>
    <t>-1108670844</t>
  </si>
  <si>
    <t>Poznámka k položce:_x000d_
Zapojení stožáru - počty vodičů</t>
  </si>
  <si>
    <t>9*5+12*7 "odkaz na přílohu č. I.a-6"</t>
  </si>
  <si>
    <t>97</t>
  </si>
  <si>
    <t>220300001.R02</t>
  </si>
  <si>
    <t>Zhotovení formy kabelové délky do 0,5 m na kabel do 5x2</t>
  </si>
  <si>
    <t>-1341673387</t>
  </si>
  <si>
    <t>98</t>
  </si>
  <si>
    <t>220300602</t>
  </si>
  <si>
    <t>Ukončení kabelu návěstního smršťovací záklopkou do 5x1/1,5</t>
  </si>
  <si>
    <t>1281068207</t>
  </si>
  <si>
    <t>Ukončení návěstních kabelů smršťovací záklopkou včetně odizolování, vyformování a zapojení vodičů na kabelech NYY, NCEY, NCYY do 5x1 nebo 1,5</t>
  </si>
  <si>
    <t>9*2 "odkaz na přílohu č. I.a-6"</t>
  </si>
  <si>
    <t>99</t>
  </si>
  <si>
    <t>220300001.R01</t>
  </si>
  <si>
    <t>Zhotovení formy kabelové délky do 0,5 m na kabel do 7x2</t>
  </si>
  <si>
    <t>-1292352655</t>
  </si>
  <si>
    <t>100</t>
  </si>
  <si>
    <t>220300601</t>
  </si>
  <si>
    <t>Ukončení kabelu návěstního smršťovací záklopkou do 7x1/1,5</t>
  </si>
  <si>
    <t>848255794</t>
  </si>
  <si>
    <t>Ukončení návěstních kabelů smršťovací záklopkou včetně odizolování, vyformování a zapojení vodičů na kabelech NYY, NCEY, NCYY do 7x1 nebo 1,5</t>
  </si>
  <si>
    <t>12*2 "odkaz na přílohu č. I.a-6"</t>
  </si>
  <si>
    <t>101</t>
  </si>
  <si>
    <t>220300004.R04</t>
  </si>
  <si>
    <t>Zhotovení formy kabelové délky do 0,5 m na kabelu do 19x2</t>
  </si>
  <si>
    <t>1605601109</t>
  </si>
  <si>
    <t>102</t>
  </si>
  <si>
    <t>220300604</t>
  </si>
  <si>
    <t>Ukončení kabelu návěstního smršťovací záklopkou do 19x1/1,5</t>
  </si>
  <si>
    <t>1655293376</t>
  </si>
  <si>
    <t>Ukončení návěstních kabelů smršťovací záklopkou včetně odizolování, vyformování a zapojení vodičů na kabelech NCEY, NCYY do 19x1 nebo 1,5</t>
  </si>
  <si>
    <t>2*4 "odkaz na přílohu č. I.a-4"</t>
  </si>
  <si>
    <t>103</t>
  </si>
  <si>
    <t>220300004.R07</t>
  </si>
  <si>
    <t>Zhotovení formy kabelové délky do 0,5 m na kabelu do 48x2</t>
  </si>
  <si>
    <t>-459450623</t>
  </si>
  <si>
    <t>104</t>
  </si>
  <si>
    <t>220300607</t>
  </si>
  <si>
    <t>Ukončení kabelu návěstního smršťovací záklopkou do 48x1/1,5</t>
  </si>
  <si>
    <t>-919374647</t>
  </si>
  <si>
    <t>Ukončení návěstních kabelů smršťovací záklopkou včetně odizolování, vyformování a zapojení vodičů na kabelech NYY, NCEY, NCYY do 48x1 nebo 1,5</t>
  </si>
  <si>
    <t>2*3 "odkaz na přílohu č. I.a-4"</t>
  </si>
  <si>
    <t>105</t>
  </si>
  <si>
    <t>220300451</t>
  </si>
  <si>
    <t>Montáž forma pro kabely TCEKE, TCEKFY, TCEKY, TCEKEZE, TCEKEY do 2 P 1,0</t>
  </si>
  <si>
    <t>-1542768683</t>
  </si>
  <si>
    <t>106</t>
  </si>
  <si>
    <t>341300059 PC</t>
  </si>
  <si>
    <t>Vodotěsná spojka indukční smyčky</t>
  </si>
  <si>
    <t>-1572510047</t>
  </si>
  <si>
    <t>7 "odkaz na přílohu č. I.a-3.1 a I.a-4"</t>
  </si>
  <si>
    <t>110</t>
  </si>
  <si>
    <t>220960004</t>
  </si>
  <si>
    <t>Montáž sloupku ručního řízení</t>
  </si>
  <si>
    <t>1576658037</t>
  </si>
  <si>
    <t>111</t>
  </si>
  <si>
    <t>404111001 PC</t>
  </si>
  <si>
    <t>Sloupek ručního řízení</t>
  </si>
  <si>
    <t>-1167112314</t>
  </si>
  <si>
    <t>112</t>
  </si>
  <si>
    <t>404611038 PC</t>
  </si>
  <si>
    <t>Základový rám</t>
  </si>
  <si>
    <t>733279789</t>
  </si>
  <si>
    <t>1 "odkaz na přílohu č. I.a-3.1, I.a-6"</t>
  </si>
  <si>
    <t>120</t>
  </si>
  <si>
    <t>220960021</t>
  </si>
  <si>
    <t>Montáž svorkovnice stožárové</t>
  </si>
  <si>
    <t>-1314145225</t>
  </si>
  <si>
    <t>121</t>
  </si>
  <si>
    <t>404611031 PC</t>
  </si>
  <si>
    <t>Stožárová svorkovnice s krytím IP54 pro SSZ</t>
  </si>
  <si>
    <t>1308645883</t>
  </si>
  <si>
    <t>8 "odkaz na přílohu č. I.a-3.1 a I.a-4"</t>
  </si>
  <si>
    <t>122</t>
  </si>
  <si>
    <t>220960031</t>
  </si>
  <si>
    <t>Montáž sestaveného návěstidla jednokomorového na stožár</t>
  </si>
  <si>
    <t>-1494238857</t>
  </si>
  <si>
    <t>123</t>
  </si>
  <si>
    <t>404613003 PC</t>
  </si>
  <si>
    <t xml:space="preserve">Návěstidlo jednosvětlové 1x200 zelené - světelný zdroj LED  (napájený 42V AC)</t>
  </si>
  <si>
    <t>1771497321</t>
  </si>
  <si>
    <t>3 "odkaz na přílohu č. I.a-3.1, I.a-6"</t>
  </si>
  <si>
    <t>124</t>
  </si>
  <si>
    <t>404611007.PC</t>
  </si>
  <si>
    <t>Symbol šipka plná</t>
  </si>
  <si>
    <t>9539790</t>
  </si>
  <si>
    <t>2 "odkaz na přílohu č. I.a-3.1 a I.a-6"</t>
  </si>
  <si>
    <t>125</t>
  </si>
  <si>
    <t>404611009</t>
  </si>
  <si>
    <t>Symbol šipka plná (rovně a vpravo)</t>
  </si>
  <si>
    <t>-40370574</t>
  </si>
  <si>
    <t>1 "odkaz na přílohu č. I.a-3.1 a I.a-6"</t>
  </si>
  <si>
    <t>126</t>
  </si>
  <si>
    <t>220960141</t>
  </si>
  <si>
    <t>Montáž kontrastního rámu pro jednokomorové návěstidlo</t>
  </si>
  <si>
    <t>-891333241</t>
  </si>
  <si>
    <t>127</t>
  </si>
  <si>
    <t>404613024 PC</t>
  </si>
  <si>
    <t>Kontrastní rám pro návěstidlo jednosvětlové 1x 200</t>
  </si>
  <si>
    <t>-1610605666</t>
  </si>
  <si>
    <t>220960036</t>
  </si>
  <si>
    <t>Montáž sestaveného návěstidla dvoukomorového na stožár</t>
  </si>
  <si>
    <t>-1334583187</t>
  </si>
  <si>
    <t>129</t>
  </si>
  <si>
    <t>404613005 PC</t>
  </si>
  <si>
    <t xml:space="preserve">Návěstidlo chodecké 2x200 (červená a zelená) - světelný zdroj LED  (napájený 42V AC)</t>
  </si>
  <si>
    <t>778183982</t>
  </si>
  <si>
    <t>6 "odkaz na přílohu č. I.a-3.1 a I.a-6"</t>
  </si>
  <si>
    <t>130</t>
  </si>
  <si>
    <t>404611001.PC</t>
  </si>
  <si>
    <t>Symbol stojící chodce</t>
  </si>
  <si>
    <t>-10168408</t>
  </si>
  <si>
    <t>131</t>
  </si>
  <si>
    <t>404611002.PC</t>
  </si>
  <si>
    <t>Symbol kráčející chodec</t>
  </si>
  <si>
    <t>2098375165</t>
  </si>
  <si>
    <t>132</t>
  </si>
  <si>
    <t>220960113</t>
  </si>
  <si>
    <t>Montáž signalizačního zařízení pro nevidomé na návěstidlo</t>
  </si>
  <si>
    <t>-257436374</t>
  </si>
  <si>
    <t>133</t>
  </si>
  <si>
    <t>404611516 PC</t>
  </si>
  <si>
    <t>Signalizační zařízení pro nevidomé</t>
  </si>
  <si>
    <t>-1964612421</t>
  </si>
  <si>
    <t>134</t>
  </si>
  <si>
    <t>220960116 R.01</t>
  </si>
  <si>
    <t>Montáž příjímače aktivace signalizačního zařízení pro nevidomé</t>
  </si>
  <si>
    <t>1825681180</t>
  </si>
  <si>
    <t>135</t>
  </si>
  <si>
    <t>404611505 PC</t>
  </si>
  <si>
    <t>Přijímač aktivace signalizace pro nevidomé</t>
  </si>
  <si>
    <t>390266053</t>
  </si>
  <si>
    <t>2 "odkaz na přílohu č. I.a-1, I.a-3.1 a I.a-6"</t>
  </si>
  <si>
    <t>136</t>
  </si>
  <si>
    <t>220960126</t>
  </si>
  <si>
    <t>Montáž tlačítka pro chodce na stožár</t>
  </si>
  <si>
    <t>-530665375</t>
  </si>
  <si>
    <t>137</t>
  </si>
  <si>
    <t>404611501 PC</t>
  </si>
  <si>
    <t>Tlačítko pro chodce</t>
  </si>
  <si>
    <t>567602650</t>
  </si>
  <si>
    <t>138</t>
  </si>
  <si>
    <t>220960143</t>
  </si>
  <si>
    <t>Montáž kontrastního rámu pro tříkomorové návěstidlo 3x 200</t>
  </si>
  <si>
    <t>2094172699</t>
  </si>
  <si>
    <t>139</t>
  </si>
  <si>
    <t>404613026 PC</t>
  </si>
  <si>
    <t>Kontrastní rám pro návěstidlo třísvětlové 3x 200</t>
  </si>
  <si>
    <t>-1155427362</t>
  </si>
  <si>
    <t>140</t>
  </si>
  <si>
    <t>404613007 PC</t>
  </si>
  <si>
    <t xml:space="preserve">Návěstidlo 3 světlové 200 - světelný zdroj LED  (napájený 42V AC)</t>
  </si>
  <si>
    <t>-143874165</t>
  </si>
  <si>
    <t>141</t>
  </si>
  <si>
    <t>220960041</t>
  </si>
  <si>
    <t>Montáž sestaveného návěstidla tříkomorového na stožár</t>
  </si>
  <si>
    <t>-648505893</t>
  </si>
  <si>
    <t>4 "odkaz na přílohu č. I.a-3.1 a I.a-6"</t>
  </si>
  <si>
    <t>142</t>
  </si>
  <si>
    <t>220960042</t>
  </si>
  <si>
    <t>Montáž sestaveného návěstidla tříkomorového na výložník</t>
  </si>
  <si>
    <t>-1399857270</t>
  </si>
  <si>
    <t>143</t>
  </si>
  <si>
    <t>404611160 PC</t>
  </si>
  <si>
    <t>Nosič návěstidla na výložník 3x 200</t>
  </si>
  <si>
    <t>-1086443333</t>
  </si>
  <si>
    <t>144</t>
  </si>
  <si>
    <t>404611651 PC</t>
  </si>
  <si>
    <t>Montážní pásky pro montáž návěstidel na stožár</t>
  </si>
  <si>
    <t>-749262676</t>
  </si>
  <si>
    <t>6*2+4*3</t>
  </si>
  <si>
    <t>145</t>
  </si>
  <si>
    <t>404613019 PC</t>
  </si>
  <si>
    <t>Držák návěstidla (AL)</t>
  </si>
  <si>
    <t>297722519</t>
  </si>
  <si>
    <t>10*2+1 "odkaz na přílohu č. I.a-3.1 a I.a-6"</t>
  </si>
  <si>
    <t>146</t>
  </si>
  <si>
    <t>404613021 PC</t>
  </si>
  <si>
    <t>Upevnění se šroubením pro L a T kus</t>
  </si>
  <si>
    <t>pár</t>
  </si>
  <si>
    <t>-2057984260</t>
  </si>
  <si>
    <t>147</t>
  </si>
  <si>
    <t>4046111167.PC</t>
  </si>
  <si>
    <t>Držák dvojitý T - kus</t>
  </si>
  <si>
    <t>470155277</t>
  </si>
  <si>
    <t>8 "odkaz na přílohu č. I.a-3.1 a I.a-6"</t>
  </si>
  <si>
    <t>148</t>
  </si>
  <si>
    <t>4046111166.PC</t>
  </si>
  <si>
    <t>Držák L - kus</t>
  </si>
  <si>
    <t>-768283192</t>
  </si>
  <si>
    <t>149</t>
  </si>
  <si>
    <t>220960165</t>
  </si>
  <si>
    <t>Montáž jednozávitové indukční smyčky s impedančním transformátorem</t>
  </si>
  <si>
    <t>502301220</t>
  </si>
  <si>
    <t>150</t>
  </si>
  <si>
    <t>404611214 PC</t>
  </si>
  <si>
    <t>Impedanční transformátor pro jednozávitové smyčky</t>
  </si>
  <si>
    <t>684110821</t>
  </si>
  <si>
    <t>151</t>
  </si>
  <si>
    <t>220960173</t>
  </si>
  <si>
    <t>Montáž skříňky ručního řízení ( RR ) na stožár</t>
  </si>
  <si>
    <t>1238338579</t>
  </si>
  <si>
    <t>Montáž skříňky ručního řízení včetně naměření, označení a vyvrtání otvorů pro připevnění skříňky a kabelu, vyříznutí závitů, montáže skříňky a protažení kabelu, zapojení kabelu na svorkovnici, zhotovení kabelové formy, vyzkoušení funkce na stožár</t>
  </si>
  <si>
    <t>152</t>
  </si>
  <si>
    <t>404611213</t>
  </si>
  <si>
    <t>Ruční řízení</t>
  </si>
  <si>
    <t>868746309</t>
  </si>
  <si>
    <t>155</t>
  </si>
  <si>
    <t>220960182</t>
  </si>
  <si>
    <t>Montáž mikroprocesorového řadiče MR dle specifikace PD</t>
  </si>
  <si>
    <t>-1069858452</t>
  </si>
  <si>
    <t>156</t>
  </si>
  <si>
    <t>220960111.R01</t>
  </si>
  <si>
    <t>Mikroprocesorový řadi MR RS-4 dle projektové specifikace - řadič musí být kompatibilní se stávajícími řadiči ve městě Třebíč</t>
  </si>
  <si>
    <t>-1545858849</t>
  </si>
  <si>
    <t>1 "odkaz na přílohu č. I.a-1, I.a-3.1 a I.a-4"</t>
  </si>
  <si>
    <t>157</t>
  </si>
  <si>
    <t>404611202 PC</t>
  </si>
  <si>
    <t>Základový rám pod řadič - plastový</t>
  </si>
  <si>
    <t>846018927</t>
  </si>
  <si>
    <t>158</t>
  </si>
  <si>
    <t>404611402 PC</t>
  </si>
  <si>
    <t>Převedení dopravního řešení do SW řadiče</t>
  </si>
  <si>
    <t>-558626920</t>
  </si>
  <si>
    <t>159</t>
  </si>
  <si>
    <t>220960443</t>
  </si>
  <si>
    <t>Připojení zařízení SSZ do koordinované skupiny</t>
  </si>
  <si>
    <t>591762804</t>
  </si>
  <si>
    <t>Připojení silničního signalizačního zařízení včetně vyhledání příslušných vodičů koordinačního kabelu, kontroly ovládacích napětí, propojení svorkovnice B a F do koordinované skupiny</t>
  </si>
  <si>
    <t>2 "odkaz na přílohu č. I.a-1, I.a-3.1 a I.a-4"</t>
  </si>
  <si>
    <t>160</t>
  </si>
  <si>
    <t>220960192</t>
  </si>
  <si>
    <t>Regulace a aktivace jedné signální skupiny mikroprocesorového řadiče</t>
  </si>
  <si>
    <t>1004098410</t>
  </si>
  <si>
    <t>161</t>
  </si>
  <si>
    <t>220960197</t>
  </si>
  <si>
    <t>Regulace a aktivace každé další signální skupiny bez použití montážní plošiny</t>
  </si>
  <si>
    <t>-527465446</t>
  </si>
  <si>
    <t>9 "odkaz na přílohu č. I.a-3.1 a I.a-4"</t>
  </si>
  <si>
    <t>162</t>
  </si>
  <si>
    <t>220960198</t>
  </si>
  <si>
    <t>Regulace a aktivace každé další signální skupiny mikroprocesorového řadiče s použitím plošiny</t>
  </si>
  <si>
    <t>-1599300431</t>
  </si>
  <si>
    <t>163</t>
  </si>
  <si>
    <t>220960301</t>
  </si>
  <si>
    <t>Příprava ke komplexnímu vyzkoušení křižovatky s mikroprocesorovým řadičem MR</t>
  </si>
  <si>
    <t>-309360034</t>
  </si>
  <si>
    <t>164</t>
  </si>
  <si>
    <t>220960311</t>
  </si>
  <si>
    <t>Komplexní vyzkoušení křižovatky s mikroprocesorovým řadičem MR před uvedením zařízení do provozu</t>
  </si>
  <si>
    <t>-2117708240</t>
  </si>
  <si>
    <t>165</t>
  </si>
  <si>
    <t>404611400 PC</t>
  </si>
  <si>
    <t>Zpracování základního dopravního řešení SSZ (tabulky mezičasů, kolize ...)</t>
  </si>
  <si>
    <t>1998500354</t>
  </si>
  <si>
    <t>166</t>
  </si>
  <si>
    <t>404611401 PC</t>
  </si>
  <si>
    <t>Zpracování sady dynamického dopravního řešení</t>
  </si>
  <si>
    <t>131193094</t>
  </si>
  <si>
    <t>167</t>
  </si>
  <si>
    <t>PM</t>
  </si>
  <si>
    <t>Přidružený materiál</t>
  </si>
  <si>
    <t>kpl</t>
  </si>
  <si>
    <t>-650192060</t>
  </si>
  <si>
    <t>Přidružený materiál jako jsou mimo jiné:
- Výrobní dokumentace pro výrobu řadiče SSZ včetně modelování dopravního řešení
- Drobný spojovací a kotvicí materiál
- Náklady na čerpání vody z výkopů
- Obnovení / rekonstrukce výkopu po nebo při nepříznivých klimatických podmínkách tak, aby bylo zajištěno vzorové uložení technické infrastruktury a podklad komunikací byl náležitě zhutněn užitím suchého zásypového materiálu
- Soustavné udržování dopravního značení
- Udržování přechodových lávek a oplocení staveniště</t>
  </si>
  <si>
    <t>168</t>
  </si>
  <si>
    <t>PPV</t>
  </si>
  <si>
    <t>Podíl přidružených výkonů</t>
  </si>
  <si>
    <t>146031545</t>
  </si>
  <si>
    <t>Podíl přidružených výkonů jako jsou mimo jiné:
- Zajištění přechodného dopravního značení odsouhlaseného DI PČR a osvětlení staveniště
- Revize elektro - ve smyslu ČSN 33 2000-6, ed.2 a ČSN 33 1500
- Kompletační a koordinační činnost s investorem stavby - mimo jiné např. se časově přizpůsobit požadovanému termínu realizace prací apod.
- Kompletační a koordinační činnost s provozovatelem SSZ a VO
- Kompletační a koordinační činnost se servisní společností SSZ
- Kompletační a koordinační činnost s ostatními SO
- Mimo staveništní doprava materiálů
- Doprava zaměstnanců
- Náklady na ubytování zaměstnanců</t>
  </si>
  <si>
    <t>Zemní práce</t>
  </si>
  <si>
    <t>169</t>
  </si>
  <si>
    <t>119002121</t>
  </si>
  <si>
    <t>Přechodová lávka délky do 2 m včetně zábradlí pro zabezpečení výkopu zřízení</t>
  </si>
  <si>
    <t>-908379827</t>
  </si>
  <si>
    <t>Pomocné konstrukce při zabezpečení výkopu vodorovné pochozí přechodová lávka délky do 2 m včetně zábradlí zřízení</t>
  </si>
  <si>
    <t xml:space="preserve">Poznámka k souboru cen:_x000d_
1. V ceně zřízení -2121, -2131, -2411, -3211, -3212, -3213, -3215, -3217, -3121, -3223, -3227 jsou započteny i náklady na opotřebení._x000d_
2. V ceně zřízení mobilního oplocení -3211, -3213, -3217, -3223, -3227 je zahrnuto i opotřebení betonové patky, vzpěry, spojky._x000d_
3. Položku -2411 lze použít pouze pro šířku výkopu do 1,0 m._x000d_
4. V položce -3131 jsou započteny i náklady na dřevěný sloupek._x000d_
5. U položek -2311, -4111, -4121 je uvažováno se 100% opotřebením. Bezpečný vlez nebo výlez se zpravidla umisťuje po 20 m délky výkopu._x000d_
6. Položky tohoto souboru cen jsou určeny k ocenění pomocných konstrukcí sloužících k zabezpečení výkopů (BOZP) na veřejných prostranstvích (v obcích, na komunikacích apod.). Položky nelze užít k ocenění zařízení staveniště, pokud se toto oceňuje pomocí VRN._x000d_
</t>
  </si>
  <si>
    <t>4 "odkaz na přílohu č. I.a-3.1"</t>
  </si>
  <si>
    <t>170</t>
  </si>
  <si>
    <t>119002122</t>
  </si>
  <si>
    <t>Přechodová lávka délky do 2 m včetně zábradlí pro zabezpečení výkopu odstranění</t>
  </si>
  <si>
    <t>-1876997521</t>
  </si>
  <si>
    <t>Pomocné konstrukce při zabezpečení výkopu vodorovné pochozí přechodová lávka délky do 2 m včetně zábradlí odstranění</t>
  </si>
  <si>
    <t>171</t>
  </si>
  <si>
    <t>95250800</t>
  </si>
  <si>
    <t>nájem za 8 až 28 dnů lávky přechodové 2000x900 zábradlí v 1000mm</t>
  </si>
  <si>
    <t>-749945754</t>
  </si>
  <si>
    <t>28 "odkaz na přílohu č. I.a-3.1"</t>
  </si>
  <si>
    <t>172</t>
  </si>
  <si>
    <t>119003227</t>
  </si>
  <si>
    <t>Mobilní plotová zábrana vyplněná dráty výšky do 2,2 m pro zabezpečení výkopu zřízení</t>
  </si>
  <si>
    <t>-450151066</t>
  </si>
  <si>
    <t>Pomocné konstrukce při zabezpečení výkopu svislé ocelové mobilní oplocení, výšky do 2,2 m panely vyplněné dráty zřízení</t>
  </si>
  <si>
    <t>3,5*50 "odkaz na přílohu č. I.a-3.1"</t>
  </si>
  <si>
    <t>173</t>
  </si>
  <si>
    <t>119003228</t>
  </si>
  <si>
    <t>Mobilní plotová zábrana vyplněná dráty výšky do 2,2 m pro zabezpečení výkopu odstranění</t>
  </si>
  <si>
    <t>640747260</t>
  </si>
  <si>
    <t>Pomocné konstrukce při zabezpečení výkopu svislé ocelové mobilní oplocení, výšky do 2,2 m panely vyplněné dráty odstranění</t>
  </si>
  <si>
    <t>174</t>
  </si>
  <si>
    <t>95250820</t>
  </si>
  <si>
    <t>nájem kus/měsíc dílce plotové-europloty, standardní panel medium 3500x2000mm</t>
  </si>
  <si>
    <t>729474594</t>
  </si>
  <si>
    <t>175/3,5 "odkaz na přílohu č. I.a-3.1"</t>
  </si>
  <si>
    <t>175</t>
  </si>
  <si>
    <t>113107111</t>
  </si>
  <si>
    <t>Odstranění podkladu pl do 50 m2 z kameniva těženého tl 100 mm</t>
  </si>
  <si>
    <t>-1858415262</t>
  </si>
  <si>
    <t>(55+15)*2 "chodníky + prostor před řadičem"</t>
  </si>
  <si>
    <t>(5)*1 "komunikace"</t>
  </si>
  <si>
    <t>176</t>
  </si>
  <si>
    <t>130001101</t>
  </si>
  <si>
    <t>Příplatek za ztížení vykopávky v blízkosti podzemního vedení</t>
  </si>
  <si>
    <t>M3</t>
  </si>
  <si>
    <t>284729237</t>
  </si>
  <si>
    <t>Příplatek k cenám hloubených vykopávek za ztížení vykopávky v blízkosti podzemního vedení nebo výbušnin pro jakoukoliv třídu horniny</t>
  </si>
  <si>
    <t xml:space="preserve">Poznámka k souboru cen:_x000d_
1. Cena je určena:_x000d_
a) i pro soubor cen 123 . 0-21 Vykopávky zářezů se šikmými stěnami pro podzemní vedení části A 02,_x000d_
b) pro podzemní vedení procházející hloubenou vykopávkou nebo uložené ve stěně výkopu při jakékoliv hloubce vedení pod původním terénem nebo jeho výšce nade dnem výkopu a jakémkoliv směru vedení ke stranám výkopu;_x000d_
c) pro výbušniny nezaložené dodavatelem._x000d_
2. Cenu lze použít i tehdy, narazí-li se na vedení nebo výbušninu až při vykopávce a to pro zbývající objem výkopu, který je projektantem nebo investorem označen, v němž by toto nebo jiné nepředvídané vedení nebo výbušnina mohlo být uloženo. Toto ustanovení neplatí pro objem hornin tř. 6 a 7._x000d_
3. Cenu nelze použít pro ztížení vykopávky v blízkosti podzemních vedení nebo výbušnin, u nichž je projektem zakázáno použít při vykopávce kovové nástroje nebo nářadí._x000d_
4. Množství ztížení vykopávky v blízkosti_x000d_
a) podzemního vedení, jehož půdorysná a výšková poloha_x000d_
- je v projektu uvedena, se určí jako objem myšleného hranolu, jehož průřez je pravidelný čtyřúhelník jehož horní vodorovná a obě svislé strany jsou ve vzdálenosti 0,5 m a dolní vodorovná hrana ve vzdálenosti 1 m od přilehlého vnějšího líce vedení, příp. jeho obalu a délka se rovná osové délce vedení ve výkopišti nebo délce vedení ve stěně výkopu. Vymezí-li projekt větší prostor, v němž je nutno při vykopávce postupovat opatrně, lze použít cena pro celý objem výkopu v tomto prostoru. Od takto zjištěného množství se odečítá objem vedení i s příp. se vyskytujícím obalem;_x000d_
- není v projektu uvedena, avšak která podle projektu nebo sdělení investora jsou pravděpodobně ve výkopišti uložena, se rovná objemu výkopu, který je projektantem nebo investorem označen._x000d_
b) výbušniny, určí vždy projektant nebo investor, ať je v projektu uvedeno či neuvedeno._x000d_
5. Je-li vedení uloženo ve výkopišti tak, že se vykopávka v celém výše popsaném objemu nevykopává, např. blízko stěn nebo dna výkopu, oceňuje se ztížení vykopávky jen pro tu část objemu, v níž se ztížená vykopávka provádí._x000d_
6. Jsou-li ve výkopišti dvě vedení položena tak blízko sebe, že se výše uvedené objemy pro obě vedení pronikají, určí se množství ztížení vykopávky tak, aby se pronik započetl jen jednou._x000d_
7. Objem ztížení vykopávky se od celkového objemu výkopu neodečítá._x000d_
8. Dočasné zajištění různých podzemních vedení ve výkopišti se oceňuje cenami souboru cen 119 00-14 Dočasné zajištění podzemního potrubí nebo vedení ve výkopišti._x000d_
</t>
  </si>
  <si>
    <t>(55)*0,8*0,4 "výkopy v chodnících"</t>
  </si>
  <si>
    <t>(15)*0,8*0,8 "prostor před řadičem"</t>
  </si>
  <si>
    <t>(5)*1,2*0,4 "výkopy v komunikaci"</t>
  </si>
  <si>
    <t>177</t>
  </si>
  <si>
    <t>162651112</t>
  </si>
  <si>
    <t>Vodorovné přemístění do 5000 m výkopku/sypaniny z horniny třídy těžitelnosti I, skupiny 1 až 3</t>
  </si>
  <si>
    <t>m3</t>
  </si>
  <si>
    <t>-492415284</t>
  </si>
  <si>
    <t>Vodorovné přemístění výkopku nebo sypaniny po suchu na obvyklém dopravním prostředku, bez naložení výkopku, avšak se složením bez rozhrnutí z horniny třídy těžitelnosti I skupiny 1 až 3 na vzdálenost přes 4 000 do 5 000 m</t>
  </si>
  <si>
    <t xml:space="preserve">Poznámka k souboru cen:_x000d_
1. Přemísťuje-li se výkopek z dočasných skládek vzdálených do 50 m, neoceňuje se nakládání výkopku, i když se provádí. Toto ustanovení neplatí, vylučuje-li projekt použití dozeru._x000d_
2. Ceny nelze použít, předepisuje-li projekt přemístit výkopek na místo nepřístupné obvyklým dopravním prostředkům; toto přemístění se oceňuje individuálně._x000d_
</t>
  </si>
  <si>
    <t>Poznámka k položce:_x000d_
Odvoz přebytku zeminy pro pískové lože a jam pro základy stožárů na místo určené investorem stavby - bez poplatku za uložení.</t>
  </si>
  <si>
    <t>(55+5)*0,4*0,3 "přebytek zeminy po kabelovém loži"</t>
  </si>
  <si>
    <t>178</t>
  </si>
  <si>
    <t>596211111</t>
  </si>
  <si>
    <t>Kladení zámkové dlažby komunikací tl 60 mm skupiny A pl do 100 m2</t>
  </si>
  <si>
    <t>-16761543</t>
  </si>
  <si>
    <t>Kladení zámkové dlažby komunikací pro pěší tl 60 mm skupiny A pl do 100 m2</t>
  </si>
  <si>
    <t>(55+5)*2</t>
  </si>
  <si>
    <t>179</t>
  </si>
  <si>
    <t>592450400</t>
  </si>
  <si>
    <t>dlažba zámková přírodní - 20 % nový materiál</t>
  </si>
  <si>
    <t>8</t>
  </si>
  <si>
    <t>-1735474665</t>
  </si>
  <si>
    <t>182</t>
  </si>
  <si>
    <t>460650153</t>
  </si>
  <si>
    <t>Kladení dlažby z kostek kamenných do mozaiky do lože z kameniva těženého</t>
  </si>
  <si>
    <t>720889130</t>
  </si>
  <si>
    <t>Vozovky a chodníky kladení dlažby včetně spárování, do lože z kameniva těženého z kostek kamenných mozaikových</t>
  </si>
  <si>
    <t xml:space="preserve">Poznámka k souboru cen:_x000d_
1. V cenách -0031 až -0035 nejsou započteny náklady na získání sypaniny a její přemístění k místu zabudování._x000d_
2. V ceně -0141 nejsou započteny náklady na dodání silničních panelů. Tato dodávka se oceňuje ve specifikaci._x000d_
3. V cenách -0151 až -0153 nejsou započteny náklady na dodávku kostek. Tato dodávka se oceňuje ve specifikaci._x000d_
4. V cenách -0161 až -0162 nejsou započteny náklady na dodávku dlaždic. Tato dodávka se oceňuje ve specifikaci._x000d_
5. V cenách -0901 až -0932 nejsou započteny náklady na dodávku kameniva, kostek a dlaždic.Tato dodávka se oceňuje ve specifikaci_x000d_
</t>
  </si>
  <si>
    <t>15*3</t>
  </si>
  <si>
    <t>183</t>
  </si>
  <si>
    <t>58381089</t>
  </si>
  <si>
    <t>haklík řezaný</t>
  </si>
  <si>
    <t>884315066</t>
  </si>
  <si>
    <t xml:space="preserve">haklík řezaný  - 20 % nový materiál</t>
  </si>
  <si>
    <t>45*0,2</t>
  </si>
  <si>
    <t>184</t>
  </si>
  <si>
    <t>171201201</t>
  </si>
  <si>
    <t>Uložení sypaniny na skládky</t>
  </si>
  <si>
    <t>-158534959</t>
  </si>
  <si>
    <t>185</t>
  </si>
  <si>
    <t>171201221</t>
  </si>
  <si>
    <t>Poplatek za uložení na skládce (skládkovné) zeminy a kamení kód odpadu 17 05 04</t>
  </si>
  <si>
    <t>t</t>
  </si>
  <si>
    <t>176644941</t>
  </si>
  <si>
    <t>Poplatek za uložení stavebního odpadu na skládce (skládkovné) zeminy a kamení zatříděného do Katalogu odpadů pod kódem 17 05 04</t>
  </si>
  <si>
    <t xml:space="preserve">Poznámka k souboru cen:_x000d_
1. Ceny uvedené v souboru cen je doporučeno opravit podle aktuálních cen místně příslušné skládky._x000d_
2. V cenách je započítán poplatek za ukládání odpadu dle zákona 185/2001 Sb._x000d_
</t>
  </si>
  <si>
    <t>(55+5)*0,4*0,3*1,7 "přebytek zeminy po kabelovém loži"</t>
  </si>
  <si>
    <t>186</t>
  </si>
  <si>
    <t>181102302</t>
  </si>
  <si>
    <t>Úprava pláně v zářezech se zhutněním</t>
  </si>
  <si>
    <t>624583838</t>
  </si>
  <si>
    <t>(55+5)*0,7*3</t>
  </si>
  <si>
    <t>Zakládání</t>
  </si>
  <si>
    <t>187</t>
  </si>
  <si>
    <t>215901101</t>
  </si>
  <si>
    <t>Zhutnění podloží z hornin soudržných do 100% PS nebo nesoudržných sypkých I(d) do 0,8</t>
  </si>
  <si>
    <t>1006332142</t>
  </si>
  <si>
    <t>(55+15+5)</t>
  </si>
  <si>
    <t>Komunikace</t>
  </si>
  <si>
    <t>188</t>
  </si>
  <si>
    <t>564411121</t>
  </si>
  <si>
    <t>Podklad nebo podsyp z asfaltového recyklátu tl do 50 mm</t>
  </si>
  <si>
    <t>819401628</t>
  </si>
  <si>
    <t>(55+5+15)*2</t>
  </si>
  <si>
    <t>189</t>
  </si>
  <si>
    <t>587211000</t>
  </si>
  <si>
    <t>asfaltový recyklát</t>
  </si>
  <si>
    <t>1977617236</t>
  </si>
  <si>
    <t>(55+5+15)*0,05*2*2,7 "odkaz na přílohu č. I.a-7"</t>
  </si>
  <si>
    <t>190</t>
  </si>
  <si>
    <t>564751111</t>
  </si>
  <si>
    <t>Podklad ze štěrkodratě vel. 0-63 mm tl 150 mm</t>
  </si>
  <si>
    <t>1837835123</t>
  </si>
  <si>
    <t>(5)*2 "komunikace"</t>
  </si>
  <si>
    <t>(55+15)*2 "chodníky"</t>
  </si>
  <si>
    <t>191</t>
  </si>
  <si>
    <t>583441970</t>
  </si>
  <si>
    <t>štěrkodrť frakce 0-63</t>
  </si>
  <si>
    <t>-738110772</t>
  </si>
  <si>
    <t>(55+15)*0,15*2*2,7 "chodníky"</t>
  </si>
  <si>
    <t>(5)*2*0,15*2*2,7 "komunikace"</t>
  </si>
  <si>
    <t>46-M</t>
  </si>
  <si>
    <t>Zemní práce při extr.mont.pracích</t>
  </si>
  <si>
    <t>192</t>
  </si>
  <si>
    <t>460010024</t>
  </si>
  <si>
    <t>Vytyčení trasy vedení kabelového podzemního v zastavěném prostoru</t>
  </si>
  <si>
    <t>km</t>
  </si>
  <si>
    <t>-779131909</t>
  </si>
  <si>
    <t>0,4 "odkaz na přílohu č. I.a-3.1,I.a-3.2 a I.a-3.3"</t>
  </si>
  <si>
    <t>193</t>
  </si>
  <si>
    <t>460010025</t>
  </si>
  <si>
    <t>Vytyčení trasy inženýrských sítí v zastavěném prostoru</t>
  </si>
  <si>
    <t>-691108440</t>
  </si>
  <si>
    <t>195</t>
  </si>
  <si>
    <t>460030035</t>
  </si>
  <si>
    <t>Rozebrání dlažeb ručně z kostek mozaikových do písku spáry zalité</t>
  </si>
  <si>
    <t>933757340</t>
  </si>
  <si>
    <t>Přípravné terénní práce vytrhání dlažby včetně ručního rozebrání, vytřídění, odhozu na hromady nebo naložení na dopravní prostředek a očistění kostek nebo dlaždic z pískového podkladu z kostek mozaikových, spáry zalité</t>
  </si>
  <si>
    <t xml:space="preserve">Poznámka k souboru cen:_x000d_
1. V cenách -0001 až -0007 nejsou zahrnuty náklady na odstranění kamenů, kořenů a ostatních nevhodných přimísenin, tyto práce se oceňují individuálně._x000d_
2. U cen -0021 až -0025 se u středně hustého porostu uvažuje hustota do 3 ks/m2, u hustého porostu přes 3 ks/m2._x000d_
3. U ceny -0092 se počítá první vytržený obrubník trojnásobnou délkou._x000d_
</t>
  </si>
  <si>
    <t>15*2 "odkaz na přílohu č. I.a-3.1,I.a-3.2 a I.a-3.3"</t>
  </si>
  <si>
    <t>196</t>
  </si>
  <si>
    <t>460030039</t>
  </si>
  <si>
    <t>Rozebrání dlažeb ručně z dlaždic zámkových do písku spáry nezalité</t>
  </si>
  <si>
    <t>887752564</t>
  </si>
  <si>
    <t>Přípravné terénní práce vytrhání dlažby včetně ručního rozebrání, vytřídění, odhozu na hromady nebo naložení na dopravní prostředek a očistění kostek nebo dlaždic z pískového podkladu z dlaždic zámkových, spáry nezalité</t>
  </si>
  <si>
    <t>(55+5)*2 "odkaz na přílohu č. I.a-3.1, I.a-3.2"</t>
  </si>
  <si>
    <t>197</t>
  </si>
  <si>
    <t>460650176</t>
  </si>
  <si>
    <t>Očištění dlaždic betonových tvarovaných nebo zámkových z rozebraných dlažeb</t>
  </si>
  <si>
    <t>760289945</t>
  </si>
  <si>
    <t>Vozovky a chodníky očištění vybouraných kostek nebo dlaždic od spojovacího materiálu s původní výplní spár kamenivem, s odklizením a uložením očištěného materiálu na vzdálenost 3 m z dlaždic betonových tvarovaných nebo zámkových</t>
  </si>
  <si>
    <t>(55+5+15)*2 "odkaz na přílohu č. I.a-3.1, I.a-3.2"</t>
  </si>
  <si>
    <t>201</t>
  </si>
  <si>
    <t>460030095</t>
  </si>
  <si>
    <t>Vytrhání obrub ležatých silničních s odhozením nebo naložením na dopravní prostředek</t>
  </si>
  <si>
    <t>-313120121</t>
  </si>
  <si>
    <t>Přípravné terénní práce vytrhání obrub s odkopáním horniny a lože, s odhozením nebo naložením na dopravní prostředek ležatých silničních</t>
  </si>
  <si>
    <t>4*2 "odkaz na přílohu č. I.a-3.1 a I.a-3.2"</t>
  </si>
  <si>
    <t>202</t>
  </si>
  <si>
    <t>460650195</t>
  </si>
  <si>
    <t>Očištění vybouraných obrubníků silničních od spojovacího materiálu s odklizením do 10 m</t>
  </si>
  <si>
    <t>-916203980</t>
  </si>
  <si>
    <t>Vozovky a chodníky očištění vybouraných obrubníků od spojovacího materiálu z jakéhokoliv lože s odklizením a uložením očištěného materiálu na vzdálenost 10 m silničních</t>
  </si>
  <si>
    <t>206</t>
  </si>
  <si>
    <t>460070563</t>
  </si>
  <si>
    <t>Hloubení nezapažených jam pro základy řadičů signalizace v hornině tř 3</t>
  </si>
  <si>
    <t>-1532470529</t>
  </si>
  <si>
    <t>209</t>
  </si>
  <si>
    <t>460150063</t>
  </si>
  <si>
    <t>Hloubení kabelových zapažených i nezapažených rýh ručně š 40 cm, hl 80 cm, v hornině tř 3</t>
  </si>
  <si>
    <t>2019940845</t>
  </si>
  <si>
    <t>Hloubení zapažených i nezapažených kabelových rýh ručně včetně urovnání dna s přemístěním výkopku do vzdálenosti 3 m od okraje jámy nebo naložením na dopravní prostředek šířky 40 cm, hloubky 80 cm, v hornině třídy 3</t>
  </si>
  <si>
    <t xml:space="preserve">Poznámka k souboru cen:_x000d_
1. Ceny hloubení rýh v hornině třídy 6 a 7 se oceňují cenami souboru cen 460 20- . Hloubení nezapažených kabelových rýh strojně._x000d_
</t>
  </si>
  <si>
    <t>210</t>
  </si>
  <si>
    <t>460560063</t>
  </si>
  <si>
    <t>Zásyp rýh ručně šířky 40 cm, hloubky 80 cm, z horniny třídy 3</t>
  </si>
  <si>
    <t>1283499453</t>
  </si>
  <si>
    <t>Zásyp kabelových rýh ručně s uložením výkopku ve vrstvách včetně zhutnění a urovnání povrchu šířky 40 cm hloubky 80 cm, v hornině třídy 3</t>
  </si>
  <si>
    <t>211</t>
  </si>
  <si>
    <t>460150433</t>
  </si>
  <si>
    <t>Hloubení kabelových zapažených i nezapažených rýh ručně š 55 cm, hl 80 cm, v hornině tř 3</t>
  </si>
  <si>
    <t>737034479</t>
  </si>
  <si>
    <t>Hloubení zapažených i nezapažených kabelových rýh ručně včetně urovnání dna s přemístěním výkopku do vzdálenosti 3 m od okraje jámy nebo naložením na dopravní prostředek šířky 55 cm, hloubky 80 cm, v hornině třídy 3</t>
  </si>
  <si>
    <t>15 "prostor před řadičem"</t>
  </si>
  <si>
    <t>212</t>
  </si>
  <si>
    <t>460560433</t>
  </si>
  <si>
    <t>Zásyp rýh ručně šířky 55 cm, hloubky 80 cm, z horniny třídy 3</t>
  </si>
  <si>
    <t>51320561</t>
  </si>
  <si>
    <t>Zásyp kabelových rýh ručně s uložením výkopku ve vrstvách včetně zhutnění a urovnání povrchu šířky 55 cm hloubky 80 cm, v hornině třídy 3</t>
  </si>
  <si>
    <t>213</t>
  </si>
  <si>
    <t>460201604</t>
  </si>
  <si>
    <t>Hloubení kabelových nezapažených rýh jakýchkoli rozměrů strojně v hornině tř 3 - 4</t>
  </si>
  <si>
    <t>-246682422</t>
  </si>
  <si>
    <t>(5)*0,4*1,2</t>
  </si>
  <si>
    <t>214</t>
  </si>
  <si>
    <t>460561821</t>
  </si>
  <si>
    <t>Zásyp rýh strojně včetně zhutnění a urovnání povrchu - v zástavbě</t>
  </si>
  <si>
    <t>371536027</t>
  </si>
  <si>
    <t>Zásyp kabelových rýh strojně s uložením výkopku ve vrstvách včetně zhutnění a urovnání povrchu v zástavbě</t>
  </si>
  <si>
    <t xml:space="preserve">Poznámka k souboru cen:_x000d_
1. Ceny 460 56- . . jsou určeny pro zhutněné zásypy s mírou zhutnění:_x000d_
a) z hornin soudržných do 100 % PS,_x000d_
b) z hornin nesoudržných do I(d) 0,9,_x000d_
c) z hornin kamenitých pro jakoukoliv míru zhutnění._x000d_
2. Je-li projektem předepsáno vyšší zhutnění, podle bodu a) a b) poznámky č 1., ocení se zásyp individuálně._x000d_
3. V cenách je započteno přemístění sypaniny ze vzdálenosti 10 m od kraje výkopu nebo zasypávaného prostoru, měřeno k těžišti skládky._x000d_
4. Míru zhutnění předepisuje projekt._x000d_
</t>
  </si>
  <si>
    <t>215</t>
  </si>
  <si>
    <t>460201612</t>
  </si>
  <si>
    <t>Zarovnání kabelových rýh š do 80 cm po výkopu strojně</t>
  </si>
  <si>
    <t>-1261310317</t>
  </si>
  <si>
    <t>216</t>
  </si>
  <si>
    <t>460421282</t>
  </si>
  <si>
    <t>Lože kabelů z písku tl 10 cm nad kabel, kryté plastovou folií, š lože do 80 cm</t>
  </si>
  <si>
    <t>-1639587171</t>
  </si>
  <si>
    <t>55+15</t>
  </si>
  <si>
    <t>217</t>
  </si>
  <si>
    <t>460490013</t>
  </si>
  <si>
    <t>Krytí kabelů výstražnou fólií šířky 33 cm</t>
  </si>
  <si>
    <t>-1804251686</t>
  </si>
  <si>
    <t>218</t>
  </si>
  <si>
    <t>693113110</t>
  </si>
  <si>
    <t>pás varovný červený plný PE šíře 33 cm s potiskem</t>
  </si>
  <si>
    <t>bm</t>
  </si>
  <si>
    <t>-112351647</t>
  </si>
  <si>
    <t>219</t>
  </si>
  <si>
    <t>460490051</t>
  </si>
  <si>
    <t>Krytí spojek, koncovek a odbočnic pro kabely do 6 kV cihlami s ložem a zásypem pískem</t>
  </si>
  <si>
    <t>1093798491</t>
  </si>
  <si>
    <t>1 "odkaz na přílohu č. I.a-3.1,I.a-3.2"</t>
  </si>
  <si>
    <t>222</t>
  </si>
  <si>
    <t>460620014</t>
  </si>
  <si>
    <t>Provizorní úprava terénu se zhutněním, v hornině tř 3-4</t>
  </si>
  <si>
    <t>-1362864742</t>
  </si>
  <si>
    <t>(55+15+5)*0,6*3</t>
  </si>
  <si>
    <t>VRN</t>
  </si>
  <si>
    <t>Vedlejší rozpočtové náklady</t>
  </si>
  <si>
    <t>VRN1</t>
  </si>
  <si>
    <t>Průzkumné, geodetické a projektové práce</t>
  </si>
  <si>
    <t>231</t>
  </si>
  <si>
    <t>012103000</t>
  </si>
  <si>
    <t>Geodetické práce před výstavbou</t>
  </si>
  <si>
    <t>soubor</t>
  </si>
  <si>
    <t>1024</t>
  </si>
  <si>
    <t>1830813884</t>
  </si>
  <si>
    <t>Geodetické práce před výstavbou - vytýčení projektovaných zařízení a ostatních inženýrských sítí</t>
  </si>
  <si>
    <t>232</t>
  </si>
  <si>
    <t>012203000</t>
  </si>
  <si>
    <t>Geodetické práce při provádění stavby</t>
  </si>
  <si>
    <t>-191950669</t>
  </si>
  <si>
    <t>233</t>
  </si>
  <si>
    <t>012303000</t>
  </si>
  <si>
    <t>Geodetické práce po výstavbě</t>
  </si>
  <si>
    <t>974794816</t>
  </si>
  <si>
    <t>234</t>
  </si>
  <si>
    <t>013244000</t>
  </si>
  <si>
    <t>Dokumentace pro provádění stavby - realizační dokumentace stavby (RDS)</t>
  </si>
  <si>
    <t>-1742021396</t>
  </si>
  <si>
    <t>235</t>
  </si>
  <si>
    <t>013254000</t>
  </si>
  <si>
    <t>Dokumentace skutečného provedení stavby</t>
  </si>
  <si>
    <t>602839272</t>
  </si>
  <si>
    <t>236</t>
  </si>
  <si>
    <t>013274000</t>
  </si>
  <si>
    <t>Pasportizace objektu před započetím prací</t>
  </si>
  <si>
    <t>63236850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</si>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</sst>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5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1" fillId="0" borderId="0" xfId="0" applyFont="1" applyAlignment="1" applyProtection="1">
      <alignment horizontal="left" vertical="top"/>
      <protection locked="0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  <protection locked="0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40" fillId="0" borderId="29" xfId="0" applyFont="1" applyBorder="1" applyAlignment="1">
      <alignment horizontal="left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3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left"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27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22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29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30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31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31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31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32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33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34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35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36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34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37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38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39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40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41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42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43</v>
      </c>
      <c r="E29" s="47"/>
      <c r="F29" s="32" t="s">
        <v>44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45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46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47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48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49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50</v>
      </c>
      <c r="U35" s="54"/>
      <c r="V35" s="54"/>
      <c r="W35" s="54"/>
      <c r="X35" s="56" t="s">
        <v>51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52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PVDMTr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Preference veřejné dopravy města Třebíč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>Město Třebíč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8. 1. 2021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Město Třebíč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32</v>
      </c>
      <c r="AJ49" s="40"/>
      <c r="AK49" s="40"/>
      <c r="AL49" s="40"/>
      <c r="AM49" s="73" t="str">
        <f>IF(E17="","",E17)</f>
        <v>Ing. Karel Tomek</v>
      </c>
      <c r="AN49" s="64"/>
      <c r="AO49" s="64"/>
      <c r="AP49" s="64"/>
      <c r="AQ49" s="40"/>
      <c r="AR49" s="44"/>
      <c r="AS49" s="74" t="s">
        <v>53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30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35</v>
      </c>
      <c r="AJ50" s="40"/>
      <c r="AK50" s="40"/>
      <c r="AL50" s="40"/>
      <c r="AM50" s="73" t="str">
        <f>IF(E20="","",E20)</f>
        <v xml:space="preserve"> 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54</v>
      </c>
      <c r="D52" s="87"/>
      <c r="E52" s="87"/>
      <c r="F52" s="87"/>
      <c r="G52" s="87"/>
      <c r="H52" s="88"/>
      <c r="I52" s="89" t="s">
        <v>55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56</v>
      </c>
      <c r="AH52" s="87"/>
      <c r="AI52" s="87"/>
      <c r="AJ52" s="87"/>
      <c r="AK52" s="87"/>
      <c r="AL52" s="87"/>
      <c r="AM52" s="87"/>
      <c r="AN52" s="89" t="s">
        <v>57</v>
      </c>
      <c r="AO52" s="87"/>
      <c r="AP52" s="87"/>
      <c r="AQ52" s="91" t="s">
        <v>58</v>
      </c>
      <c r="AR52" s="44"/>
      <c r="AS52" s="92" t="s">
        <v>59</v>
      </c>
      <c r="AT52" s="93" t="s">
        <v>60</v>
      </c>
      <c r="AU52" s="93" t="s">
        <v>61</v>
      </c>
      <c r="AV52" s="93" t="s">
        <v>62</v>
      </c>
      <c r="AW52" s="93" t="s">
        <v>63</v>
      </c>
      <c r="AX52" s="93" t="s">
        <v>64</v>
      </c>
      <c r="AY52" s="93" t="s">
        <v>65</v>
      </c>
      <c r="AZ52" s="93" t="s">
        <v>66</v>
      </c>
      <c r="BA52" s="93" t="s">
        <v>67</v>
      </c>
      <c r="BB52" s="93" t="s">
        <v>68</v>
      </c>
      <c r="BC52" s="93" t="s">
        <v>69</v>
      </c>
      <c r="BD52" s="94" t="s">
        <v>70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71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ROUND(AG55,2)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ROUND(AS55,2)</f>
        <v>0</v>
      </c>
      <c r="AT54" s="106">
        <f>ROUND(SUM(AV54:AW54),2)</f>
        <v>0</v>
      </c>
      <c r="AU54" s="107">
        <f>ROUND(AU55,5)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ROUND(AZ55,2)</f>
        <v>0</v>
      </c>
      <c r="BA54" s="106">
        <f>ROUND(BA55,2)</f>
        <v>0</v>
      </c>
      <c r="BB54" s="106">
        <f>ROUND(BB55,2)</f>
        <v>0</v>
      </c>
      <c r="BC54" s="106">
        <f>ROUND(BC55,2)</f>
        <v>0</v>
      </c>
      <c r="BD54" s="108">
        <f>ROUND(BD55,2)</f>
        <v>0</v>
      </c>
      <c r="BE54" s="6"/>
      <c r="BS54" s="109" t="s">
        <v>72</v>
      </c>
      <c r="BT54" s="109" t="s">
        <v>73</v>
      </c>
      <c r="BU54" s="110" t="s">
        <v>74</v>
      </c>
      <c r="BV54" s="109" t="s">
        <v>75</v>
      </c>
      <c r="BW54" s="109" t="s">
        <v>5</v>
      </c>
      <c r="BX54" s="109" t="s">
        <v>76</v>
      </c>
      <c r="CL54" s="109" t="s">
        <v>19</v>
      </c>
    </row>
    <row r="55" s="7" customFormat="1" ht="24.75" customHeight="1">
      <c r="A55" s="111" t="s">
        <v>77</v>
      </c>
      <c r="B55" s="112"/>
      <c r="C55" s="113"/>
      <c r="D55" s="114" t="s">
        <v>78</v>
      </c>
      <c r="E55" s="114"/>
      <c r="F55" s="114"/>
      <c r="G55" s="114"/>
      <c r="H55" s="114"/>
      <c r="I55" s="115"/>
      <c r="J55" s="114" t="s">
        <v>79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'I.a_rev_3-2022 - Jejkovsk...'!J30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80</v>
      </c>
      <c r="AR55" s="118"/>
      <c r="AS55" s="119">
        <v>0</v>
      </c>
      <c r="AT55" s="120">
        <f>ROUND(SUM(AV55:AW55),2)</f>
        <v>0</v>
      </c>
      <c r="AU55" s="121">
        <f>'I.a_rev_3-2022 - Jejkovsk...'!P92</f>
        <v>0</v>
      </c>
      <c r="AV55" s="120">
        <f>'I.a_rev_3-2022 - Jejkovsk...'!J33</f>
        <v>0</v>
      </c>
      <c r="AW55" s="120">
        <f>'I.a_rev_3-2022 - Jejkovsk...'!J34</f>
        <v>0</v>
      </c>
      <c r="AX55" s="120">
        <f>'I.a_rev_3-2022 - Jejkovsk...'!J35</f>
        <v>0</v>
      </c>
      <c r="AY55" s="120">
        <f>'I.a_rev_3-2022 - Jejkovsk...'!J36</f>
        <v>0</v>
      </c>
      <c r="AZ55" s="120">
        <f>'I.a_rev_3-2022 - Jejkovsk...'!F33</f>
        <v>0</v>
      </c>
      <c r="BA55" s="120">
        <f>'I.a_rev_3-2022 - Jejkovsk...'!F34</f>
        <v>0</v>
      </c>
      <c r="BB55" s="120">
        <f>'I.a_rev_3-2022 - Jejkovsk...'!F35</f>
        <v>0</v>
      </c>
      <c r="BC55" s="120">
        <f>'I.a_rev_3-2022 - Jejkovsk...'!F36</f>
        <v>0</v>
      </c>
      <c r="BD55" s="122">
        <f>'I.a_rev_3-2022 - Jejkovsk...'!F37</f>
        <v>0</v>
      </c>
      <c r="BE55" s="7"/>
      <c r="BT55" s="123" t="s">
        <v>81</v>
      </c>
      <c r="BV55" s="123" t="s">
        <v>75</v>
      </c>
      <c r="BW55" s="123" t="s">
        <v>82</v>
      </c>
      <c r="BX55" s="123" t="s">
        <v>5</v>
      </c>
      <c r="CL55" s="123" t="s">
        <v>83</v>
      </c>
      <c r="CM55" s="123" t="s">
        <v>84</v>
      </c>
    </row>
    <row r="56" s="2" customFormat="1" ht="30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4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</row>
    <row r="57" s="2" customFormat="1" ht="6.96" customHeight="1">
      <c r="A57" s="38"/>
      <c r="B57" s="59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44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</row>
  </sheetData>
  <sheetProtection sheet="1" formatColumns="0" formatRows="0" objects="1" scenarios="1" spinCount="100000" saltValue="JfBu9gWgsjS+4moCLQt+KlTYeoR8zKZGFxwQPV+E6M0p2Ohv+jWnTMnqge+UPO6tOAwN2Y/tt7HJg09wbj5vtg==" hashValue="w4Sizr6F97ZxYhvl3WzGQdo1GH709U++zMp8sEmkZJek607r0H3WdPLp+LY1cxJ0zMM+COeQ0JxNplIb+BEKDA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I.a_rev_3-2022 - Jejkovsk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24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4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82</v>
      </c>
    </row>
    <row r="3" s="1" customFormat="1" ht="6.96" customHeight="1">
      <c r="B3" s="125"/>
      <c r="C3" s="126"/>
      <c r="D3" s="126"/>
      <c r="E3" s="126"/>
      <c r="F3" s="126"/>
      <c r="G3" s="126"/>
      <c r="H3" s="126"/>
      <c r="I3" s="127"/>
      <c r="J3" s="126"/>
      <c r="K3" s="126"/>
      <c r="L3" s="20"/>
      <c r="AT3" s="17" t="s">
        <v>84</v>
      </c>
    </row>
    <row r="4" s="1" customFormat="1" ht="24.96" customHeight="1">
      <c r="B4" s="20"/>
      <c r="D4" s="128" t="s">
        <v>85</v>
      </c>
      <c r="I4" s="124"/>
      <c r="L4" s="20"/>
      <c r="M4" s="129" t="s">
        <v>10</v>
      </c>
      <c r="AT4" s="17" t="s">
        <v>4</v>
      </c>
    </row>
    <row r="5" s="1" customFormat="1" ht="6.96" customHeight="1">
      <c r="B5" s="20"/>
      <c r="I5" s="124"/>
      <c r="L5" s="20"/>
    </row>
    <row r="6" s="1" customFormat="1" ht="12" customHeight="1">
      <c r="B6" s="20"/>
      <c r="D6" s="130" t="s">
        <v>16</v>
      </c>
      <c r="I6" s="124"/>
      <c r="L6" s="20"/>
    </row>
    <row r="7" s="1" customFormat="1" ht="16.5" customHeight="1">
      <c r="B7" s="20"/>
      <c r="E7" s="131" t="str">
        <f>'Rekapitulace stavby'!K6</f>
        <v>Preference veřejné dopravy města Třebíč</v>
      </c>
      <c r="F7" s="130"/>
      <c r="G7" s="130"/>
      <c r="H7" s="130"/>
      <c r="I7" s="124"/>
      <c r="L7" s="20"/>
    </row>
    <row r="8" s="2" customFormat="1" ht="12" customHeight="1">
      <c r="A8" s="38"/>
      <c r="B8" s="44"/>
      <c r="C8" s="38"/>
      <c r="D8" s="130" t="s">
        <v>86</v>
      </c>
      <c r="E8" s="38"/>
      <c r="F8" s="38"/>
      <c r="G8" s="38"/>
      <c r="H8" s="38"/>
      <c r="I8" s="132"/>
      <c r="J8" s="38"/>
      <c r="K8" s="38"/>
      <c r="L8" s="13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24.75" customHeight="1">
      <c r="A9" s="38"/>
      <c r="B9" s="44"/>
      <c r="C9" s="38"/>
      <c r="D9" s="38"/>
      <c r="E9" s="134" t="s">
        <v>87</v>
      </c>
      <c r="F9" s="38"/>
      <c r="G9" s="38"/>
      <c r="H9" s="38"/>
      <c r="I9" s="132"/>
      <c r="J9" s="38"/>
      <c r="K9" s="38"/>
      <c r="L9" s="13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32"/>
      <c r="J10" s="38"/>
      <c r="K10" s="38"/>
      <c r="L10" s="13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0" t="s">
        <v>18</v>
      </c>
      <c r="E11" s="38"/>
      <c r="F11" s="135" t="s">
        <v>83</v>
      </c>
      <c r="G11" s="38"/>
      <c r="H11" s="38"/>
      <c r="I11" s="136" t="s">
        <v>20</v>
      </c>
      <c r="J11" s="135" t="s">
        <v>88</v>
      </c>
      <c r="K11" s="38"/>
      <c r="L11" s="13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0" t="s">
        <v>21</v>
      </c>
      <c r="E12" s="38"/>
      <c r="F12" s="135" t="s">
        <v>22</v>
      </c>
      <c r="G12" s="38"/>
      <c r="H12" s="38"/>
      <c r="I12" s="136" t="s">
        <v>23</v>
      </c>
      <c r="J12" s="137" t="str">
        <f>'Rekapitulace stavby'!AN8</f>
        <v>8. 1. 2021</v>
      </c>
      <c r="K12" s="38"/>
      <c r="L12" s="13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21.84" customHeight="1">
      <c r="A13" s="38"/>
      <c r="B13" s="44"/>
      <c r="C13" s="38"/>
      <c r="D13" s="138" t="s">
        <v>89</v>
      </c>
      <c r="E13" s="38"/>
      <c r="F13" s="139" t="s">
        <v>90</v>
      </c>
      <c r="G13" s="38"/>
      <c r="H13" s="38"/>
      <c r="I13" s="140" t="s">
        <v>91</v>
      </c>
      <c r="J13" s="139" t="s">
        <v>92</v>
      </c>
      <c r="K13" s="38"/>
      <c r="L13" s="13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0" t="s">
        <v>25</v>
      </c>
      <c r="E14" s="38"/>
      <c r="F14" s="38"/>
      <c r="G14" s="38"/>
      <c r="H14" s="38"/>
      <c r="I14" s="136" t="s">
        <v>26</v>
      </c>
      <c r="J14" s="135" t="s">
        <v>27</v>
      </c>
      <c r="K14" s="38"/>
      <c r="L14" s="13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5" t="s">
        <v>22</v>
      </c>
      <c r="F15" s="38"/>
      <c r="G15" s="38"/>
      <c r="H15" s="38"/>
      <c r="I15" s="136" t="s">
        <v>28</v>
      </c>
      <c r="J15" s="135" t="s">
        <v>29</v>
      </c>
      <c r="K15" s="38"/>
      <c r="L15" s="13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32"/>
      <c r="J16" s="38"/>
      <c r="K16" s="38"/>
      <c r="L16" s="13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0" t="s">
        <v>30</v>
      </c>
      <c r="E17" s="38"/>
      <c r="F17" s="38"/>
      <c r="G17" s="38"/>
      <c r="H17" s="38"/>
      <c r="I17" s="136" t="s">
        <v>26</v>
      </c>
      <c r="J17" s="33" t="str">
        <f>'Rekapitulace stavby'!AN13</f>
        <v>Vyplň údaj</v>
      </c>
      <c r="K17" s="38"/>
      <c r="L17" s="13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5"/>
      <c r="G18" s="135"/>
      <c r="H18" s="135"/>
      <c r="I18" s="136" t="s">
        <v>28</v>
      </c>
      <c r="J18" s="33" t="str">
        <f>'Rekapitulace stavby'!AN14</f>
        <v>Vyplň údaj</v>
      </c>
      <c r="K18" s="38"/>
      <c r="L18" s="13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32"/>
      <c r="J19" s="38"/>
      <c r="K19" s="38"/>
      <c r="L19" s="13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0" t="s">
        <v>32</v>
      </c>
      <c r="E20" s="38"/>
      <c r="F20" s="38"/>
      <c r="G20" s="38"/>
      <c r="H20" s="38"/>
      <c r="I20" s="136" t="s">
        <v>26</v>
      </c>
      <c r="J20" s="135" t="s">
        <v>19</v>
      </c>
      <c r="K20" s="38"/>
      <c r="L20" s="13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5" t="s">
        <v>33</v>
      </c>
      <c r="F21" s="38"/>
      <c r="G21" s="38"/>
      <c r="H21" s="38"/>
      <c r="I21" s="136" t="s">
        <v>28</v>
      </c>
      <c r="J21" s="135" t="s">
        <v>19</v>
      </c>
      <c r="K21" s="38"/>
      <c r="L21" s="13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32"/>
      <c r="J22" s="38"/>
      <c r="K22" s="38"/>
      <c r="L22" s="13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0" t="s">
        <v>35</v>
      </c>
      <c r="E23" s="38"/>
      <c r="F23" s="38"/>
      <c r="G23" s="38"/>
      <c r="H23" s="38"/>
      <c r="I23" s="136" t="s">
        <v>26</v>
      </c>
      <c r="J23" s="135" t="str">
        <f>IF('Rekapitulace stavby'!AN19="","",'Rekapitulace stavby'!AN19)</f>
        <v/>
      </c>
      <c r="K23" s="38"/>
      <c r="L23" s="13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5" t="str">
        <f>IF('Rekapitulace stavby'!E20="","",'Rekapitulace stavby'!E20)</f>
        <v xml:space="preserve"> </v>
      </c>
      <c r="F24" s="38"/>
      <c r="G24" s="38"/>
      <c r="H24" s="38"/>
      <c r="I24" s="136" t="s">
        <v>28</v>
      </c>
      <c r="J24" s="135" t="str">
        <f>IF('Rekapitulace stavby'!AN20="","",'Rekapitulace stavby'!AN20)</f>
        <v/>
      </c>
      <c r="K24" s="38"/>
      <c r="L24" s="13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32"/>
      <c r="J25" s="38"/>
      <c r="K25" s="38"/>
      <c r="L25" s="13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0" t="s">
        <v>37</v>
      </c>
      <c r="E26" s="38"/>
      <c r="F26" s="38"/>
      <c r="G26" s="38"/>
      <c r="H26" s="38"/>
      <c r="I26" s="132"/>
      <c r="J26" s="38"/>
      <c r="K26" s="38"/>
      <c r="L26" s="13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83.25" customHeight="1">
      <c r="A27" s="141"/>
      <c r="B27" s="142"/>
      <c r="C27" s="141"/>
      <c r="D27" s="141"/>
      <c r="E27" s="143" t="s">
        <v>38</v>
      </c>
      <c r="F27" s="143"/>
      <c r="G27" s="143"/>
      <c r="H27" s="143"/>
      <c r="I27" s="144"/>
      <c r="J27" s="141"/>
      <c r="K27" s="141"/>
      <c r="L27" s="145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32"/>
      <c r="J28" s="38"/>
      <c r="K28" s="38"/>
      <c r="L28" s="13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6"/>
      <c r="E29" s="146"/>
      <c r="F29" s="146"/>
      <c r="G29" s="146"/>
      <c r="H29" s="146"/>
      <c r="I29" s="147"/>
      <c r="J29" s="146"/>
      <c r="K29" s="146"/>
      <c r="L29" s="13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8" t="s">
        <v>39</v>
      </c>
      <c r="E30" s="38"/>
      <c r="F30" s="38"/>
      <c r="G30" s="38"/>
      <c r="H30" s="38"/>
      <c r="I30" s="132"/>
      <c r="J30" s="149">
        <f>ROUND(J92, 2)</f>
        <v>0</v>
      </c>
      <c r="K30" s="38"/>
      <c r="L30" s="13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6"/>
      <c r="E31" s="146"/>
      <c r="F31" s="146"/>
      <c r="G31" s="146"/>
      <c r="H31" s="146"/>
      <c r="I31" s="147"/>
      <c r="J31" s="146"/>
      <c r="K31" s="146"/>
      <c r="L31" s="13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0" t="s">
        <v>41</v>
      </c>
      <c r="G32" s="38"/>
      <c r="H32" s="38"/>
      <c r="I32" s="151" t="s">
        <v>40</v>
      </c>
      <c r="J32" s="150" t="s">
        <v>42</v>
      </c>
      <c r="K32" s="38"/>
      <c r="L32" s="13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2" t="s">
        <v>43</v>
      </c>
      <c r="E33" s="130" t="s">
        <v>44</v>
      </c>
      <c r="F33" s="153">
        <f>ROUND((SUM(BE92:BE669)),  2)</f>
        <v>0</v>
      </c>
      <c r="G33" s="38"/>
      <c r="H33" s="38"/>
      <c r="I33" s="154">
        <v>0.20999999999999999</v>
      </c>
      <c r="J33" s="153">
        <f>ROUND(((SUM(BE92:BE669))*I33),  2)</f>
        <v>0</v>
      </c>
      <c r="K33" s="38"/>
      <c r="L33" s="13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0" t="s">
        <v>45</v>
      </c>
      <c r="F34" s="153">
        <f>ROUND((SUM(BF92:BF669)),  2)</f>
        <v>0</v>
      </c>
      <c r="G34" s="38"/>
      <c r="H34" s="38"/>
      <c r="I34" s="154">
        <v>0.14999999999999999</v>
      </c>
      <c r="J34" s="153">
        <f>ROUND(((SUM(BF92:BF669))*I34),  2)</f>
        <v>0</v>
      </c>
      <c r="K34" s="38"/>
      <c r="L34" s="13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0" t="s">
        <v>46</v>
      </c>
      <c r="F35" s="153">
        <f>ROUND((SUM(BG92:BG669)),  2)</f>
        <v>0</v>
      </c>
      <c r="G35" s="38"/>
      <c r="H35" s="38"/>
      <c r="I35" s="154">
        <v>0.20999999999999999</v>
      </c>
      <c r="J35" s="153">
        <f>0</f>
        <v>0</v>
      </c>
      <c r="K35" s="38"/>
      <c r="L35" s="13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0" t="s">
        <v>47</v>
      </c>
      <c r="F36" s="153">
        <f>ROUND((SUM(BH92:BH669)),  2)</f>
        <v>0</v>
      </c>
      <c r="G36" s="38"/>
      <c r="H36" s="38"/>
      <c r="I36" s="154">
        <v>0.14999999999999999</v>
      </c>
      <c r="J36" s="153">
        <f>0</f>
        <v>0</v>
      </c>
      <c r="K36" s="38"/>
      <c r="L36" s="13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0" t="s">
        <v>48</v>
      </c>
      <c r="F37" s="153">
        <f>ROUND((SUM(BI92:BI669)),  2)</f>
        <v>0</v>
      </c>
      <c r="G37" s="38"/>
      <c r="H37" s="38"/>
      <c r="I37" s="154">
        <v>0</v>
      </c>
      <c r="J37" s="153">
        <f>0</f>
        <v>0</v>
      </c>
      <c r="K37" s="38"/>
      <c r="L37" s="13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32"/>
      <c r="J38" s="38"/>
      <c r="K38" s="38"/>
      <c r="L38" s="13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5"/>
      <c r="D39" s="156" t="s">
        <v>49</v>
      </c>
      <c r="E39" s="157"/>
      <c r="F39" s="157"/>
      <c r="G39" s="158" t="s">
        <v>50</v>
      </c>
      <c r="H39" s="159" t="s">
        <v>51</v>
      </c>
      <c r="I39" s="160"/>
      <c r="J39" s="161">
        <f>SUM(J30:J37)</f>
        <v>0</v>
      </c>
      <c r="K39" s="162"/>
      <c r="L39" s="13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63"/>
      <c r="C40" s="164"/>
      <c r="D40" s="164"/>
      <c r="E40" s="164"/>
      <c r="F40" s="164"/>
      <c r="G40" s="164"/>
      <c r="H40" s="164"/>
      <c r="I40" s="165"/>
      <c r="J40" s="164"/>
      <c r="K40" s="164"/>
      <c r="L40" s="13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66"/>
      <c r="C44" s="167"/>
      <c r="D44" s="167"/>
      <c r="E44" s="167"/>
      <c r="F44" s="167"/>
      <c r="G44" s="167"/>
      <c r="H44" s="167"/>
      <c r="I44" s="168"/>
      <c r="J44" s="167"/>
      <c r="K44" s="167"/>
      <c r="L44" s="13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93</v>
      </c>
      <c r="D45" s="40"/>
      <c r="E45" s="40"/>
      <c r="F45" s="40"/>
      <c r="G45" s="40"/>
      <c r="H45" s="40"/>
      <c r="I45" s="132"/>
      <c r="J45" s="40"/>
      <c r="K45" s="40"/>
      <c r="L45" s="133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132"/>
      <c r="J46" s="40"/>
      <c r="K46" s="40"/>
      <c r="L46" s="133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132"/>
      <c r="J47" s="40"/>
      <c r="K47" s="40"/>
      <c r="L47" s="133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9" t="str">
        <f>E7</f>
        <v>Preference veřejné dopravy města Třebíč</v>
      </c>
      <c r="F48" s="32"/>
      <c r="G48" s="32"/>
      <c r="H48" s="32"/>
      <c r="I48" s="132"/>
      <c r="J48" s="40"/>
      <c r="K48" s="40"/>
      <c r="L48" s="133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86</v>
      </c>
      <c r="D49" s="40"/>
      <c r="E49" s="40"/>
      <c r="F49" s="40"/>
      <c r="G49" s="40"/>
      <c r="H49" s="40"/>
      <c r="I49" s="132"/>
      <c r="J49" s="40"/>
      <c r="K49" s="40"/>
      <c r="L49" s="133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24.75" customHeight="1">
      <c r="A50" s="38"/>
      <c r="B50" s="39"/>
      <c r="C50" s="40"/>
      <c r="D50" s="40"/>
      <c r="E50" s="69" t="str">
        <f>E9</f>
        <v>I.a_rev_3/2022 - Jejkovská Brána x B. Václavka x S. Osovského x Soukenická - SSZ</v>
      </c>
      <c r="F50" s="40"/>
      <c r="G50" s="40"/>
      <c r="H50" s="40"/>
      <c r="I50" s="132"/>
      <c r="J50" s="40"/>
      <c r="K50" s="40"/>
      <c r="L50" s="133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132"/>
      <c r="J51" s="40"/>
      <c r="K51" s="40"/>
      <c r="L51" s="133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Město Třebíč</v>
      </c>
      <c r="G52" s="40"/>
      <c r="H52" s="40"/>
      <c r="I52" s="136" t="s">
        <v>23</v>
      </c>
      <c r="J52" s="72" t="str">
        <f>IF(J12="","",J12)</f>
        <v>8. 1. 2021</v>
      </c>
      <c r="K52" s="40"/>
      <c r="L52" s="133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132"/>
      <c r="J53" s="40"/>
      <c r="K53" s="40"/>
      <c r="L53" s="133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Město Třebíč</v>
      </c>
      <c r="G54" s="40"/>
      <c r="H54" s="40"/>
      <c r="I54" s="136" t="s">
        <v>32</v>
      </c>
      <c r="J54" s="36" t="str">
        <f>E21</f>
        <v>Ing. Karel Tomek</v>
      </c>
      <c r="K54" s="40"/>
      <c r="L54" s="133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30</v>
      </c>
      <c r="D55" s="40"/>
      <c r="E55" s="40"/>
      <c r="F55" s="27" t="str">
        <f>IF(E18="","",E18)</f>
        <v>Vyplň údaj</v>
      </c>
      <c r="G55" s="40"/>
      <c r="H55" s="40"/>
      <c r="I55" s="136" t="s">
        <v>35</v>
      </c>
      <c r="J55" s="36" t="str">
        <f>E24</f>
        <v xml:space="preserve"> </v>
      </c>
      <c r="K55" s="40"/>
      <c r="L55" s="133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132"/>
      <c r="J56" s="40"/>
      <c r="K56" s="40"/>
      <c r="L56" s="133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70" t="s">
        <v>94</v>
      </c>
      <c r="D57" s="171"/>
      <c r="E57" s="171"/>
      <c r="F57" s="171"/>
      <c r="G57" s="171"/>
      <c r="H57" s="171"/>
      <c r="I57" s="172"/>
      <c r="J57" s="173" t="s">
        <v>95</v>
      </c>
      <c r="K57" s="171"/>
      <c r="L57" s="133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132"/>
      <c r="J58" s="40"/>
      <c r="K58" s="40"/>
      <c r="L58" s="133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74" t="s">
        <v>71</v>
      </c>
      <c r="D59" s="40"/>
      <c r="E59" s="40"/>
      <c r="F59" s="40"/>
      <c r="G59" s="40"/>
      <c r="H59" s="40"/>
      <c r="I59" s="132"/>
      <c r="J59" s="102">
        <f>J92</f>
        <v>0</v>
      </c>
      <c r="K59" s="40"/>
      <c r="L59" s="133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96</v>
      </c>
    </row>
    <row r="60" s="9" customFormat="1" ht="24.96" customHeight="1">
      <c r="A60" s="9"/>
      <c r="B60" s="175"/>
      <c r="C60" s="176"/>
      <c r="D60" s="177" t="s">
        <v>97</v>
      </c>
      <c r="E60" s="178"/>
      <c r="F60" s="178"/>
      <c r="G60" s="178"/>
      <c r="H60" s="178"/>
      <c r="I60" s="179"/>
      <c r="J60" s="180">
        <f>J93</f>
        <v>0</v>
      </c>
      <c r="K60" s="176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75"/>
      <c r="C61" s="176"/>
      <c r="D61" s="177" t="s">
        <v>98</v>
      </c>
      <c r="E61" s="178"/>
      <c r="F61" s="178"/>
      <c r="G61" s="178"/>
      <c r="H61" s="178"/>
      <c r="I61" s="179"/>
      <c r="J61" s="180">
        <f>J111</f>
        <v>0</v>
      </c>
      <c r="K61" s="176"/>
      <c r="L61" s="181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75"/>
      <c r="C62" s="176"/>
      <c r="D62" s="177" t="s">
        <v>99</v>
      </c>
      <c r="E62" s="178"/>
      <c r="F62" s="178"/>
      <c r="G62" s="178"/>
      <c r="H62" s="178"/>
      <c r="I62" s="179"/>
      <c r="J62" s="180">
        <f>J115</f>
        <v>0</v>
      </c>
      <c r="K62" s="176"/>
      <c r="L62" s="181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2"/>
      <c r="C63" s="183"/>
      <c r="D63" s="184" t="s">
        <v>100</v>
      </c>
      <c r="E63" s="185"/>
      <c r="F63" s="185"/>
      <c r="G63" s="185"/>
      <c r="H63" s="185"/>
      <c r="I63" s="186"/>
      <c r="J63" s="187">
        <f>J116</f>
        <v>0</v>
      </c>
      <c r="K63" s="183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2"/>
      <c r="C64" s="183"/>
      <c r="D64" s="184" t="s">
        <v>101</v>
      </c>
      <c r="E64" s="185"/>
      <c r="F64" s="185"/>
      <c r="G64" s="185"/>
      <c r="H64" s="185"/>
      <c r="I64" s="186"/>
      <c r="J64" s="187">
        <f>J136</f>
        <v>0</v>
      </c>
      <c r="K64" s="183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75"/>
      <c r="C65" s="176"/>
      <c r="D65" s="177" t="s">
        <v>102</v>
      </c>
      <c r="E65" s="178"/>
      <c r="F65" s="178"/>
      <c r="G65" s="178"/>
      <c r="H65" s="178"/>
      <c r="I65" s="179"/>
      <c r="J65" s="180">
        <f>J155</f>
        <v>0</v>
      </c>
      <c r="K65" s="176"/>
      <c r="L65" s="181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5"/>
      <c r="C66" s="176"/>
      <c r="D66" s="177" t="s">
        <v>103</v>
      </c>
      <c r="E66" s="178"/>
      <c r="F66" s="178"/>
      <c r="G66" s="178"/>
      <c r="H66" s="178"/>
      <c r="I66" s="179"/>
      <c r="J66" s="180">
        <f>J243</f>
        <v>0</v>
      </c>
      <c r="K66" s="176"/>
      <c r="L66" s="181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82"/>
      <c r="C67" s="183"/>
      <c r="D67" s="184" t="s">
        <v>104</v>
      </c>
      <c r="E67" s="185"/>
      <c r="F67" s="185"/>
      <c r="G67" s="185"/>
      <c r="H67" s="185"/>
      <c r="I67" s="186"/>
      <c r="J67" s="187">
        <f>J501</f>
        <v>0</v>
      </c>
      <c r="K67" s="183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83"/>
      <c r="D68" s="184" t="s">
        <v>105</v>
      </c>
      <c r="E68" s="185"/>
      <c r="F68" s="185"/>
      <c r="G68" s="185"/>
      <c r="H68" s="185"/>
      <c r="I68" s="186"/>
      <c r="J68" s="187">
        <f>J566</f>
        <v>0</v>
      </c>
      <c r="K68" s="183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83"/>
      <c r="D69" s="184" t="s">
        <v>106</v>
      </c>
      <c r="E69" s="185"/>
      <c r="F69" s="185"/>
      <c r="G69" s="185"/>
      <c r="H69" s="185"/>
      <c r="I69" s="186"/>
      <c r="J69" s="187">
        <f>J570</f>
        <v>0</v>
      </c>
      <c r="K69" s="183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5"/>
      <c r="C70" s="176"/>
      <c r="D70" s="177" t="s">
        <v>107</v>
      </c>
      <c r="E70" s="178"/>
      <c r="F70" s="178"/>
      <c r="G70" s="178"/>
      <c r="H70" s="178"/>
      <c r="I70" s="179"/>
      <c r="J70" s="180">
        <f>J587</f>
        <v>0</v>
      </c>
      <c r="K70" s="176"/>
      <c r="L70" s="181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5"/>
      <c r="C71" s="176"/>
      <c r="D71" s="177" t="s">
        <v>108</v>
      </c>
      <c r="E71" s="178"/>
      <c r="F71" s="178"/>
      <c r="G71" s="178"/>
      <c r="H71" s="178"/>
      <c r="I71" s="179"/>
      <c r="J71" s="180">
        <f>J656</f>
        <v>0</v>
      </c>
      <c r="K71" s="176"/>
      <c r="L71" s="181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82"/>
      <c r="C72" s="183"/>
      <c r="D72" s="184" t="s">
        <v>109</v>
      </c>
      <c r="E72" s="185"/>
      <c r="F72" s="185"/>
      <c r="G72" s="185"/>
      <c r="H72" s="185"/>
      <c r="I72" s="186"/>
      <c r="J72" s="187">
        <f>J657</f>
        <v>0</v>
      </c>
      <c r="K72" s="183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38"/>
      <c r="B73" s="39"/>
      <c r="C73" s="40"/>
      <c r="D73" s="40"/>
      <c r="E73" s="40"/>
      <c r="F73" s="40"/>
      <c r="G73" s="40"/>
      <c r="H73" s="40"/>
      <c r="I73" s="132"/>
      <c r="J73" s="40"/>
      <c r="K73" s="40"/>
      <c r="L73" s="133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59"/>
      <c r="C74" s="60"/>
      <c r="D74" s="60"/>
      <c r="E74" s="60"/>
      <c r="F74" s="60"/>
      <c r="G74" s="60"/>
      <c r="H74" s="60"/>
      <c r="I74" s="165"/>
      <c r="J74" s="60"/>
      <c r="K74" s="60"/>
      <c r="L74" s="133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8" s="2" customFormat="1" ht="6.96" customHeight="1">
      <c r="A78" s="38"/>
      <c r="B78" s="61"/>
      <c r="C78" s="62"/>
      <c r="D78" s="62"/>
      <c r="E78" s="62"/>
      <c r="F78" s="62"/>
      <c r="G78" s="62"/>
      <c r="H78" s="62"/>
      <c r="I78" s="168"/>
      <c r="J78" s="62"/>
      <c r="K78" s="62"/>
      <c r="L78" s="133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24.96" customHeight="1">
      <c r="A79" s="38"/>
      <c r="B79" s="39"/>
      <c r="C79" s="23" t="s">
        <v>110</v>
      </c>
      <c r="D79" s="40"/>
      <c r="E79" s="40"/>
      <c r="F79" s="40"/>
      <c r="G79" s="40"/>
      <c r="H79" s="40"/>
      <c r="I79" s="132"/>
      <c r="J79" s="40"/>
      <c r="K79" s="40"/>
      <c r="L79" s="133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39"/>
      <c r="C80" s="40"/>
      <c r="D80" s="40"/>
      <c r="E80" s="40"/>
      <c r="F80" s="40"/>
      <c r="G80" s="40"/>
      <c r="H80" s="40"/>
      <c r="I80" s="132"/>
      <c r="J80" s="40"/>
      <c r="K80" s="40"/>
      <c r="L80" s="133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16</v>
      </c>
      <c r="D81" s="40"/>
      <c r="E81" s="40"/>
      <c r="F81" s="40"/>
      <c r="G81" s="40"/>
      <c r="H81" s="40"/>
      <c r="I81" s="132"/>
      <c r="J81" s="40"/>
      <c r="K81" s="40"/>
      <c r="L81" s="13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6.5" customHeight="1">
      <c r="A82" s="38"/>
      <c r="B82" s="39"/>
      <c r="C82" s="40"/>
      <c r="D82" s="40"/>
      <c r="E82" s="169" t="str">
        <f>E7</f>
        <v>Preference veřejné dopravy města Třebíč</v>
      </c>
      <c r="F82" s="32"/>
      <c r="G82" s="32"/>
      <c r="H82" s="32"/>
      <c r="I82" s="132"/>
      <c r="J82" s="40"/>
      <c r="K82" s="40"/>
      <c r="L82" s="13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2" t="s">
        <v>86</v>
      </c>
      <c r="D83" s="40"/>
      <c r="E83" s="40"/>
      <c r="F83" s="40"/>
      <c r="G83" s="40"/>
      <c r="H83" s="40"/>
      <c r="I83" s="132"/>
      <c r="J83" s="40"/>
      <c r="K83" s="40"/>
      <c r="L83" s="13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24.75" customHeight="1">
      <c r="A84" s="38"/>
      <c r="B84" s="39"/>
      <c r="C84" s="40"/>
      <c r="D84" s="40"/>
      <c r="E84" s="69" t="str">
        <f>E9</f>
        <v>I.a_rev_3/2022 - Jejkovská Brána x B. Václavka x S. Osovského x Soukenická - SSZ</v>
      </c>
      <c r="F84" s="40"/>
      <c r="G84" s="40"/>
      <c r="H84" s="40"/>
      <c r="I84" s="132"/>
      <c r="J84" s="40"/>
      <c r="K84" s="40"/>
      <c r="L84" s="13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6.96" customHeight="1">
      <c r="A85" s="38"/>
      <c r="B85" s="39"/>
      <c r="C85" s="40"/>
      <c r="D85" s="40"/>
      <c r="E85" s="40"/>
      <c r="F85" s="40"/>
      <c r="G85" s="40"/>
      <c r="H85" s="40"/>
      <c r="I85" s="132"/>
      <c r="J85" s="40"/>
      <c r="K85" s="40"/>
      <c r="L85" s="13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21</v>
      </c>
      <c r="D86" s="40"/>
      <c r="E86" s="40"/>
      <c r="F86" s="27" t="str">
        <f>F12</f>
        <v>Město Třebíč</v>
      </c>
      <c r="G86" s="40"/>
      <c r="H86" s="40"/>
      <c r="I86" s="136" t="s">
        <v>23</v>
      </c>
      <c r="J86" s="72" t="str">
        <f>IF(J12="","",J12)</f>
        <v>8. 1. 2021</v>
      </c>
      <c r="K86" s="40"/>
      <c r="L86" s="13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6.96" customHeight="1">
      <c r="A87" s="38"/>
      <c r="B87" s="39"/>
      <c r="C87" s="40"/>
      <c r="D87" s="40"/>
      <c r="E87" s="40"/>
      <c r="F87" s="40"/>
      <c r="G87" s="40"/>
      <c r="H87" s="40"/>
      <c r="I87" s="132"/>
      <c r="J87" s="40"/>
      <c r="K87" s="40"/>
      <c r="L87" s="13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5.15" customHeight="1">
      <c r="A88" s="38"/>
      <c r="B88" s="39"/>
      <c r="C88" s="32" t="s">
        <v>25</v>
      </c>
      <c r="D88" s="40"/>
      <c r="E88" s="40"/>
      <c r="F88" s="27" t="str">
        <f>E15</f>
        <v>Město Třebíč</v>
      </c>
      <c r="G88" s="40"/>
      <c r="H88" s="40"/>
      <c r="I88" s="136" t="s">
        <v>32</v>
      </c>
      <c r="J88" s="36" t="str">
        <f>E21</f>
        <v>Ing. Karel Tomek</v>
      </c>
      <c r="K88" s="40"/>
      <c r="L88" s="13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5.15" customHeight="1">
      <c r="A89" s="38"/>
      <c r="B89" s="39"/>
      <c r="C89" s="32" t="s">
        <v>30</v>
      </c>
      <c r="D89" s="40"/>
      <c r="E89" s="40"/>
      <c r="F89" s="27" t="str">
        <f>IF(E18="","",E18)</f>
        <v>Vyplň údaj</v>
      </c>
      <c r="G89" s="40"/>
      <c r="H89" s="40"/>
      <c r="I89" s="136" t="s">
        <v>35</v>
      </c>
      <c r="J89" s="36" t="str">
        <f>E24</f>
        <v xml:space="preserve"> </v>
      </c>
      <c r="K89" s="40"/>
      <c r="L89" s="13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0.32" customHeight="1">
      <c r="A90" s="38"/>
      <c r="B90" s="39"/>
      <c r="C90" s="40"/>
      <c r="D90" s="40"/>
      <c r="E90" s="40"/>
      <c r="F90" s="40"/>
      <c r="G90" s="40"/>
      <c r="H90" s="40"/>
      <c r="I90" s="132"/>
      <c r="J90" s="40"/>
      <c r="K90" s="40"/>
      <c r="L90" s="13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11" customFormat="1" ht="29.28" customHeight="1">
      <c r="A91" s="189"/>
      <c r="B91" s="190"/>
      <c r="C91" s="191" t="s">
        <v>111</v>
      </c>
      <c r="D91" s="192" t="s">
        <v>58</v>
      </c>
      <c r="E91" s="192" t="s">
        <v>54</v>
      </c>
      <c r="F91" s="192" t="s">
        <v>55</v>
      </c>
      <c r="G91" s="192" t="s">
        <v>112</v>
      </c>
      <c r="H91" s="192" t="s">
        <v>113</v>
      </c>
      <c r="I91" s="193" t="s">
        <v>114</v>
      </c>
      <c r="J91" s="192" t="s">
        <v>95</v>
      </c>
      <c r="K91" s="194" t="s">
        <v>115</v>
      </c>
      <c r="L91" s="195"/>
      <c r="M91" s="92" t="s">
        <v>19</v>
      </c>
      <c r="N91" s="93" t="s">
        <v>43</v>
      </c>
      <c r="O91" s="93" t="s">
        <v>116</v>
      </c>
      <c r="P91" s="93" t="s">
        <v>117</v>
      </c>
      <c r="Q91" s="93" t="s">
        <v>118</v>
      </c>
      <c r="R91" s="93" t="s">
        <v>119</v>
      </c>
      <c r="S91" s="93" t="s">
        <v>120</v>
      </c>
      <c r="T91" s="94" t="s">
        <v>121</v>
      </c>
      <c r="U91" s="189"/>
      <c r="V91" s="189"/>
      <c r="W91" s="189"/>
      <c r="X91" s="189"/>
      <c r="Y91" s="189"/>
      <c r="Z91" s="189"/>
      <c r="AA91" s="189"/>
      <c r="AB91" s="189"/>
      <c r="AC91" s="189"/>
      <c r="AD91" s="189"/>
      <c r="AE91" s="189"/>
    </row>
    <row r="92" s="2" customFormat="1" ht="22.8" customHeight="1">
      <c r="A92" s="38"/>
      <c r="B92" s="39"/>
      <c r="C92" s="99" t="s">
        <v>122</v>
      </c>
      <c r="D92" s="40"/>
      <c r="E92" s="40"/>
      <c r="F92" s="40"/>
      <c r="G92" s="40"/>
      <c r="H92" s="40"/>
      <c r="I92" s="132"/>
      <c r="J92" s="196">
        <f>BK92</f>
        <v>0</v>
      </c>
      <c r="K92" s="40"/>
      <c r="L92" s="44"/>
      <c r="M92" s="95"/>
      <c r="N92" s="197"/>
      <c r="O92" s="96"/>
      <c r="P92" s="198">
        <f>P93+P111+P115+P155+P243+P587+P656</f>
        <v>0</v>
      </c>
      <c r="Q92" s="96"/>
      <c r="R92" s="198">
        <f>R93+R111+R115+R155+R243+R587+R656</f>
        <v>110.880605</v>
      </c>
      <c r="S92" s="96"/>
      <c r="T92" s="199">
        <f>T93+T111+T115+T155+T243+T587+T656</f>
        <v>23.199999999999999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72</v>
      </c>
      <c r="AU92" s="17" t="s">
        <v>96</v>
      </c>
      <c r="BK92" s="200">
        <f>BK93+BK111+BK115+BK155+BK243+BK587+BK656</f>
        <v>0</v>
      </c>
    </row>
    <row r="93" s="12" customFormat="1" ht="25.92" customHeight="1">
      <c r="A93" s="12"/>
      <c r="B93" s="201"/>
      <c r="C93" s="202"/>
      <c r="D93" s="203" t="s">
        <v>72</v>
      </c>
      <c r="E93" s="204" t="s">
        <v>123</v>
      </c>
      <c r="F93" s="204" t="s">
        <v>124</v>
      </c>
      <c r="G93" s="202"/>
      <c r="H93" s="202"/>
      <c r="I93" s="205"/>
      <c r="J93" s="206">
        <f>BK93</f>
        <v>0</v>
      </c>
      <c r="K93" s="202"/>
      <c r="L93" s="207"/>
      <c r="M93" s="208"/>
      <c r="N93" s="209"/>
      <c r="O93" s="209"/>
      <c r="P93" s="210">
        <f>SUM(P94:P110)</f>
        <v>0</v>
      </c>
      <c r="Q93" s="209"/>
      <c r="R93" s="210">
        <f>SUM(R94:R110)</f>
        <v>0</v>
      </c>
      <c r="S93" s="209"/>
      <c r="T93" s="211">
        <f>SUM(T94:T110)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2" t="s">
        <v>81</v>
      </c>
      <c r="AT93" s="213" t="s">
        <v>72</v>
      </c>
      <c r="AU93" s="213" t="s">
        <v>73</v>
      </c>
      <c r="AY93" s="212" t="s">
        <v>125</v>
      </c>
      <c r="BK93" s="214">
        <f>SUM(BK94:BK110)</f>
        <v>0</v>
      </c>
    </row>
    <row r="94" s="2" customFormat="1" ht="16.5" customHeight="1">
      <c r="A94" s="38"/>
      <c r="B94" s="39"/>
      <c r="C94" s="215" t="s">
        <v>81</v>
      </c>
      <c r="D94" s="215" t="s">
        <v>126</v>
      </c>
      <c r="E94" s="216" t="s">
        <v>127</v>
      </c>
      <c r="F94" s="217" t="s">
        <v>128</v>
      </c>
      <c r="G94" s="218" t="s">
        <v>129</v>
      </c>
      <c r="H94" s="219">
        <v>80.299999999999997</v>
      </c>
      <c r="I94" s="220"/>
      <c r="J94" s="221">
        <f>ROUND(I94*H94,2)</f>
        <v>0</v>
      </c>
      <c r="K94" s="217" t="s">
        <v>19</v>
      </c>
      <c r="L94" s="44"/>
      <c r="M94" s="222" t="s">
        <v>19</v>
      </c>
      <c r="N94" s="223" t="s">
        <v>44</v>
      </c>
      <c r="O94" s="84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26" t="s">
        <v>130</v>
      </c>
      <c r="AT94" s="226" t="s">
        <v>126</v>
      </c>
      <c r="AU94" s="226" t="s">
        <v>81</v>
      </c>
      <c r="AY94" s="17" t="s">
        <v>125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17" t="s">
        <v>81</v>
      </c>
      <c r="BK94" s="227">
        <f>ROUND(I94*H94,2)</f>
        <v>0</v>
      </c>
      <c r="BL94" s="17" t="s">
        <v>130</v>
      </c>
      <c r="BM94" s="226" t="s">
        <v>131</v>
      </c>
    </row>
    <row r="95" s="2" customFormat="1">
      <c r="A95" s="38"/>
      <c r="B95" s="39"/>
      <c r="C95" s="40"/>
      <c r="D95" s="228" t="s">
        <v>132</v>
      </c>
      <c r="E95" s="40"/>
      <c r="F95" s="229" t="s">
        <v>128</v>
      </c>
      <c r="G95" s="40"/>
      <c r="H95" s="40"/>
      <c r="I95" s="132"/>
      <c r="J95" s="40"/>
      <c r="K95" s="40"/>
      <c r="L95" s="44"/>
      <c r="M95" s="230"/>
      <c r="N95" s="231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132</v>
      </c>
      <c r="AU95" s="17" t="s">
        <v>81</v>
      </c>
    </row>
    <row r="96" s="13" customFormat="1">
      <c r="A96" s="13"/>
      <c r="B96" s="232"/>
      <c r="C96" s="233"/>
      <c r="D96" s="228" t="s">
        <v>133</v>
      </c>
      <c r="E96" s="234" t="s">
        <v>19</v>
      </c>
      <c r="F96" s="235" t="s">
        <v>134</v>
      </c>
      <c r="G96" s="233"/>
      <c r="H96" s="236">
        <v>73</v>
      </c>
      <c r="I96" s="237"/>
      <c r="J96" s="233"/>
      <c r="K96" s="233"/>
      <c r="L96" s="238"/>
      <c r="M96" s="239"/>
      <c r="N96" s="240"/>
      <c r="O96" s="240"/>
      <c r="P96" s="240"/>
      <c r="Q96" s="240"/>
      <c r="R96" s="240"/>
      <c r="S96" s="240"/>
      <c r="T96" s="241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2" t="s">
        <v>133</v>
      </c>
      <c r="AU96" s="242" t="s">
        <v>81</v>
      </c>
      <c r="AV96" s="13" t="s">
        <v>84</v>
      </c>
      <c r="AW96" s="13" t="s">
        <v>34</v>
      </c>
      <c r="AX96" s="13" t="s">
        <v>81</v>
      </c>
      <c r="AY96" s="242" t="s">
        <v>125</v>
      </c>
    </row>
    <row r="97" s="13" customFormat="1">
      <c r="A97" s="13"/>
      <c r="B97" s="232"/>
      <c r="C97" s="233"/>
      <c r="D97" s="228" t="s">
        <v>133</v>
      </c>
      <c r="E97" s="233"/>
      <c r="F97" s="235" t="s">
        <v>135</v>
      </c>
      <c r="G97" s="233"/>
      <c r="H97" s="236">
        <v>80.299999999999997</v>
      </c>
      <c r="I97" s="237"/>
      <c r="J97" s="233"/>
      <c r="K97" s="233"/>
      <c r="L97" s="238"/>
      <c r="M97" s="239"/>
      <c r="N97" s="240"/>
      <c r="O97" s="240"/>
      <c r="P97" s="240"/>
      <c r="Q97" s="240"/>
      <c r="R97" s="240"/>
      <c r="S97" s="240"/>
      <c r="T97" s="241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2" t="s">
        <v>133</v>
      </c>
      <c r="AU97" s="242" t="s">
        <v>81</v>
      </c>
      <c r="AV97" s="13" t="s">
        <v>84</v>
      </c>
      <c r="AW97" s="13" t="s">
        <v>4</v>
      </c>
      <c r="AX97" s="13" t="s">
        <v>81</v>
      </c>
      <c r="AY97" s="242" t="s">
        <v>125</v>
      </c>
    </row>
    <row r="98" s="2" customFormat="1" ht="21.75" customHeight="1">
      <c r="A98" s="38"/>
      <c r="B98" s="39"/>
      <c r="C98" s="215" t="s">
        <v>84</v>
      </c>
      <c r="D98" s="215" t="s">
        <v>126</v>
      </c>
      <c r="E98" s="216" t="s">
        <v>136</v>
      </c>
      <c r="F98" s="217" t="s">
        <v>137</v>
      </c>
      <c r="G98" s="218" t="s">
        <v>138</v>
      </c>
      <c r="H98" s="219">
        <v>4</v>
      </c>
      <c r="I98" s="220"/>
      <c r="J98" s="221">
        <f>ROUND(I98*H98,2)</f>
        <v>0</v>
      </c>
      <c r="K98" s="217" t="s">
        <v>19</v>
      </c>
      <c r="L98" s="44"/>
      <c r="M98" s="222" t="s">
        <v>19</v>
      </c>
      <c r="N98" s="223" t="s">
        <v>44</v>
      </c>
      <c r="O98" s="84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26" t="s">
        <v>130</v>
      </c>
      <c r="AT98" s="226" t="s">
        <v>126</v>
      </c>
      <c r="AU98" s="226" t="s">
        <v>81</v>
      </c>
      <c r="AY98" s="17" t="s">
        <v>125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7" t="s">
        <v>81</v>
      </c>
      <c r="BK98" s="227">
        <f>ROUND(I98*H98,2)</f>
        <v>0</v>
      </c>
      <c r="BL98" s="17" t="s">
        <v>130</v>
      </c>
      <c r="BM98" s="226" t="s">
        <v>139</v>
      </c>
    </row>
    <row r="99" s="2" customFormat="1">
      <c r="A99" s="38"/>
      <c r="B99" s="39"/>
      <c r="C99" s="40"/>
      <c r="D99" s="228" t="s">
        <v>132</v>
      </c>
      <c r="E99" s="40"/>
      <c r="F99" s="229" t="s">
        <v>137</v>
      </c>
      <c r="G99" s="40"/>
      <c r="H99" s="40"/>
      <c r="I99" s="132"/>
      <c r="J99" s="40"/>
      <c r="K99" s="40"/>
      <c r="L99" s="44"/>
      <c r="M99" s="230"/>
      <c r="N99" s="231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132</v>
      </c>
      <c r="AU99" s="17" t="s">
        <v>81</v>
      </c>
    </row>
    <row r="100" s="13" customFormat="1">
      <c r="A100" s="13"/>
      <c r="B100" s="232"/>
      <c r="C100" s="233"/>
      <c r="D100" s="228" t="s">
        <v>133</v>
      </c>
      <c r="E100" s="234" t="s">
        <v>19</v>
      </c>
      <c r="F100" s="235" t="s">
        <v>140</v>
      </c>
      <c r="G100" s="233"/>
      <c r="H100" s="236">
        <v>4</v>
      </c>
      <c r="I100" s="237"/>
      <c r="J100" s="233"/>
      <c r="K100" s="233"/>
      <c r="L100" s="238"/>
      <c r="M100" s="239"/>
      <c r="N100" s="240"/>
      <c r="O100" s="240"/>
      <c r="P100" s="240"/>
      <c r="Q100" s="240"/>
      <c r="R100" s="240"/>
      <c r="S100" s="240"/>
      <c r="T100" s="241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2" t="s">
        <v>133</v>
      </c>
      <c r="AU100" s="242" t="s">
        <v>81</v>
      </c>
      <c r="AV100" s="13" t="s">
        <v>84</v>
      </c>
      <c r="AW100" s="13" t="s">
        <v>34</v>
      </c>
      <c r="AX100" s="13" t="s">
        <v>73</v>
      </c>
      <c r="AY100" s="242" t="s">
        <v>125</v>
      </c>
    </row>
    <row r="101" s="14" customFormat="1">
      <c r="A101" s="14"/>
      <c r="B101" s="243"/>
      <c r="C101" s="244"/>
      <c r="D101" s="228" t="s">
        <v>133</v>
      </c>
      <c r="E101" s="245" t="s">
        <v>19</v>
      </c>
      <c r="F101" s="246" t="s">
        <v>141</v>
      </c>
      <c r="G101" s="244"/>
      <c r="H101" s="247">
        <v>4</v>
      </c>
      <c r="I101" s="248"/>
      <c r="J101" s="244"/>
      <c r="K101" s="244"/>
      <c r="L101" s="249"/>
      <c r="M101" s="250"/>
      <c r="N101" s="251"/>
      <c r="O101" s="251"/>
      <c r="P101" s="251"/>
      <c r="Q101" s="251"/>
      <c r="R101" s="251"/>
      <c r="S101" s="251"/>
      <c r="T101" s="252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3" t="s">
        <v>133</v>
      </c>
      <c r="AU101" s="253" t="s">
        <v>81</v>
      </c>
      <c r="AV101" s="14" t="s">
        <v>130</v>
      </c>
      <c r="AW101" s="14" t="s">
        <v>34</v>
      </c>
      <c r="AX101" s="14" t="s">
        <v>81</v>
      </c>
      <c r="AY101" s="253" t="s">
        <v>125</v>
      </c>
    </row>
    <row r="102" s="2" customFormat="1" ht="16.5" customHeight="1">
      <c r="A102" s="38"/>
      <c r="B102" s="39"/>
      <c r="C102" s="215" t="s">
        <v>142</v>
      </c>
      <c r="D102" s="215" t="s">
        <v>126</v>
      </c>
      <c r="E102" s="216" t="s">
        <v>143</v>
      </c>
      <c r="F102" s="217" t="s">
        <v>144</v>
      </c>
      <c r="G102" s="218" t="s">
        <v>138</v>
      </c>
      <c r="H102" s="219">
        <v>1</v>
      </c>
      <c r="I102" s="220"/>
      <c r="J102" s="221">
        <f>ROUND(I102*H102,2)</f>
        <v>0</v>
      </c>
      <c r="K102" s="217" t="s">
        <v>19</v>
      </c>
      <c r="L102" s="44"/>
      <c r="M102" s="222" t="s">
        <v>19</v>
      </c>
      <c r="N102" s="223" t="s">
        <v>44</v>
      </c>
      <c r="O102" s="84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26" t="s">
        <v>130</v>
      </c>
      <c r="AT102" s="226" t="s">
        <v>126</v>
      </c>
      <c r="AU102" s="226" t="s">
        <v>81</v>
      </c>
      <c r="AY102" s="17" t="s">
        <v>125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7" t="s">
        <v>81</v>
      </c>
      <c r="BK102" s="227">
        <f>ROUND(I102*H102,2)</f>
        <v>0</v>
      </c>
      <c r="BL102" s="17" t="s">
        <v>130</v>
      </c>
      <c r="BM102" s="226" t="s">
        <v>145</v>
      </c>
    </row>
    <row r="103" s="2" customFormat="1">
      <c r="A103" s="38"/>
      <c r="B103" s="39"/>
      <c r="C103" s="40"/>
      <c r="D103" s="228" t="s">
        <v>132</v>
      </c>
      <c r="E103" s="40"/>
      <c r="F103" s="229" t="s">
        <v>144</v>
      </c>
      <c r="G103" s="40"/>
      <c r="H103" s="40"/>
      <c r="I103" s="132"/>
      <c r="J103" s="40"/>
      <c r="K103" s="40"/>
      <c r="L103" s="44"/>
      <c r="M103" s="230"/>
      <c r="N103" s="231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132</v>
      </c>
      <c r="AU103" s="17" t="s">
        <v>81</v>
      </c>
    </row>
    <row r="104" s="2" customFormat="1">
      <c r="A104" s="38"/>
      <c r="B104" s="39"/>
      <c r="C104" s="40"/>
      <c r="D104" s="228" t="s">
        <v>146</v>
      </c>
      <c r="E104" s="40"/>
      <c r="F104" s="254" t="s">
        <v>147</v>
      </c>
      <c r="G104" s="40"/>
      <c r="H104" s="40"/>
      <c r="I104" s="132"/>
      <c r="J104" s="40"/>
      <c r="K104" s="40"/>
      <c r="L104" s="44"/>
      <c r="M104" s="230"/>
      <c r="N104" s="231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146</v>
      </c>
      <c r="AU104" s="17" t="s">
        <v>81</v>
      </c>
    </row>
    <row r="105" s="13" customFormat="1">
      <c r="A105" s="13"/>
      <c r="B105" s="232"/>
      <c r="C105" s="233"/>
      <c r="D105" s="228" t="s">
        <v>133</v>
      </c>
      <c r="E105" s="234" t="s">
        <v>19</v>
      </c>
      <c r="F105" s="235" t="s">
        <v>148</v>
      </c>
      <c r="G105" s="233"/>
      <c r="H105" s="236">
        <v>1</v>
      </c>
      <c r="I105" s="237"/>
      <c r="J105" s="233"/>
      <c r="K105" s="233"/>
      <c r="L105" s="238"/>
      <c r="M105" s="239"/>
      <c r="N105" s="240"/>
      <c r="O105" s="240"/>
      <c r="P105" s="240"/>
      <c r="Q105" s="240"/>
      <c r="R105" s="240"/>
      <c r="S105" s="240"/>
      <c r="T105" s="241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2" t="s">
        <v>133</v>
      </c>
      <c r="AU105" s="242" t="s">
        <v>81</v>
      </c>
      <c r="AV105" s="13" t="s">
        <v>84</v>
      </c>
      <c r="AW105" s="13" t="s">
        <v>34</v>
      </c>
      <c r="AX105" s="13" t="s">
        <v>73</v>
      </c>
      <c r="AY105" s="242" t="s">
        <v>125</v>
      </c>
    </row>
    <row r="106" s="14" customFormat="1">
      <c r="A106" s="14"/>
      <c r="B106" s="243"/>
      <c r="C106" s="244"/>
      <c r="D106" s="228" t="s">
        <v>133</v>
      </c>
      <c r="E106" s="245" t="s">
        <v>19</v>
      </c>
      <c r="F106" s="246" t="s">
        <v>141</v>
      </c>
      <c r="G106" s="244"/>
      <c r="H106" s="247">
        <v>1</v>
      </c>
      <c r="I106" s="248"/>
      <c r="J106" s="244"/>
      <c r="K106" s="244"/>
      <c r="L106" s="249"/>
      <c r="M106" s="250"/>
      <c r="N106" s="251"/>
      <c r="O106" s="251"/>
      <c r="P106" s="251"/>
      <c r="Q106" s="251"/>
      <c r="R106" s="251"/>
      <c r="S106" s="251"/>
      <c r="T106" s="252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3" t="s">
        <v>133</v>
      </c>
      <c r="AU106" s="253" t="s">
        <v>81</v>
      </c>
      <c r="AV106" s="14" t="s">
        <v>130</v>
      </c>
      <c r="AW106" s="14" t="s">
        <v>34</v>
      </c>
      <c r="AX106" s="14" t="s">
        <v>81</v>
      </c>
      <c r="AY106" s="253" t="s">
        <v>125</v>
      </c>
    </row>
    <row r="107" s="2" customFormat="1" ht="16.5" customHeight="1">
      <c r="A107" s="38"/>
      <c r="B107" s="39"/>
      <c r="C107" s="215" t="s">
        <v>130</v>
      </c>
      <c r="D107" s="215" t="s">
        <v>126</v>
      </c>
      <c r="E107" s="216" t="s">
        <v>149</v>
      </c>
      <c r="F107" s="217" t="s">
        <v>150</v>
      </c>
      <c r="G107" s="218" t="s">
        <v>138</v>
      </c>
      <c r="H107" s="219">
        <v>2</v>
      </c>
      <c r="I107" s="220"/>
      <c r="J107" s="221">
        <f>ROUND(I107*H107,2)</f>
        <v>0</v>
      </c>
      <c r="K107" s="217" t="s">
        <v>19</v>
      </c>
      <c r="L107" s="44"/>
      <c r="M107" s="222" t="s">
        <v>19</v>
      </c>
      <c r="N107" s="223" t="s">
        <v>44</v>
      </c>
      <c r="O107" s="84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26" t="s">
        <v>130</v>
      </c>
      <c r="AT107" s="226" t="s">
        <v>126</v>
      </c>
      <c r="AU107" s="226" t="s">
        <v>81</v>
      </c>
      <c r="AY107" s="17" t="s">
        <v>125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7" t="s">
        <v>81</v>
      </c>
      <c r="BK107" s="227">
        <f>ROUND(I107*H107,2)</f>
        <v>0</v>
      </c>
      <c r="BL107" s="17" t="s">
        <v>130</v>
      </c>
      <c r="BM107" s="226" t="s">
        <v>151</v>
      </c>
    </row>
    <row r="108" s="2" customFormat="1">
      <c r="A108" s="38"/>
      <c r="B108" s="39"/>
      <c r="C108" s="40"/>
      <c r="D108" s="228" t="s">
        <v>132</v>
      </c>
      <c r="E108" s="40"/>
      <c r="F108" s="229" t="s">
        <v>150</v>
      </c>
      <c r="G108" s="40"/>
      <c r="H108" s="40"/>
      <c r="I108" s="132"/>
      <c r="J108" s="40"/>
      <c r="K108" s="40"/>
      <c r="L108" s="44"/>
      <c r="M108" s="230"/>
      <c r="N108" s="231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132</v>
      </c>
      <c r="AU108" s="17" t="s">
        <v>81</v>
      </c>
    </row>
    <row r="109" s="2" customFormat="1">
      <c r="A109" s="38"/>
      <c r="B109" s="39"/>
      <c r="C109" s="40"/>
      <c r="D109" s="228" t="s">
        <v>146</v>
      </c>
      <c r="E109" s="40"/>
      <c r="F109" s="254" t="s">
        <v>152</v>
      </c>
      <c r="G109" s="40"/>
      <c r="H109" s="40"/>
      <c r="I109" s="132"/>
      <c r="J109" s="40"/>
      <c r="K109" s="40"/>
      <c r="L109" s="44"/>
      <c r="M109" s="230"/>
      <c r="N109" s="231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146</v>
      </c>
      <c r="AU109" s="17" t="s">
        <v>81</v>
      </c>
    </row>
    <row r="110" s="13" customFormat="1">
      <c r="A110" s="13"/>
      <c r="B110" s="232"/>
      <c r="C110" s="233"/>
      <c r="D110" s="228" t="s">
        <v>133</v>
      </c>
      <c r="E110" s="234" t="s">
        <v>19</v>
      </c>
      <c r="F110" s="235" t="s">
        <v>153</v>
      </c>
      <c r="G110" s="233"/>
      <c r="H110" s="236">
        <v>2</v>
      </c>
      <c r="I110" s="237"/>
      <c r="J110" s="233"/>
      <c r="K110" s="233"/>
      <c r="L110" s="238"/>
      <c r="M110" s="239"/>
      <c r="N110" s="240"/>
      <c r="O110" s="240"/>
      <c r="P110" s="240"/>
      <c r="Q110" s="240"/>
      <c r="R110" s="240"/>
      <c r="S110" s="240"/>
      <c r="T110" s="241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2" t="s">
        <v>133</v>
      </c>
      <c r="AU110" s="242" t="s">
        <v>81</v>
      </c>
      <c r="AV110" s="13" t="s">
        <v>84</v>
      </c>
      <c r="AW110" s="13" t="s">
        <v>34</v>
      </c>
      <c r="AX110" s="13" t="s">
        <v>81</v>
      </c>
      <c r="AY110" s="242" t="s">
        <v>125</v>
      </c>
    </row>
    <row r="111" s="12" customFormat="1" ht="25.92" customHeight="1">
      <c r="A111" s="12"/>
      <c r="B111" s="201"/>
      <c r="C111" s="202"/>
      <c r="D111" s="203" t="s">
        <v>72</v>
      </c>
      <c r="E111" s="204" t="s">
        <v>154</v>
      </c>
      <c r="F111" s="204" t="s">
        <v>155</v>
      </c>
      <c r="G111" s="202"/>
      <c r="H111" s="202"/>
      <c r="I111" s="205"/>
      <c r="J111" s="206">
        <f>BK111</f>
        <v>0</v>
      </c>
      <c r="K111" s="202"/>
      <c r="L111" s="207"/>
      <c r="M111" s="208"/>
      <c r="N111" s="209"/>
      <c r="O111" s="209"/>
      <c r="P111" s="210">
        <f>SUM(P112:P114)</f>
        <v>0</v>
      </c>
      <c r="Q111" s="209"/>
      <c r="R111" s="210">
        <f>SUM(R112:R114)</f>
        <v>0.00025500000000000002</v>
      </c>
      <c r="S111" s="209"/>
      <c r="T111" s="211">
        <f>SUM(T112:T114)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12" t="s">
        <v>84</v>
      </c>
      <c r="AT111" s="213" t="s">
        <v>72</v>
      </c>
      <c r="AU111" s="213" t="s">
        <v>73</v>
      </c>
      <c r="AY111" s="212" t="s">
        <v>125</v>
      </c>
      <c r="BK111" s="214">
        <f>SUM(BK112:BK114)</f>
        <v>0</v>
      </c>
    </row>
    <row r="112" s="2" customFormat="1" ht="21.75" customHeight="1">
      <c r="A112" s="38"/>
      <c r="B112" s="39"/>
      <c r="C112" s="215" t="s">
        <v>156</v>
      </c>
      <c r="D112" s="215" t="s">
        <v>126</v>
      </c>
      <c r="E112" s="216" t="s">
        <v>157</v>
      </c>
      <c r="F112" s="217" t="s">
        <v>158</v>
      </c>
      <c r="G112" s="218" t="s">
        <v>159</v>
      </c>
      <c r="H112" s="219">
        <v>1.02</v>
      </c>
      <c r="I112" s="220"/>
      <c r="J112" s="221">
        <f>ROUND(I112*H112,2)</f>
        <v>0</v>
      </c>
      <c r="K112" s="217" t="s">
        <v>19</v>
      </c>
      <c r="L112" s="44"/>
      <c r="M112" s="222" t="s">
        <v>19</v>
      </c>
      <c r="N112" s="223" t="s">
        <v>44</v>
      </c>
      <c r="O112" s="84"/>
      <c r="P112" s="224">
        <f>O112*H112</f>
        <v>0</v>
      </c>
      <c r="Q112" s="224">
        <v>0.00025000000000000001</v>
      </c>
      <c r="R112" s="224">
        <f>Q112*H112</f>
        <v>0.00025500000000000002</v>
      </c>
      <c r="S112" s="224">
        <v>0</v>
      </c>
      <c r="T112" s="225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26" t="s">
        <v>160</v>
      </c>
      <c r="AT112" s="226" t="s">
        <v>126</v>
      </c>
      <c r="AU112" s="226" t="s">
        <v>81</v>
      </c>
      <c r="AY112" s="17" t="s">
        <v>125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7" t="s">
        <v>81</v>
      </c>
      <c r="BK112" s="227">
        <f>ROUND(I112*H112,2)</f>
        <v>0</v>
      </c>
      <c r="BL112" s="17" t="s">
        <v>160</v>
      </c>
      <c r="BM112" s="226" t="s">
        <v>161</v>
      </c>
    </row>
    <row r="113" s="2" customFormat="1">
      <c r="A113" s="38"/>
      <c r="B113" s="39"/>
      <c r="C113" s="40"/>
      <c r="D113" s="228" t="s">
        <v>132</v>
      </c>
      <c r="E113" s="40"/>
      <c r="F113" s="229" t="s">
        <v>158</v>
      </c>
      <c r="G113" s="40"/>
      <c r="H113" s="40"/>
      <c r="I113" s="132"/>
      <c r="J113" s="40"/>
      <c r="K113" s="40"/>
      <c r="L113" s="44"/>
      <c r="M113" s="230"/>
      <c r="N113" s="231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132</v>
      </c>
      <c r="AU113" s="17" t="s">
        <v>81</v>
      </c>
    </row>
    <row r="114" s="13" customFormat="1">
      <c r="A114" s="13"/>
      <c r="B114" s="232"/>
      <c r="C114" s="233"/>
      <c r="D114" s="228" t="s">
        <v>133</v>
      </c>
      <c r="E114" s="234" t="s">
        <v>19</v>
      </c>
      <c r="F114" s="235" t="s">
        <v>162</v>
      </c>
      <c r="G114" s="233"/>
      <c r="H114" s="236">
        <v>1.02</v>
      </c>
      <c r="I114" s="237"/>
      <c r="J114" s="233"/>
      <c r="K114" s="233"/>
      <c r="L114" s="238"/>
      <c r="M114" s="239"/>
      <c r="N114" s="240"/>
      <c r="O114" s="240"/>
      <c r="P114" s="240"/>
      <c r="Q114" s="240"/>
      <c r="R114" s="240"/>
      <c r="S114" s="240"/>
      <c r="T114" s="241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2" t="s">
        <v>133</v>
      </c>
      <c r="AU114" s="242" t="s">
        <v>81</v>
      </c>
      <c r="AV114" s="13" t="s">
        <v>84</v>
      </c>
      <c r="AW114" s="13" t="s">
        <v>34</v>
      </c>
      <c r="AX114" s="13" t="s">
        <v>81</v>
      </c>
      <c r="AY114" s="242" t="s">
        <v>125</v>
      </c>
    </row>
    <row r="115" s="12" customFormat="1" ht="25.92" customHeight="1">
      <c r="A115" s="12"/>
      <c r="B115" s="201"/>
      <c r="C115" s="202"/>
      <c r="D115" s="203" t="s">
        <v>72</v>
      </c>
      <c r="E115" s="204" t="s">
        <v>163</v>
      </c>
      <c r="F115" s="204" t="s">
        <v>164</v>
      </c>
      <c r="G115" s="202"/>
      <c r="H115" s="202"/>
      <c r="I115" s="205"/>
      <c r="J115" s="206">
        <f>BK115</f>
        <v>0</v>
      </c>
      <c r="K115" s="202"/>
      <c r="L115" s="207"/>
      <c r="M115" s="208"/>
      <c r="N115" s="209"/>
      <c r="O115" s="209"/>
      <c r="P115" s="210">
        <f>P116+P136</f>
        <v>0</v>
      </c>
      <c r="Q115" s="209"/>
      <c r="R115" s="210">
        <f>R116+R136</f>
        <v>0.0049100000000000003</v>
      </c>
      <c r="S115" s="209"/>
      <c r="T115" s="211">
        <f>T116+T136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12" t="s">
        <v>84</v>
      </c>
      <c r="AT115" s="213" t="s">
        <v>72</v>
      </c>
      <c r="AU115" s="213" t="s">
        <v>73</v>
      </c>
      <c r="AY115" s="212" t="s">
        <v>125</v>
      </c>
      <c r="BK115" s="214">
        <f>BK116+BK136</f>
        <v>0</v>
      </c>
    </row>
    <row r="116" s="12" customFormat="1" ht="22.8" customHeight="1">
      <c r="A116" s="12"/>
      <c r="B116" s="201"/>
      <c r="C116" s="202"/>
      <c r="D116" s="203" t="s">
        <v>72</v>
      </c>
      <c r="E116" s="255" t="s">
        <v>165</v>
      </c>
      <c r="F116" s="255" t="s">
        <v>166</v>
      </c>
      <c r="G116" s="202"/>
      <c r="H116" s="202"/>
      <c r="I116" s="205"/>
      <c r="J116" s="256">
        <f>BK116</f>
        <v>0</v>
      </c>
      <c r="K116" s="202"/>
      <c r="L116" s="207"/>
      <c r="M116" s="208"/>
      <c r="N116" s="209"/>
      <c r="O116" s="209"/>
      <c r="P116" s="210">
        <f>SUM(P117:P135)</f>
        <v>0</v>
      </c>
      <c r="Q116" s="209"/>
      <c r="R116" s="210">
        <f>SUM(R117:R135)</f>
        <v>0.00175</v>
      </c>
      <c r="S116" s="209"/>
      <c r="T116" s="211">
        <f>SUM(T117:T135)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12" t="s">
        <v>84</v>
      </c>
      <c r="AT116" s="213" t="s">
        <v>72</v>
      </c>
      <c r="AU116" s="213" t="s">
        <v>81</v>
      </c>
      <c r="AY116" s="212" t="s">
        <v>125</v>
      </c>
      <c r="BK116" s="214">
        <f>SUM(BK117:BK135)</f>
        <v>0</v>
      </c>
    </row>
    <row r="117" s="2" customFormat="1" ht="16.5" customHeight="1">
      <c r="A117" s="38"/>
      <c r="B117" s="39"/>
      <c r="C117" s="215" t="s">
        <v>167</v>
      </c>
      <c r="D117" s="215" t="s">
        <v>126</v>
      </c>
      <c r="E117" s="216" t="s">
        <v>168</v>
      </c>
      <c r="F117" s="217" t="s">
        <v>169</v>
      </c>
      <c r="G117" s="218" t="s">
        <v>170</v>
      </c>
      <c r="H117" s="219">
        <v>2</v>
      </c>
      <c r="I117" s="220"/>
      <c r="J117" s="221">
        <f>ROUND(I117*H117,2)</f>
        <v>0</v>
      </c>
      <c r="K117" s="217" t="s">
        <v>19</v>
      </c>
      <c r="L117" s="44"/>
      <c r="M117" s="222" t="s">
        <v>19</v>
      </c>
      <c r="N117" s="223" t="s">
        <v>44</v>
      </c>
      <c r="O117" s="84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26" t="s">
        <v>160</v>
      </c>
      <c r="AT117" s="226" t="s">
        <v>126</v>
      </c>
      <c r="AU117" s="226" t="s">
        <v>84</v>
      </c>
      <c r="AY117" s="17" t="s">
        <v>125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7" t="s">
        <v>81</v>
      </c>
      <c r="BK117" s="227">
        <f>ROUND(I117*H117,2)</f>
        <v>0</v>
      </c>
      <c r="BL117" s="17" t="s">
        <v>160</v>
      </c>
      <c r="BM117" s="226" t="s">
        <v>171</v>
      </c>
    </row>
    <row r="118" s="2" customFormat="1">
      <c r="A118" s="38"/>
      <c r="B118" s="39"/>
      <c r="C118" s="40"/>
      <c r="D118" s="228" t="s">
        <v>132</v>
      </c>
      <c r="E118" s="40"/>
      <c r="F118" s="229" t="s">
        <v>169</v>
      </c>
      <c r="G118" s="40"/>
      <c r="H118" s="40"/>
      <c r="I118" s="132"/>
      <c r="J118" s="40"/>
      <c r="K118" s="40"/>
      <c r="L118" s="44"/>
      <c r="M118" s="230"/>
      <c r="N118" s="231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132</v>
      </c>
      <c r="AU118" s="17" t="s">
        <v>84</v>
      </c>
    </row>
    <row r="119" s="2" customFormat="1" ht="16.5" customHeight="1">
      <c r="A119" s="38"/>
      <c r="B119" s="39"/>
      <c r="C119" s="257" t="s">
        <v>172</v>
      </c>
      <c r="D119" s="257" t="s">
        <v>173</v>
      </c>
      <c r="E119" s="258" t="s">
        <v>174</v>
      </c>
      <c r="F119" s="259" t="s">
        <v>175</v>
      </c>
      <c r="G119" s="260" t="s">
        <v>129</v>
      </c>
      <c r="H119" s="261">
        <v>1</v>
      </c>
      <c r="I119" s="262"/>
      <c r="J119" s="263">
        <f>ROUND(I119*H119,2)</f>
        <v>0</v>
      </c>
      <c r="K119" s="259" t="s">
        <v>176</v>
      </c>
      <c r="L119" s="264"/>
      <c r="M119" s="265" t="s">
        <v>19</v>
      </c>
      <c r="N119" s="266" t="s">
        <v>44</v>
      </c>
      <c r="O119" s="84"/>
      <c r="P119" s="224">
        <f>O119*H119</f>
        <v>0</v>
      </c>
      <c r="Q119" s="224">
        <v>0.00059999999999999995</v>
      </c>
      <c r="R119" s="224">
        <f>Q119*H119</f>
        <v>0.00059999999999999995</v>
      </c>
      <c r="S119" s="224">
        <v>0</v>
      </c>
      <c r="T119" s="225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26" t="s">
        <v>177</v>
      </c>
      <c r="AT119" s="226" t="s">
        <v>173</v>
      </c>
      <c r="AU119" s="226" t="s">
        <v>84</v>
      </c>
      <c r="AY119" s="17" t="s">
        <v>125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7" t="s">
        <v>81</v>
      </c>
      <c r="BK119" s="227">
        <f>ROUND(I119*H119,2)</f>
        <v>0</v>
      </c>
      <c r="BL119" s="17" t="s">
        <v>160</v>
      </c>
      <c r="BM119" s="226" t="s">
        <v>178</v>
      </c>
    </row>
    <row r="120" s="2" customFormat="1">
      <c r="A120" s="38"/>
      <c r="B120" s="39"/>
      <c r="C120" s="40"/>
      <c r="D120" s="228" t="s">
        <v>132</v>
      </c>
      <c r="E120" s="40"/>
      <c r="F120" s="229" t="s">
        <v>175</v>
      </c>
      <c r="G120" s="40"/>
      <c r="H120" s="40"/>
      <c r="I120" s="132"/>
      <c r="J120" s="40"/>
      <c r="K120" s="40"/>
      <c r="L120" s="44"/>
      <c r="M120" s="230"/>
      <c r="N120" s="231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132</v>
      </c>
      <c r="AU120" s="17" t="s">
        <v>84</v>
      </c>
    </row>
    <row r="121" s="2" customFormat="1">
      <c r="A121" s="38"/>
      <c r="B121" s="39"/>
      <c r="C121" s="40"/>
      <c r="D121" s="228" t="s">
        <v>146</v>
      </c>
      <c r="E121" s="40"/>
      <c r="F121" s="254" t="s">
        <v>179</v>
      </c>
      <c r="G121" s="40"/>
      <c r="H121" s="40"/>
      <c r="I121" s="132"/>
      <c r="J121" s="40"/>
      <c r="K121" s="40"/>
      <c r="L121" s="44"/>
      <c r="M121" s="230"/>
      <c r="N121" s="231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146</v>
      </c>
      <c r="AU121" s="17" t="s">
        <v>84</v>
      </c>
    </row>
    <row r="122" s="13" customFormat="1">
      <c r="A122" s="13"/>
      <c r="B122" s="232"/>
      <c r="C122" s="233"/>
      <c r="D122" s="228" t="s">
        <v>133</v>
      </c>
      <c r="E122" s="234" t="s">
        <v>19</v>
      </c>
      <c r="F122" s="235" t="s">
        <v>180</v>
      </c>
      <c r="G122" s="233"/>
      <c r="H122" s="236">
        <v>1</v>
      </c>
      <c r="I122" s="237"/>
      <c r="J122" s="233"/>
      <c r="K122" s="233"/>
      <c r="L122" s="238"/>
      <c r="M122" s="239"/>
      <c r="N122" s="240"/>
      <c r="O122" s="240"/>
      <c r="P122" s="240"/>
      <c r="Q122" s="240"/>
      <c r="R122" s="240"/>
      <c r="S122" s="240"/>
      <c r="T122" s="241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2" t="s">
        <v>133</v>
      </c>
      <c r="AU122" s="242" t="s">
        <v>84</v>
      </c>
      <c r="AV122" s="13" t="s">
        <v>84</v>
      </c>
      <c r="AW122" s="13" t="s">
        <v>34</v>
      </c>
      <c r="AX122" s="13" t="s">
        <v>81</v>
      </c>
      <c r="AY122" s="242" t="s">
        <v>125</v>
      </c>
    </row>
    <row r="123" s="2" customFormat="1" ht="16.5" customHeight="1">
      <c r="A123" s="38"/>
      <c r="B123" s="39"/>
      <c r="C123" s="215" t="s">
        <v>181</v>
      </c>
      <c r="D123" s="215" t="s">
        <v>126</v>
      </c>
      <c r="E123" s="216" t="s">
        <v>182</v>
      </c>
      <c r="F123" s="217" t="s">
        <v>183</v>
      </c>
      <c r="G123" s="218" t="s">
        <v>170</v>
      </c>
      <c r="H123" s="219">
        <v>2</v>
      </c>
      <c r="I123" s="220"/>
      <c r="J123" s="221">
        <f>ROUND(I123*H123,2)</f>
        <v>0</v>
      </c>
      <c r="K123" s="217" t="s">
        <v>176</v>
      </c>
      <c r="L123" s="44"/>
      <c r="M123" s="222" t="s">
        <v>19</v>
      </c>
      <c r="N123" s="223" t="s">
        <v>44</v>
      </c>
      <c r="O123" s="84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6" t="s">
        <v>160</v>
      </c>
      <c r="AT123" s="226" t="s">
        <v>126</v>
      </c>
      <c r="AU123" s="226" t="s">
        <v>84</v>
      </c>
      <c r="AY123" s="17" t="s">
        <v>125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7" t="s">
        <v>81</v>
      </c>
      <c r="BK123" s="227">
        <f>ROUND(I123*H123,2)</f>
        <v>0</v>
      </c>
      <c r="BL123" s="17" t="s">
        <v>160</v>
      </c>
      <c r="BM123" s="226" t="s">
        <v>184</v>
      </c>
    </row>
    <row r="124" s="2" customFormat="1">
      <c r="A124" s="38"/>
      <c r="B124" s="39"/>
      <c r="C124" s="40"/>
      <c r="D124" s="228" t="s">
        <v>132</v>
      </c>
      <c r="E124" s="40"/>
      <c r="F124" s="229" t="s">
        <v>185</v>
      </c>
      <c r="G124" s="40"/>
      <c r="H124" s="40"/>
      <c r="I124" s="132"/>
      <c r="J124" s="40"/>
      <c r="K124" s="40"/>
      <c r="L124" s="44"/>
      <c r="M124" s="230"/>
      <c r="N124" s="231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132</v>
      </c>
      <c r="AU124" s="17" t="s">
        <v>84</v>
      </c>
    </row>
    <row r="125" s="2" customFormat="1" ht="16.5" customHeight="1">
      <c r="A125" s="38"/>
      <c r="B125" s="39"/>
      <c r="C125" s="257" t="s">
        <v>8</v>
      </c>
      <c r="D125" s="257" t="s">
        <v>173</v>
      </c>
      <c r="E125" s="258" t="s">
        <v>186</v>
      </c>
      <c r="F125" s="259" t="s">
        <v>187</v>
      </c>
      <c r="G125" s="260" t="s">
        <v>170</v>
      </c>
      <c r="H125" s="261">
        <v>1</v>
      </c>
      <c r="I125" s="262"/>
      <c r="J125" s="263">
        <f>ROUND(I125*H125,2)</f>
        <v>0</v>
      </c>
      <c r="K125" s="259" t="s">
        <v>19</v>
      </c>
      <c r="L125" s="264"/>
      <c r="M125" s="265" t="s">
        <v>19</v>
      </c>
      <c r="N125" s="266" t="s">
        <v>44</v>
      </c>
      <c r="O125" s="84"/>
      <c r="P125" s="224">
        <f>O125*H125</f>
        <v>0</v>
      </c>
      <c r="Q125" s="224">
        <v>0.00040000000000000002</v>
      </c>
      <c r="R125" s="224">
        <f>Q125*H125</f>
        <v>0.00040000000000000002</v>
      </c>
      <c r="S125" s="224">
        <v>0</v>
      </c>
      <c r="T125" s="225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6" t="s">
        <v>177</v>
      </c>
      <c r="AT125" s="226" t="s">
        <v>173</v>
      </c>
      <c r="AU125" s="226" t="s">
        <v>84</v>
      </c>
      <c r="AY125" s="17" t="s">
        <v>125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7" t="s">
        <v>81</v>
      </c>
      <c r="BK125" s="227">
        <f>ROUND(I125*H125,2)</f>
        <v>0</v>
      </c>
      <c r="BL125" s="17" t="s">
        <v>160</v>
      </c>
      <c r="BM125" s="226" t="s">
        <v>188</v>
      </c>
    </row>
    <row r="126" s="2" customFormat="1">
      <c r="A126" s="38"/>
      <c r="B126" s="39"/>
      <c r="C126" s="40"/>
      <c r="D126" s="228" t="s">
        <v>132</v>
      </c>
      <c r="E126" s="40"/>
      <c r="F126" s="229" t="s">
        <v>187</v>
      </c>
      <c r="G126" s="40"/>
      <c r="H126" s="40"/>
      <c r="I126" s="132"/>
      <c r="J126" s="40"/>
      <c r="K126" s="40"/>
      <c r="L126" s="44"/>
      <c r="M126" s="230"/>
      <c r="N126" s="231"/>
      <c r="O126" s="84"/>
      <c r="P126" s="84"/>
      <c r="Q126" s="84"/>
      <c r="R126" s="84"/>
      <c r="S126" s="84"/>
      <c r="T126" s="85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132</v>
      </c>
      <c r="AU126" s="17" t="s">
        <v>84</v>
      </c>
    </row>
    <row r="127" s="13" customFormat="1">
      <c r="A127" s="13"/>
      <c r="B127" s="232"/>
      <c r="C127" s="233"/>
      <c r="D127" s="228" t="s">
        <v>133</v>
      </c>
      <c r="E127" s="234" t="s">
        <v>19</v>
      </c>
      <c r="F127" s="235" t="s">
        <v>189</v>
      </c>
      <c r="G127" s="233"/>
      <c r="H127" s="236">
        <v>1</v>
      </c>
      <c r="I127" s="237"/>
      <c r="J127" s="233"/>
      <c r="K127" s="233"/>
      <c r="L127" s="238"/>
      <c r="M127" s="239"/>
      <c r="N127" s="240"/>
      <c r="O127" s="240"/>
      <c r="P127" s="240"/>
      <c r="Q127" s="240"/>
      <c r="R127" s="240"/>
      <c r="S127" s="240"/>
      <c r="T127" s="241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2" t="s">
        <v>133</v>
      </c>
      <c r="AU127" s="242" t="s">
        <v>84</v>
      </c>
      <c r="AV127" s="13" t="s">
        <v>84</v>
      </c>
      <c r="AW127" s="13" t="s">
        <v>34</v>
      </c>
      <c r="AX127" s="13" t="s">
        <v>81</v>
      </c>
      <c r="AY127" s="242" t="s">
        <v>125</v>
      </c>
    </row>
    <row r="128" s="2" customFormat="1" ht="16.5" customHeight="1">
      <c r="A128" s="38"/>
      <c r="B128" s="39"/>
      <c r="C128" s="257" t="s">
        <v>160</v>
      </c>
      <c r="D128" s="257" t="s">
        <v>173</v>
      </c>
      <c r="E128" s="258" t="s">
        <v>190</v>
      </c>
      <c r="F128" s="259" t="s">
        <v>191</v>
      </c>
      <c r="G128" s="260" t="s">
        <v>170</v>
      </c>
      <c r="H128" s="261">
        <v>1</v>
      </c>
      <c r="I128" s="262"/>
      <c r="J128" s="263">
        <f>ROUND(I128*H128,2)</f>
        <v>0</v>
      </c>
      <c r="K128" s="259" t="s">
        <v>19</v>
      </c>
      <c r="L128" s="264"/>
      <c r="M128" s="265" t="s">
        <v>19</v>
      </c>
      <c r="N128" s="266" t="s">
        <v>44</v>
      </c>
      <c r="O128" s="84"/>
      <c r="P128" s="224">
        <f>O128*H128</f>
        <v>0</v>
      </c>
      <c r="Q128" s="224">
        <v>0.00040000000000000002</v>
      </c>
      <c r="R128" s="224">
        <f>Q128*H128</f>
        <v>0.00040000000000000002</v>
      </c>
      <c r="S128" s="224">
        <v>0</v>
      </c>
      <c r="T128" s="225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6" t="s">
        <v>177</v>
      </c>
      <c r="AT128" s="226" t="s">
        <v>173</v>
      </c>
      <c r="AU128" s="226" t="s">
        <v>84</v>
      </c>
      <c r="AY128" s="17" t="s">
        <v>125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7" t="s">
        <v>81</v>
      </c>
      <c r="BK128" s="227">
        <f>ROUND(I128*H128,2)</f>
        <v>0</v>
      </c>
      <c r="BL128" s="17" t="s">
        <v>160</v>
      </c>
      <c r="BM128" s="226" t="s">
        <v>192</v>
      </c>
    </row>
    <row r="129" s="2" customFormat="1">
      <c r="A129" s="38"/>
      <c r="B129" s="39"/>
      <c r="C129" s="40"/>
      <c r="D129" s="228" t="s">
        <v>132</v>
      </c>
      <c r="E129" s="40"/>
      <c r="F129" s="229" t="s">
        <v>191</v>
      </c>
      <c r="G129" s="40"/>
      <c r="H129" s="40"/>
      <c r="I129" s="132"/>
      <c r="J129" s="40"/>
      <c r="K129" s="40"/>
      <c r="L129" s="44"/>
      <c r="M129" s="230"/>
      <c r="N129" s="231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132</v>
      </c>
      <c r="AU129" s="17" t="s">
        <v>84</v>
      </c>
    </row>
    <row r="130" s="13" customFormat="1">
      <c r="A130" s="13"/>
      <c r="B130" s="232"/>
      <c r="C130" s="233"/>
      <c r="D130" s="228" t="s">
        <v>133</v>
      </c>
      <c r="E130" s="234" t="s">
        <v>19</v>
      </c>
      <c r="F130" s="235" t="s">
        <v>189</v>
      </c>
      <c r="G130" s="233"/>
      <c r="H130" s="236">
        <v>1</v>
      </c>
      <c r="I130" s="237"/>
      <c r="J130" s="233"/>
      <c r="K130" s="233"/>
      <c r="L130" s="238"/>
      <c r="M130" s="239"/>
      <c r="N130" s="240"/>
      <c r="O130" s="240"/>
      <c r="P130" s="240"/>
      <c r="Q130" s="240"/>
      <c r="R130" s="240"/>
      <c r="S130" s="240"/>
      <c r="T130" s="241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2" t="s">
        <v>133</v>
      </c>
      <c r="AU130" s="242" t="s">
        <v>84</v>
      </c>
      <c r="AV130" s="13" t="s">
        <v>84</v>
      </c>
      <c r="AW130" s="13" t="s">
        <v>34</v>
      </c>
      <c r="AX130" s="13" t="s">
        <v>81</v>
      </c>
      <c r="AY130" s="242" t="s">
        <v>125</v>
      </c>
    </row>
    <row r="131" s="2" customFormat="1" ht="33" customHeight="1">
      <c r="A131" s="38"/>
      <c r="B131" s="39"/>
      <c r="C131" s="215" t="s">
        <v>193</v>
      </c>
      <c r="D131" s="215" t="s">
        <v>126</v>
      </c>
      <c r="E131" s="216" t="s">
        <v>194</v>
      </c>
      <c r="F131" s="217" t="s">
        <v>195</v>
      </c>
      <c r="G131" s="218" t="s">
        <v>170</v>
      </c>
      <c r="H131" s="219">
        <v>1</v>
      </c>
      <c r="I131" s="220"/>
      <c r="J131" s="221">
        <f>ROUND(I131*H131,2)</f>
        <v>0</v>
      </c>
      <c r="K131" s="217" t="s">
        <v>176</v>
      </c>
      <c r="L131" s="44"/>
      <c r="M131" s="222" t="s">
        <v>19</v>
      </c>
      <c r="N131" s="223" t="s">
        <v>44</v>
      </c>
      <c r="O131" s="84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6" t="s">
        <v>160</v>
      </c>
      <c r="AT131" s="226" t="s">
        <v>126</v>
      </c>
      <c r="AU131" s="226" t="s">
        <v>84</v>
      </c>
      <c r="AY131" s="17" t="s">
        <v>125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7" t="s">
        <v>81</v>
      </c>
      <c r="BK131" s="227">
        <f>ROUND(I131*H131,2)</f>
        <v>0</v>
      </c>
      <c r="BL131" s="17" t="s">
        <v>160</v>
      </c>
      <c r="BM131" s="226" t="s">
        <v>196</v>
      </c>
    </row>
    <row r="132" s="2" customFormat="1">
      <c r="A132" s="38"/>
      <c r="B132" s="39"/>
      <c r="C132" s="40"/>
      <c r="D132" s="228" t="s">
        <v>132</v>
      </c>
      <c r="E132" s="40"/>
      <c r="F132" s="229" t="s">
        <v>195</v>
      </c>
      <c r="G132" s="40"/>
      <c r="H132" s="40"/>
      <c r="I132" s="132"/>
      <c r="J132" s="40"/>
      <c r="K132" s="40"/>
      <c r="L132" s="44"/>
      <c r="M132" s="230"/>
      <c r="N132" s="231"/>
      <c r="O132" s="84"/>
      <c r="P132" s="84"/>
      <c r="Q132" s="84"/>
      <c r="R132" s="84"/>
      <c r="S132" s="84"/>
      <c r="T132" s="85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132</v>
      </c>
      <c r="AU132" s="17" t="s">
        <v>84</v>
      </c>
    </row>
    <row r="133" s="2" customFormat="1" ht="21.75" customHeight="1">
      <c r="A133" s="38"/>
      <c r="B133" s="39"/>
      <c r="C133" s="257" t="s">
        <v>197</v>
      </c>
      <c r="D133" s="257" t="s">
        <v>173</v>
      </c>
      <c r="E133" s="258" t="s">
        <v>198</v>
      </c>
      <c r="F133" s="259" t="s">
        <v>199</v>
      </c>
      <c r="G133" s="260" t="s">
        <v>170</v>
      </c>
      <c r="H133" s="261">
        <v>1</v>
      </c>
      <c r="I133" s="262"/>
      <c r="J133" s="263">
        <f>ROUND(I133*H133,2)</f>
        <v>0</v>
      </c>
      <c r="K133" s="259" t="s">
        <v>19</v>
      </c>
      <c r="L133" s="264"/>
      <c r="M133" s="265" t="s">
        <v>19</v>
      </c>
      <c r="N133" s="266" t="s">
        <v>44</v>
      </c>
      <c r="O133" s="84"/>
      <c r="P133" s="224">
        <f>O133*H133</f>
        <v>0</v>
      </c>
      <c r="Q133" s="224">
        <v>0.00035</v>
      </c>
      <c r="R133" s="224">
        <f>Q133*H133</f>
        <v>0.00035</v>
      </c>
      <c r="S133" s="224">
        <v>0</v>
      </c>
      <c r="T133" s="225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6" t="s">
        <v>177</v>
      </c>
      <c r="AT133" s="226" t="s">
        <v>173</v>
      </c>
      <c r="AU133" s="226" t="s">
        <v>84</v>
      </c>
      <c r="AY133" s="17" t="s">
        <v>125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7" t="s">
        <v>81</v>
      </c>
      <c r="BK133" s="227">
        <f>ROUND(I133*H133,2)</f>
        <v>0</v>
      </c>
      <c r="BL133" s="17" t="s">
        <v>160</v>
      </c>
      <c r="BM133" s="226" t="s">
        <v>200</v>
      </c>
    </row>
    <row r="134" s="2" customFormat="1">
      <c r="A134" s="38"/>
      <c r="B134" s="39"/>
      <c r="C134" s="40"/>
      <c r="D134" s="228" t="s">
        <v>132</v>
      </c>
      <c r="E134" s="40"/>
      <c r="F134" s="229" t="s">
        <v>201</v>
      </c>
      <c r="G134" s="40"/>
      <c r="H134" s="40"/>
      <c r="I134" s="132"/>
      <c r="J134" s="40"/>
      <c r="K134" s="40"/>
      <c r="L134" s="44"/>
      <c r="M134" s="230"/>
      <c r="N134" s="231"/>
      <c r="O134" s="84"/>
      <c r="P134" s="84"/>
      <c r="Q134" s="84"/>
      <c r="R134" s="84"/>
      <c r="S134" s="84"/>
      <c r="T134" s="85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132</v>
      </c>
      <c r="AU134" s="17" t="s">
        <v>84</v>
      </c>
    </row>
    <row r="135" s="13" customFormat="1">
      <c r="A135" s="13"/>
      <c r="B135" s="232"/>
      <c r="C135" s="233"/>
      <c r="D135" s="228" t="s">
        <v>133</v>
      </c>
      <c r="E135" s="234" t="s">
        <v>19</v>
      </c>
      <c r="F135" s="235" t="s">
        <v>189</v>
      </c>
      <c r="G135" s="233"/>
      <c r="H135" s="236">
        <v>1</v>
      </c>
      <c r="I135" s="237"/>
      <c r="J135" s="233"/>
      <c r="K135" s="233"/>
      <c r="L135" s="238"/>
      <c r="M135" s="239"/>
      <c r="N135" s="240"/>
      <c r="O135" s="240"/>
      <c r="P135" s="240"/>
      <c r="Q135" s="240"/>
      <c r="R135" s="240"/>
      <c r="S135" s="240"/>
      <c r="T135" s="24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2" t="s">
        <v>133</v>
      </c>
      <c r="AU135" s="242" t="s">
        <v>84</v>
      </c>
      <c r="AV135" s="13" t="s">
        <v>84</v>
      </c>
      <c r="AW135" s="13" t="s">
        <v>34</v>
      </c>
      <c r="AX135" s="13" t="s">
        <v>81</v>
      </c>
      <c r="AY135" s="242" t="s">
        <v>125</v>
      </c>
    </row>
    <row r="136" s="12" customFormat="1" ht="22.8" customHeight="1">
      <c r="A136" s="12"/>
      <c r="B136" s="201"/>
      <c r="C136" s="202"/>
      <c r="D136" s="203" t="s">
        <v>72</v>
      </c>
      <c r="E136" s="255" t="s">
        <v>202</v>
      </c>
      <c r="F136" s="255" t="s">
        <v>203</v>
      </c>
      <c r="G136" s="202"/>
      <c r="H136" s="202"/>
      <c r="I136" s="205"/>
      <c r="J136" s="256">
        <f>BK136</f>
        <v>0</v>
      </c>
      <c r="K136" s="202"/>
      <c r="L136" s="207"/>
      <c r="M136" s="208"/>
      <c r="N136" s="209"/>
      <c r="O136" s="209"/>
      <c r="P136" s="210">
        <f>SUM(P137:P154)</f>
        <v>0</v>
      </c>
      <c r="Q136" s="209"/>
      <c r="R136" s="210">
        <f>SUM(R137:R154)</f>
        <v>0.00316</v>
      </c>
      <c r="S136" s="209"/>
      <c r="T136" s="211">
        <f>SUM(T137:T154)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2" t="s">
        <v>84</v>
      </c>
      <c r="AT136" s="213" t="s">
        <v>72</v>
      </c>
      <c r="AU136" s="213" t="s">
        <v>81</v>
      </c>
      <c r="AY136" s="212" t="s">
        <v>125</v>
      </c>
      <c r="BK136" s="214">
        <f>SUM(BK137:BK154)</f>
        <v>0</v>
      </c>
    </row>
    <row r="137" s="2" customFormat="1" ht="16.5" customHeight="1">
      <c r="A137" s="38"/>
      <c r="B137" s="39"/>
      <c r="C137" s="215" t="s">
        <v>204</v>
      </c>
      <c r="D137" s="215" t="s">
        <v>126</v>
      </c>
      <c r="E137" s="216" t="s">
        <v>205</v>
      </c>
      <c r="F137" s="217" t="s">
        <v>206</v>
      </c>
      <c r="G137" s="218" t="s">
        <v>129</v>
      </c>
      <c r="H137" s="219">
        <v>45</v>
      </c>
      <c r="I137" s="220"/>
      <c r="J137" s="221">
        <f>ROUND(I137*H137,2)</f>
        <v>0</v>
      </c>
      <c r="K137" s="217" t="s">
        <v>176</v>
      </c>
      <c r="L137" s="44"/>
      <c r="M137" s="222" t="s">
        <v>19</v>
      </c>
      <c r="N137" s="223" t="s">
        <v>44</v>
      </c>
      <c r="O137" s="84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6" t="s">
        <v>160</v>
      </c>
      <c r="AT137" s="226" t="s">
        <v>126</v>
      </c>
      <c r="AU137" s="226" t="s">
        <v>84</v>
      </c>
      <c r="AY137" s="17" t="s">
        <v>125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7" t="s">
        <v>81</v>
      </c>
      <c r="BK137" s="227">
        <f>ROUND(I137*H137,2)</f>
        <v>0</v>
      </c>
      <c r="BL137" s="17" t="s">
        <v>160</v>
      </c>
      <c r="BM137" s="226" t="s">
        <v>207</v>
      </c>
    </row>
    <row r="138" s="2" customFormat="1">
      <c r="A138" s="38"/>
      <c r="B138" s="39"/>
      <c r="C138" s="40"/>
      <c r="D138" s="228" t="s">
        <v>132</v>
      </c>
      <c r="E138" s="40"/>
      <c r="F138" s="229" t="s">
        <v>208</v>
      </c>
      <c r="G138" s="40"/>
      <c r="H138" s="40"/>
      <c r="I138" s="132"/>
      <c r="J138" s="40"/>
      <c r="K138" s="40"/>
      <c r="L138" s="44"/>
      <c r="M138" s="230"/>
      <c r="N138" s="231"/>
      <c r="O138" s="84"/>
      <c r="P138" s="84"/>
      <c r="Q138" s="84"/>
      <c r="R138" s="84"/>
      <c r="S138" s="84"/>
      <c r="T138" s="85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132</v>
      </c>
      <c r="AU138" s="17" t="s">
        <v>84</v>
      </c>
    </row>
    <row r="139" s="2" customFormat="1">
      <c r="A139" s="38"/>
      <c r="B139" s="39"/>
      <c r="C139" s="40"/>
      <c r="D139" s="228" t="s">
        <v>209</v>
      </c>
      <c r="E139" s="40"/>
      <c r="F139" s="254" t="s">
        <v>210</v>
      </c>
      <c r="G139" s="40"/>
      <c r="H139" s="40"/>
      <c r="I139" s="132"/>
      <c r="J139" s="40"/>
      <c r="K139" s="40"/>
      <c r="L139" s="44"/>
      <c r="M139" s="230"/>
      <c r="N139" s="231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209</v>
      </c>
      <c r="AU139" s="17" t="s">
        <v>84</v>
      </c>
    </row>
    <row r="140" s="2" customFormat="1" ht="16.5" customHeight="1">
      <c r="A140" s="38"/>
      <c r="B140" s="39"/>
      <c r="C140" s="257" t="s">
        <v>211</v>
      </c>
      <c r="D140" s="257" t="s">
        <v>173</v>
      </c>
      <c r="E140" s="258" t="s">
        <v>212</v>
      </c>
      <c r="F140" s="259" t="s">
        <v>213</v>
      </c>
      <c r="G140" s="260" t="s">
        <v>129</v>
      </c>
      <c r="H140" s="261">
        <v>54</v>
      </c>
      <c r="I140" s="262"/>
      <c r="J140" s="263">
        <f>ROUND(I140*H140,2)</f>
        <v>0</v>
      </c>
      <c r="K140" s="259" t="s">
        <v>176</v>
      </c>
      <c r="L140" s="264"/>
      <c r="M140" s="265" t="s">
        <v>19</v>
      </c>
      <c r="N140" s="266" t="s">
        <v>44</v>
      </c>
      <c r="O140" s="84"/>
      <c r="P140" s="224">
        <f>O140*H140</f>
        <v>0</v>
      </c>
      <c r="Q140" s="224">
        <v>4.0000000000000003E-05</v>
      </c>
      <c r="R140" s="224">
        <f>Q140*H140</f>
        <v>0.00216</v>
      </c>
      <c r="S140" s="224">
        <v>0</v>
      </c>
      <c r="T140" s="225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6" t="s">
        <v>177</v>
      </c>
      <c r="AT140" s="226" t="s">
        <v>173</v>
      </c>
      <c r="AU140" s="226" t="s">
        <v>84</v>
      </c>
      <c r="AY140" s="17" t="s">
        <v>125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7" t="s">
        <v>81</v>
      </c>
      <c r="BK140" s="227">
        <f>ROUND(I140*H140,2)</f>
        <v>0</v>
      </c>
      <c r="BL140" s="17" t="s">
        <v>160</v>
      </c>
      <c r="BM140" s="226" t="s">
        <v>214</v>
      </c>
    </row>
    <row r="141" s="2" customFormat="1">
      <c r="A141" s="38"/>
      <c r="B141" s="39"/>
      <c r="C141" s="40"/>
      <c r="D141" s="228" t="s">
        <v>132</v>
      </c>
      <c r="E141" s="40"/>
      <c r="F141" s="229" t="s">
        <v>213</v>
      </c>
      <c r="G141" s="40"/>
      <c r="H141" s="40"/>
      <c r="I141" s="132"/>
      <c r="J141" s="40"/>
      <c r="K141" s="40"/>
      <c r="L141" s="44"/>
      <c r="M141" s="230"/>
      <c r="N141" s="231"/>
      <c r="O141" s="84"/>
      <c r="P141" s="84"/>
      <c r="Q141" s="84"/>
      <c r="R141" s="84"/>
      <c r="S141" s="84"/>
      <c r="T141" s="85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132</v>
      </c>
      <c r="AU141" s="17" t="s">
        <v>84</v>
      </c>
    </row>
    <row r="142" s="13" customFormat="1">
      <c r="A142" s="13"/>
      <c r="B142" s="232"/>
      <c r="C142" s="233"/>
      <c r="D142" s="228" t="s">
        <v>133</v>
      </c>
      <c r="E142" s="234" t="s">
        <v>19</v>
      </c>
      <c r="F142" s="235" t="s">
        <v>215</v>
      </c>
      <c r="G142" s="233"/>
      <c r="H142" s="236">
        <v>45</v>
      </c>
      <c r="I142" s="237"/>
      <c r="J142" s="233"/>
      <c r="K142" s="233"/>
      <c r="L142" s="238"/>
      <c r="M142" s="239"/>
      <c r="N142" s="240"/>
      <c r="O142" s="240"/>
      <c r="P142" s="240"/>
      <c r="Q142" s="240"/>
      <c r="R142" s="240"/>
      <c r="S142" s="240"/>
      <c r="T142" s="24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2" t="s">
        <v>133</v>
      </c>
      <c r="AU142" s="242" t="s">
        <v>84</v>
      </c>
      <c r="AV142" s="13" t="s">
        <v>84</v>
      </c>
      <c r="AW142" s="13" t="s">
        <v>34</v>
      </c>
      <c r="AX142" s="13" t="s">
        <v>81</v>
      </c>
      <c r="AY142" s="242" t="s">
        <v>125</v>
      </c>
    </row>
    <row r="143" s="13" customFormat="1">
      <c r="A143" s="13"/>
      <c r="B143" s="232"/>
      <c r="C143" s="233"/>
      <c r="D143" s="228" t="s">
        <v>133</v>
      </c>
      <c r="E143" s="233"/>
      <c r="F143" s="235" t="s">
        <v>216</v>
      </c>
      <c r="G143" s="233"/>
      <c r="H143" s="236">
        <v>54</v>
      </c>
      <c r="I143" s="237"/>
      <c r="J143" s="233"/>
      <c r="K143" s="233"/>
      <c r="L143" s="238"/>
      <c r="M143" s="239"/>
      <c r="N143" s="240"/>
      <c r="O143" s="240"/>
      <c r="P143" s="240"/>
      <c r="Q143" s="240"/>
      <c r="R143" s="240"/>
      <c r="S143" s="240"/>
      <c r="T143" s="24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2" t="s">
        <v>133</v>
      </c>
      <c r="AU143" s="242" t="s">
        <v>84</v>
      </c>
      <c r="AV143" s="13" t="s">
        <v>84</v>
      </c>
      <c r="AW143" s="13" t="s">
        <v>4</v>
      </c>
      <c r="AX143" s="13" t="s">
        <v>81</v>
      </c>
      <c r="AY143" s="242" t="s">
        <v>125</v>
      </c>
    </row>
    <row r="144" s="2" customFormat="1" ht="21.75" customHeight="1">
      <c r="A144" s="38"/>
      <c r="B144" s="39"/>
      <c r="C144" s="215" t="s">
        <v>7</v>
      </c>
      <c r="D144" s="215" t="s">
        <v>126</v>
      </c>
      <c r="E144" s="216" t="s">
        <v>217</v>
      </c>
      <c r="F144" s="217" t="s">
        <v>218</v>
      </c>
      <c r="G144" s="218" t="s">
        <v>170</v>
      </c>
      <c r="H144" s="219">
        <v>1</v>
      </c>
      <c r="I144" s="220"/>
      <c r="J144" s="221">
        <f>ROUND(I144*H144,2)</f>
        <v>0</v>
      </c>
      <c r="K144" s="217" t="s">
        <v>176</v>
      </c>
      <c r="L144" s="44"/>
      <c r="M144" s="222" t="s">
        <v>19</v>
      </c>
      <c r="N144" s="223" t="s">
        <v>44</v>
      </c>
      <c r="O144" s="84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6" t="s">
        <v>160</v>
      </c>
      <c r="AT144" s="226" t="s">
        <v>126</v>
      </c>
      <c r="AU144" s="226" t="s">
        <v>84</v>
      </c>
      <c r="AY144" s="17" t="s">
        <v>125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7" t="s">
        <v>81</v>
      </c>
      <c r="BK144" s="227">
        <f>ROUND(I144*H144,2)</f>
        <v>0</v>
      </c>
      <c r="BL144" s="17" t="s">
        <v>160</v>
      </c>
      <c r="BM144" s="226" t="s">
        <v>219</v>
      </c>
    </row>
    <row r="145" s="2" customFormat="1">
      <c r="A145" s="38"/>
      <c r="B145" s="39"/>
      <c r="C145" s="40"/>
      <c r="D145" s="228" t="s">
        <v>132</v>
      </c>
      <c r="E145" s="40"/>
      <c r="F145" s="229" t="s">
        <v>218</v>
      </c>
      <c r="G145" s="40"/>
      <c r="H145" s="40"/>
      <c r="I145" s="132"/>
      <c r="J145" s="40"/>
      <c r="K145" s="40"/>
      <c r="L145" s="44"/>
      <c r="M145" s="230"/>
      <c r="N145" s="231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132</v>
      </c>
      <c r="AU145" s="17" t="s">
        <v>84</v>
      </c>
    </row>
    <row r="146" s="13" customFormat="1">
      <c r="A146" s="13"/>
      <c r="B146" s="232"/>
      <c r="C146" s="233"/>
      <c r="D146" s="228" t="s">
        <v>133</v>
      </c>
      <c r="E146" s="234" t="s">
        <v>19</v>
      </c>
      <c r="F146" s="235" t="s">
        <v>220</v>
      </c>
      <c r="G146" s="233"/>
      <c r="H146" s="236">
        <v>1</v>
      </c>
      <c r="I146" s="237"/>
      <c r="J146" s="233"/>
      <c r="K146" s="233"/>
      <c r="L146" s="238"/>
      <c r="M146" s="239"/>
      <c r="N146" s="240"/>
      <c r="O146" s="240"/>
      <c r="P146" s="240"/>
      <c r="Q146" s="240"/>
      <c r="R146" s="240"/>
      <c r="S146" s="240"/>
      <c r="T146" s="24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2" t="s">
        <v>133</v>
      </c>
      <c r="AU146" s="242" t="s">
        <v>84</v>
      </c>
      <c r="AV146" s="13" t="s">
        <v>84</v>
      </c>
      <c r="AW146" s="13" t="s">
        <v>34</v>
      </c>
      <c r="AX146" s="13" t="s">
        <v>81</v>
      </c>
      <c r="AY146" s="242" t="s">
        <v>125</v>
      </c>
    </row>
    <row r="147" s="2" customFormat="1" ht="16.5" customHeight="1">
      <c r="A147" s="38"/>
      <c r="B147" s="39"/>
      <c r="C147" s="257" t="s">
        <v>221</v>
      </c>
      <c r="D147" s="257" t="s">
        <v>173</v>
      </c>
      <c r="E147" s="258" t="s">
        <v>222</v>
      </c>
      <c r="F147" s="259" t="s">
        <v>223</v>
      </c>
      <c r="G147" s="260" t="s">
        <v>170</v>
      </c>
      <c r="H147" s="261">
        <v>1</v>
      </c>
      <c r="I147" s="262"/>
      <c r="J147" s="263">
        <f>ROUND(I147*H147,2)</f>
        <v>0</v>
      </c>
      <c r="K147" s="259" t="s">
        <v>19</v>
      </c>
      <c r="L147" s="264"/>
      <c r="M147" s="265" t="s">
        <v>19</v>
      </c>
      <c r="N147" s="266" t="s">
        <v>44</v>
      </c>
      <c r="O147" s="84"/>
      <c r="P147" s="224">
        <f>O147*H147</f>
        <v>0</v>
      </c>
      <c r="Q147" s="224">
        <v>0.001</v>
      </c>
      <c r="R147" s="224">
        <f>Q147*H147</f>
        <v>0.001</v>
      </c>
      <c r="S147" s="224">
        <v>0</v>
      </c>
      <c r="T147" s="225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6" t="s">
        <v>177</v>
      </c>
      <c r="AT147" s="226" t="s">
        <v>173</v>
      </c>
      <c r="AU147" s="226" t="s">
        <v>84</v>
      </c>
      <c r="AY147" s="17" t="s">
        <v>125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7" t="s">
        <v>81</v>
      </c>
      <c r="BK147" s="227">
        <f>ROUND(I147*H147,2)</f>
        <v>0</v>
      </c>
      <c r="BL147" s="17" t="s">
        <v>160</v>
      </c>
      <c r="BM147" s="226" t="s">
        <v>224</v>
      </c>
    </row>
    <row r="148" s="2" customFormat="1">
      <c r="A148" s="38"/>
      <c r="B148" s="39"/>
      <c r="C148" s="40"/>
      <c r="D148" s="228" t="s">
        <v>132</v>
      </c>
      <c r="E148" s="40"/>
      <c r="F148" s="229" t="s">
        <v>225</v>
      </c>
      <c r="G148" s="40"/>
      <c r="H148" s="40"/>
      <c r="I148" s="132"/>
      <c r="J148" s="40"/>
      <c r="K148" s="40"/>
      <c r="L148" s="44"/>
      <c r="M148" s="230"/>
      <c r="N148" s="231"/>
      <c r="O148" s="84"/>
      <c r="P148" s="84"/>
      <c r="Q148" s="84"/>
      <c r="R148" s="84"/>
      <c r="S148" s="84"/>
      <c r="T148" s="85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132</v>
      </c>
      <c r="AU148" s="17" t="s">
        <v>84</v>
      </c>
    </row>
    <row r="149" s="13" customFormat="1">
      <c r="A149" s="13"/>
      <c r="B149" s="232"/>
      <c r="C149" s="233"/>
      <c r="D149" s="228" t="s">
        <v>133</v>
      </c>
      <c r="E149" s="234" t="s">
        <v>19</v>
      </c>
      <c r="F149" s="235" t="s">
        <v>220</v>
      </c>
      <c r="G149" s="233"/>
      <c r="H149" s="236">
        <v>1</v>
      </c>
      <c r="I149" s="237"/>
      <c r="J149" s="233"/>
      <c r="K149" s="233"/>
      <c r="L149" s="238"/>
      <c r="M149" s="239"/>
      <c r="N149" s="240"/>
      <c r="O149" s="240"/>
      <c r="P149" s="240"/>
      <c r="Q149" s="240"/>
      <c r="R149" s="240"/>
      <c r="S149" s="240"/>
      <c r="T149" s="24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2" t="s">
        <v>133</v>
      </c>
      <c r="AU149" s="242" t="s">
        <v>84</v>
      </c>
      <c r="AV149" s="13" t="s">
        <v>84</v>
      </c>
      <c r="AW149" s="13" t="s">
        <v>34</v>
      </c>
      <c r="AX149" s="13" t="s">
        <v>81</v>
      </c>
      <c r="AY149" s="242" t="s">
        <v>125</v>
      </c>
    </row>
    <row r="150" s="2" customFormat="1" ht="21.75" customHeight="1">
      <c r="A150" s="38"/>
      <c r="B150" s="39"/>
      <c r="C150" s="215" t="s">
        <v>226</v>
      </c>
      <c r="D150" s="215" t="s">
        <v>126</v>
      </c>
      <c r="E150" s="216" t="s">
        <v>227</v>
      </c>
      <c r="F150" s="217" t="s">
        <v>228</v>
      </c>
      <c r="G150" s="218" t="s">
        <v>170</v>
      </c>
      <c r="H150" s="219">
        <v>1</v>
      </c>
      <c r="I150" s="220"/>
      <c r="J150" s="221">
        <f>ROUND(I150*H150,2)</f>
        <v>0</v>
      </c>
      <c r="K150" s="217" t="s">
        <v>19</v>
      </c>
      <c r="L150" s="44"/>
      <c r="M150" s="222" t="s">
        <v>19</v>
      </c>
      <c r="N150" s="223" t="s">
        <v>44</v>
      </c>
      <c r="O150" s="84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6" t="s">
        <v>229</v>
      </c>
      <c r="AT150" s="226" t="s">
        <v>126</v>
      </c>
      <c r="AU150" s="226" t="s">
        <v>84</v>
      </c>
      <c r="AY150" s="17" t="s">
        <v>125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7" t="s">
        <v>81</v>
      </c>
      <c r="BK150" s="227">
        <f>ROUND(I150*H150,2)</f>
        <v>0</v>
      </c>
      <c r="BL150" s="17" t="s">
        <v>229</v>
      </c>
      <c r="BM150" s="226" t="s">
        <v>230</v>
      </c>
    </row>
    <row r="151" s="2" customFormat="1">
      <c r="A151" s="38"/>
      <c r="B151" s="39"/>
      <c r="C151" s="40"/>
      <c r="D151" s="228" t="s">
        <v>132</v>
      </c>
      <c r="E151" s="40"/>
      <c r="F151" s="229" t="s">
        <v>228</v>
      </c>
      <c r="G151" s="40"/>
      <c r="H151" s="40"/>
      <c r="I151" s="132"/>
      <c r="J151" s="40"/>
      <c r="K151" s="40"/>
      <c r="L151" s="44"/>
      <c r="M151" s="230"/>
      <c r="N151" s="231"/>
      <c r="O151" s="84"/>
      <c r="P151" s="84"/>
      <c r="Q151" s="84"/>
      <c r="R151" s="84"/>
      <c r="S151" s="84"/>
      <c r="T151" s="85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132</v>
      </c>
      <c r="AU151" s="17" t="s">
        <v>84</v>
      </c>
    </row>
    <row r="152" s="2" customFormat="1" ht="16.5" customHeight="1">
      <c r="A152" s="38"/>
      <c r="B152" s="39"/>
      <c r="C152" s="257" t="s">
        <v>231</v>
      </c>
      <c r="D152" s="257" t="s">
        <v>173</v>
      </c>
      <c r="E152" s="258" t="s">
        <v>232</v>
      </c>
      <c r="F152" s="259" t="s">
        <v>233</v>
      </c>
      <c r="G152" s="260" t="s">
        <v>170</v>
      </c>
      <c r="H152" s="261">
        <v>1</v>
      </c>
      <c r="I152" s="262"/>
      <c r="J152" s="263">
        <f>ROUND(I152*H152,2)</f>
        <v>0</v>
      </c>
      <c r="K152" s="259" t="s">
        <v>19</v>
      </c>
      <c r="L152" s="264"/>
      <c r="M152" s="265" t="s">
        <v>19</v>
      </c>
      <c r="N152" s="266" t="s">
        <v>44</v>
      </c>
      <c r="O152" s="84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6" t="s">
        <v>234</v>
      </c>
      <c r="AT152" s="226" t="s">
        <v>173</v>
      </c>
      <c r="AU152" s="226" t="s">
        <v>84</v>
      </c>
      <c r="AY152" s="17" t="s">
        <v>125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7" t="s">
        <v>81</v>
      </c>
      <c r="BK152" s="227">
        <f>ROUND(I152*H152,2)</f>
        <v>0</v>
      </c>
      <c r="BL152" s="17" t="s">
        <v>229</v>
      </c>
      <c r="BM152" s="226" t="s">
        <v>235</v>
      </c>
    </row>
    <row r="153" s="2" customFormat="1">
      <c r="A153" s="38"/>
      <c r="B153" s="39"/>
      <c r="C153" s="40"/>
      <c r="D153" s="228" t="s">
        <v>132</v>
      </c>
      <c r="E153" s="40"/>
      <c r="F153" s="229" t="s">
        <v>233</v>
      </c>
      <c r="G153" s="40"/>
      <c r="H153" s="40"/>
      <c r="I153" s="132"/>
      <c r="J153" s="40"/>
      <c r="K153" s="40"/>
      <c r="L153" s="44"/>
      <c r="M153" s="230"/>
      <c r="N153" s="231"/>
      <c r="O153" s="84"/>
      <c r="P153" s="84"/>
      <c r="Q153" s="84"/>
      <c r="R153" s="84"/>
      <c r="S153" s="84"/>
      <c r="T153" s="85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132</v>
      </c>
      <c r="AU153" s="17" t="s">
        <v>84</v>
      </c>
    </row>
    <row r="154" s="13" customFormat="1">
      <c r="A154" s="13"/>
      <c r="B154" s="232"/>
      <c r="C154" s="233"/>
      <c r="D154" s="228" t="s">
        <v>133</v>
      </c>
      <c r="E154" s="234" t="s">
        <v>19</v>
      </c>
      <c r="F154" s="235" t="s">
        <v>220</v>
      </c>
      <c r="G154" s="233"/>
      <c r="H154" s="236">
        <v>1</v>
      </c>
      <c r="I154" s="237"/>
      <c r="J154" s="233"/>
      <c r="K154" s="233"/>
      <c r="L154" s="238"/>
      <c r="M154" s="239"/>
      <c r="N154" s="240"/>
      <c r="O154" s="240"/>
      <c r="P154" s="240"/>
      <c r="Q154" s="240"/>
      <c r="R154" s="240"/>
      <c r="S154" s="240"/>
      <c r="T154" s="24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2" t="s">
        <v>133</v>
      </c>
      <c r="AU154" s="242" t="s">
        <v>84</v>
      </c>
      <c r="AV154" s="13" t="s">
        <v>84</v>
      </c>
      <c r="AW154" s="13" t="s">
        <v>34</v>
      </c>
      <c r="AX154" s="13" t="s">
        <v>81</v>
      </c>
      <c r="AY154" s="242" t="s">
        <v>125</v>
      </c>
    </row>
    <row r="155" s="12" customFormat="1" ht="25.92" customHeight="1">
      <c r="A155" s="12"/>
      <c r="B155" s="201"/>
      <c r="C155" s="202"/>
      <c r="D155" s="203" t="s">
        <v>72</v>
      </c>
      <c r="E155" s="204" t="s">
        <v>236</v>
      </c>
      <c r="F155" s="204" t="s">
        <v>237</v>
      </c>
      <c r="G155" s="202"/>
      <c r="H155" s="202"/>
      <c r="I155" s="205"/>
      <c r="J155" s="206">
        <f>BK155</f>
        <v>0</v>
      </c>
      <c r="K155" s="202"/>
      <c r="L155" s="207"/>
      <c r="M155" s="208"/>
      <c r="N155" s="209"/>
      <c r="O155" s="209"/>
      <c r="P155" s="210">
        <f>SUM(P156:P242)</f>
        <v>0</v>
      </c>
      <c r="Q155" s="209"/>
      <c r="R155" s="210">
        <f>SUM(R156:R242)</f>
        <v>0.18448000000000001</v>
      </c>
      <c r="S155" s="209"/>
      <c r="T155" s="211">
        <f>SUM(T156:T242)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2" t="s">
        <v>142</v>
      </c>
      <c r="AT155" s="213" t="s">
        <v>72</v>
      </c>
      <c r="AU155" s="213" t="s">
        <v>73</v>
      </c>
      <c r="AY155" s="212" t="s">
        <v>125</v>
      </c>
      <c r="BK155" s="214">
        <f>SUM(BK156:BK242)</f>
        <v>0</v>
      </c>
    </row>
    <row r="156" s="2" customFormat="1" ht="21.75" customHeight="1">
      <c r="A156" s="38"/>
      <c r="B156" s="39"/>
      <c r="C156" s="215" t="s">
        <v>238</v>
      </c>
      <c r="D156" s="215" t="s">
        <v>126</v>
      </c>
      <c r="E156" s="216" t="s">
        <v>239</v>
      </c>
      <c r="F156" s="217" t="s">
        <v>240</v>
      </c>
      <c r="G156" s="218" t="s">
        <v>170</v>
      </c>
      <c r="H156" s="219">
        <v>1</v>
      </c>
      <c r="I156" s="220"/>
      <c r="J156" s="221">
        <f>ROUND(I156*H156,2)</f>
        <v>0</v>
      </c>
      <c r="K156" s="217" t="s">
        <v>176</v>
      </c>
      <c r="L156" s="44"/>
      <c r="M156" s="222" t="s">
        <v>19</v>
      </c>
      <c r="N156" s="223" t="s">
        <v>44</v>
      </c>
      <c r="O156" s="84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6" t="s">
        <v>241</v>
      </c>
      <c r="AT156" s="226" t="s">
        <v>126</v>
      </c>
      <c r="AU156" s="226" t="s">
        <v>81</v>
      </c>
      <c r="AY156" s="17" t="s">
        <v>125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7" t="s">
        <v>81</v>
      </c>
      <c r="BK156" s="227">
        <f>ROUND(I156*H156,2)</f>
        <v>0</v>
      </c>
      <c r="BL156" s="17" t="s">
        <v>241</v>
      </c>
      <c r="BM156" s="226" t="s">
        <v>242</v>
      </c>
    </row>
    <row r="157" s="2" customFormat="1">
      <c r="A157" s="38"/>
      <c r="B157" s="39"/>
      <c r="C157" s="40"/>
      <c r="D157" s="228" t="s">
        <v>132</v>
      </c>
      <c r="E157" s="40"/>
      <c r="F157" s="229" t="s">
        <v>243</v>
      </c>
      <c r="G157" s="40"/>
      <c r="H157" s="40"/>
      <c r="I157" s="132"/>
      <c r="J157" s="40"/>
      <c r="K157" s="40"/>
      <c r="L157" s="44"/>
      <c r="M157" s="230"/>
      <c r="N157" s="231"/>
      <c r="O157" s="84"/>
      <c r="P157" s="84"/>
      <c r="Q157" s="84"/>
      <c r="R157" s="84"/>
      <c r="S157" s="84"/>
      <c r="T157" s="85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132</v>
      </c>
      <c r="AU157" s="17" t="s">
        <v>81</v>
      </c>
    </row>
    <row r="158" s="2" customFormat="1" ht="33" customHeight="1">
      <c r="A158" s="38"/>
      <c r="B158" s="39"/>
      <c r="C158" s="257" t="s">
        <v>244</v>
      </c>
      <c r="D158" s="257" t="s">
        <v>173</v>
      </c>
      <c r="E158" s="258" t="s">
        <v>245</v>
      </c>
      <c r="F158" s="259" t="s">
        <v>246</v>
      </c>
      <c r="G158" s="260" t="s">
        <v>170</v>
      </c>
      <c r="H158" s="261">
        <v>1</v>
      </c>
      <c r="I158" s="262"/>
      <c r="J158" s="263">
        <f>ROUND(I158*H158,2)</f>
        <v>0</v>
      </c>
      <c r="K158" s="259" t="s">
        <v>176</v>
      </c>
      <c r="L158" s="264"/>
      <c r="M158" s="265" t="s">
        <v>19</v>
      </c>
      <c r="N158" s="266" t="s">
        <v>44</v>
      </c>
      <c r="O158" s="84"/>
      <c r="P158" s="224">
        <f>O158*H158</f>
        <v>0</v>
      </c>
      <c r="Q158" s="224">
        <v>0.0080999999999999996</v>
      </c>
      <c r="R158" s="224">
        <f>Q158*H158</f>
        <v>0.0080999999999999996</v>
      </c>
      <c r="S158" s="224">
        <v>0</v>
      </c>
      <c r="T158" s="225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6" t="s">
        <v>247</v>
      </c>
      <c r="AT158" s="226" t="s">
        <v>173</v>
      </c>
      <c r="AU158" s="226" t="s">
        <v>81</v>
      </c>
      <c r="AY158" s="17" t="s">
        <v>125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17" t="s">
        <v>81</v>
      </c>
      <c r="BK158" s="227">
        <f>ROUND(I158*H158,2)</f>
        <v>0</v>
      </c>
      <c r="BL158" s="17" t="s">
        <v>247</v>
      </c>
      <c r="BM158" s="226" t="s">
        <v>248</v>
      </c>
    </row>
    <row r="159" s="2" customFormat="1">
      <c r="A159" s="38"/>
      <c r="B159" s="39"/>
      <c r="C159" s="40"/>
      <c r="D159" s="228" t="s">
        <v>132</v>
      </c>
      <c r="E159" s="40"/>
      <c r="F159" s="229" t="s">
        <v>246</v>
      </c>
      <c r="G159" s="40"/>
      <c r="H159" s="40"/>
      <c r="I159" s="132"/>
      <c r="J159" s="40"/>
      <c r="K159" s="40"/>
      <c r="L159" s="44"/>
      <c r="M159" s="230"/>
      <c r="N159" s="231"/>
      <c r="O159" s="84"/>
      <c r="P159" s="84"/>
      <c r="Q159" s="84"/>
      <c r="R159" s="84"/>
      <c r="S159" s="84"/>
      <c r="T159" s="85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132</v>
      </c>
      <c r="AU159" s="17" t="s">
        <v>81</v>
      </c>
    </row>
    <row r="160" s="13" customFormat="1">
      <c r="A160" s="13"/>
      <c r="B160" s="232"/>
      <c r="C160" s="233"/>
      <c r="D160" s="228" t="s">
        <v>133</v>
      </c>
      <c r="E160" s="234" t="s">
        <v>19</v>
      </c>
      <c r="F160" s="235" t="s">
        <v>249</v>
      </c>
      <c r="G160" s="233"/>
      <c r="H160" s="236">
        <v>1</v>
      </c>
      <c r="I160" s="237"/>
      <c r="J160" s="233"/>
      <c r="K160" s="233"/>
      <c r="L160" s="238"/>
      <c r="M160" s="239"/>
      <c r="N160" s="240"/>
      <c r="O160" s="240"/>
      <c r="P160" s="240"/>
      <c r="Q160" s="240"/>
      <c r="R160" s="240"/>
      <c r="S160" s="240"/>
      <c r="T160" s="24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2" t="s">
        <v>133</v>
      </c>
      <c r="AU160" s="242" t="s">
        <v>81</v>
      </c>
      <c r="AV160" s="13" t="s">
        <v>84</v>
      </c>
      <c r="AW160" s="13" t="s">
        <v>34</v>
      </c>
      <c r="AX160" s="13" t="s">
        <v>81</v>
      </c>
      <c r="AY160" s="242" t="s">
        <v>125</v>
      </c>
    </row>
    <row r="161" s="2" customFormat="1" ht="21.75" customHeight="1">
      <c r="A161" s="38"/>
      <c r="B161" s="39"/>
      <c r="C161" s="215" t="s">
        <v>250</v>
      </c>
      <c r="D161" s="215" t="s">
        <v>126</v>
      </c>
      <c r="E161" s="216" t="s">
        <v>251</v>
      </c>
      <c r="F161" s="217" t="s">
        <v>252</v>
      </c>
      <c r="G161" s="218" t="s">
        <v>170</v>
      </c>
      <c r="H161" s="219">
        <v>1</v>
      </c>
      <c r="I161" s="220"/>
      <c r="J161" s="221">
        <f>ROUND(I161*H161,2)</f>
        <v>0</v>
      </c>
      <c r="K161" s="217" t="s">
        <v>176</v>
      </c>
      <c r="L161" s="44"/>
      <c r="M161" s="222" t="s">
        <v>19</v>
      </c>
      <c r="N161" s="223" t="s">
        <v>44</v>
      </c>
      <c r="O161" s="84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6" t="s">
        <v>229</v>
      </c>
      <c r="AT161" s="226" t="s">
        <v>126</v>
      </c>
      <c r="AU161" s="226" t="s">
        <v>81</v>
      </c>
      <c r="AY161" s="17" t="s">
        <v>125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7" t="s">
        <v>81</v>
      </c>
      <c r="BK161" s="227">
        <f>ROUND(I161*H161,2)</f>
        <v>0</v>
      </c>
      <c r="BL161" s="17" t="s">
        <v>229</v>
      </c>
      <c r="BM161" s="226" t="s">
        <v>253</v>
      </c>
    </row>
    <row r="162" s="2" customFormat="1">
      <c r="A162" s="38"/>
      <c r="B162" s="39"/>
      <c r="C162" s="40"/>
      <c r="D162" s="228" t="s">
        <v>132</v>
      </c>
      <c r="E162" s="40"/>
      <c r="F162" s="229" t="s">
        <v>254</v>
      </c>
      <c r="G162" s="40"/>
      <c r="H162" s="40"/>
      <c r="I162" s="132"/>
      <c r="J162" s="40"/>
      <c r="K162" s="40"/>
      <c r="L162" s="44"/>
      <c r="M162" s="230"/>
      <c r="N162" s="231"/>
      <c r="O162" s="84"/>
      <c r="P162" s="84"/>
      <c r="Q162" s="84"/>
      <c r="R162" s="84"/>
      <c r="S162" s="84"/>
      <c r="T162" s="85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132</v>
      </c>
      <c r="AU162" s="17" t="s">
        <v>81</v>
      </c>
    </row>
    <row r="163" s="2" customFormat="1">
      <c r="A163" s="38"/>
      <c r="B163" s="39"/>
      <c r="C163" s="40"/>
      <c r="D163" s="228" t="s">
        <v>209</v>
      </c>
      <c r="E163" s="40"/>
      <c r="F163" s="254" t="s">
        <v>255</v>
      </c>
      <c r="G163" s="40"/>
      <c r="H163" s="40"/>
      <c r="I163" s="132"/>
      <c r="J163" s="40"/>
      <c r="K163" s="40"/>
      <c r="L163" s="44"/>
      <c r="M163" s="230"/>
      <c r="N163" s="231"/>
      <c r="O163" s="84"/>
      <c r="P163" s="84"/>
      <c r="Q163" s="84"/>
      <c r="R163" s="84"/>
      <c r="S163" s="84"/>
      <c r="T163" s="85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209</v>
      </c>
      <c r="AU163" s="17" t="s">
        <v>81</v>
      </c>
    </row>
    <row r="164" s="13" customFormat="1">
      <c r="A164" s="13"/>
      <c r="B164" s="232"/>
      <c r="C164" s="233"/>
      <c r="D164" s="228" t="s">
        <v>133</v>
      </c>
      <c r="E164" s="234" t="s">
        <v>19</v>
      </c>
      <c r="F164" s="235" t="s">
        <v>256</v>
      </c>
      <c r="G164" s="233"/>
      <c r="H164" s="236">
        <v>1</v>
      </c>
      <c r="I164" s="237"/>
      <c r="J164" s="233"/>
      <c r="K164" s="233"/>
      <c r="L164" s="238"/>
      <c r="M164" s="239"/>
      <c r="N164" s="240"/>
      <c r="O164" s="240"/>
      <c r="P164" s="240"/>
      <c r="Q164" s="240"/>
      <c r="R164" s="240"/>
      <c r="S164" s="240"/>
      <c r="T164" s="241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2" t="s">
        <v>133</v>
      </c>
      <c r="AU164" s="242" t="s">
        <v>81</v>
      </c>
      <c r="AV164" s="13" t="s">
        <v>84</v>
      </c>
      <c r="AW164" s="13" t="s">
        <v>34</v>
      </c>
      <c r="AX164" s="13" t="s">
        <v>81</v>
      </c>
      <c r="AY164" s="242" t="s">
        <v>125</v>
      </c>
    </row>
    <row r="165" s="2" customFormat="1" ht="21.75" customHeight="1">
      <c r="A165" s="38"/>
      <c r="B165" s="39"/>
      <c r="C165" s="215" t="s">
        <v>257</v>
      </c>
      <c r="D165" s="215" t="s">
        <v>126</v>
      </c>
      <c r="E165" s="216" t="s">
        <v>258</v>
      </c>
      <c r="F165" s="217" t="s">
        <v>259</v>
      </c>
      <c r="G165" s="218" t="s">
        <v>170</v>
      </c>
      <c r="H165" s="219">
        <v>6</v>
      </c>
      <c r="I165" s="220"/>
      <c r="J165" s="221">
        <f>ROUND(I165*H165,2)</f>
        <v>0</v>
      </c>
      <c r="K165" s="217" t="s">
        <v>176</v>
      </c>
      <c r="L165" s="44"/>
      <c r="M165" s="222" t="s">
        <v>19</v>
      </c>
      <c r="N165" s="223" t="s">
        <v>44</v>
      </c>
      <c r="O165" s="84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6" t="s">
        <v>229</v>
      </c>
      <c r="AT165" s="226" t="s">
        <v>126</v>
      </c>
      <c r="AU165" s="226" t="s">
        <v>81</v>
      </c>
      <c r="AY165" s="17" t="s">
        <v>125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17" t="s">
        <v>81</v>
      </c>
      <c r="BK165" s="227">
        <f>ROUND(I165*H165,2)</f>
        <v>0</v>
      </c>
      <c r="BL165" s="17" t="s">
        <v>229</v>
      </c>
      <c r="BM165" s="226" t="s">
        <v>260</v>
      </c>
    </row>
    <row r="166" s="2" customFormat="1">
      <c r="A166" s="38"/>
      <c r="B166" s="39"/>
      <c r="C166" s="40"/>
      <c r="D166" s="228" t="s">
        <v>132</v>
      </c>
      <c r="E166" s="40"/>
      <c r="F166" s="229" t="s">
        <v>261</v>
      </c>
      <c r="G166" s="40"/>
      <c r="H166" s="40"/>
      <c r="I166" s="132"/>
      <c r="J166" s="40"/>
      <c r="K166" s="40"/>
      <c r="L166" s="44"/>
      <c r="M166" s="230"/>
      <c r="N166" s="231"/>
      <c r="O166" s="84"/>
      <c r="P166" s="84"/>
      <c r="Q166" s="84"/>
      <c r="R166" s="84"/>
      <c r="S166" s="84"/>
      <c r="T166" s="85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132</v>
      </c>
      <c r="AU166" s="17" t="s">
        <v>81</v>
      </c>
    </row>
    <row r="167" s="2" customFormat="1">
      <c r="A167" s="38"/>
      <c r="B167" s="39"/>
      <c r="C167" s="40"/>
      <c r="D167" s="228" t="s">
        <v>209</v>
      </c>
      <c r="E167" s="40"/>
      <c r="F167" s="254" t="s">
        <v>255</v>
      </c>
      <c r="G167" s="40"/>
      <c r="H167" s="40"/>
      <c r="I167" s="132"/>
      <c r="J167" s="40"/>
      <c r="K167" s="40"/>
      <c r="L167" s="44"/>
      <c r="M167" s="230"/>
      <c r="N167" s="231"/>
      <c r="O167" s="84"/>
      <c r="P167" s="84"/>
      <c r="Q167" s="84"/>
      <c r="R167" s="84"/>
      <c r="S167" s="84"/>
      <c r="T167" s="85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209</v>
      </c>
      <c r="AU167" s="17" t="s">
        <v>81</v>
      </c>
    </row>
    <row r="168" s="13" customFormat="1">
      <c r="A168" s="13"/>
      <c r="B168" s="232"/>
      <c r="C168" s="233"/>
      <c r="D168" s="228" t="s">
        <v>133</v>
      </c>
      <c r="E168" s="234" t="s">
        <v>19</v>
      </c>
      <c r="F168" s="235" t="s">
        <v>262</v>
      </c>
      <c r="G168" s="233"/>
      <c r="H168" s="236">
        <v>6</v>
      </c>
      <c r="I168" s="237"/>
      <c r="J168" s="233"/>
      <c r="K168" s="233"/>
      <c r="L168" s="238"/>
      <c r="M168" s="239"/>
      <c r="N168" s="240"/>
      <c r="O168" s="240"/>
      <c r="P168" s="240"/>
      <c r="Q168" s="240"/>
      <c r="R168" s="240"/>
      <c r="S168" s="240"/>
      <c r="T168" s="24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2" t="s">
        <v>133</v>
      </c>
      <c r="AU168" s="242" t="s">
        <v>81</v>
      </c>
      <c r="AV168" s="13" t="s">
        <v>84</v>
      </c>
      <c r="AW168" s="13" t="s">
        <v>34</v>
      </c>
      <c r="AX168" s="13" t="s">
        <v>81</v>
      </c>
      <c r="AY168" s="242" t="s">
        <v>125</v>
      </c>
    </row>
    <row r="169" s="2" customFormat="1" ht="21.75" customHeight="1">
      <c r="A169" s="38"/>
      <c r="B169" s="39"/>
      <c r="C169" s="215" t="s">
        <v>263</v>
      </c>
      <c r="D169" s="215" t="s">
        <v>126</v>
      </c>
      <c r="E169" s="216" t="s">
        <v>264</v>
      </c>
      <c r="F169" s="217" t="s">
        <v>265</v>
      </c>
      <c r="G169" s="218" t="s">
        <v>170</v>
      </c>
      <c r="H169" s="219">
        <v>1</v>
      </c>
      <c r="I169" s="220"/>
      <c r="J169" s="221">
        <f>ROUND(I169*H169,2)</f>
        <v>0</v>
      </c>
      <c r="K169" s="217" t="s">
        <v>176</v>
      </c>
      <c r="L169" s="44"/>
      <c r="M169" s="222" t="s">
        <v>19</v>
      </c>
      <c r="N169" s="223" t="s">
        <v>44</v>
      </c>
      <c r="O169" s="84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6" t="s">
        <v>229</v>
      </c>
      <c r="AT169" s="226" t="s">
        <v>126</v>
      </c>
      <c r="AU169" s="226" t="s">
        <v>81</v>
      </c>
      <c r="AY169" s="17" t="s">
        <v>125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17" t="s">
        <v>81</v>
      </c>
      <c r="BK169" s="227">
        <f>ROUND(I169*H169,2)</f>
        <v>0</v>
      </c>
      <c r="BL169" s="17" t="s">
        <v>229</v>
      </c>
      <c r="BM169" s="226" t="s">
        <v>266</v>
      </c>
    </row>
    <row r="170" s="2" customFormat="1">
      <c r="A170" s="38"/>
      <c r="B170" s="39"/>
      <c r="C170" s="40"/>
      <c r="D170" s="228" t="s">
        <v>132</v>
      </c>
      <c r="E170" s="40"/>
      <c r="F170" s="229" t="s">
        <v>265</v>
      </c>
      <c r="G170" s="40"/>
      <c r="H170" s="40"/>
      <c r="I170" s="132"/>
      <c r="J170" s="40"/>
      <c r="K170" s="40"/>
      <c r="L170" s="44"/>
      <c r="M170" s="230"/>
      <c r="N170" s="231"/>
      <c r="O170" s="84"/>
      <c r="P170" s="84"/>
      <c r="Q170" s="84"/>
      <c r="R170" s="84"/>
      <c r="S170" s="84"/>
      <c r="T170" s="85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132</v>
      </c>
      <c r="AU170" s="17" t="s">
        <v>81</v>
      </c>
    </row>
    <row r="171" s="13" customFormat="1">
      <c r="A171" s="13"/>
      <c r="B171" s="232"/>
      <c r="C171" s="233"/>
      <c r="D171" s="228" t="s">
        <v>133</v>
      </c>
      <c r="E171" s="234" t="s">
        <v>19</v>
      </c>
      <c r="F171" s="235" t="s">
        <v>267</v>
      </c>
      <c r="G171" s="233"/>
      <c r="H171" s="236">
        <v>1</v>
      </c>
      <c r="I171" s="237"/>
      <c r="J171" s="233"/>
      <c r="K171" s="233"/>
      <c r="L171" s="238"/>
      <c r="M171" s="239"/>
      <c r="N171" s="240"/>
      <c r="O171" s="240"/>
      <c r="P171" s="240"/>
      <c r="Q171" s="240"/>
      <c r="R171" s="240"/>
      <c r="S171" s="240"/>
      <c r="T171" s="241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2" t="s">
        <v>133</v>
      </c>
      <c r="AU171" s="242" t="s">
        <v>81</v>
      </c>
      <c r="AV171" s="13" t="s">
        <v>84</v>
      </c>
      <c r="AW171" s="13" t="s">
        <v>34</v>
      </c>
      <c r="AX171" s="13" t="s">
        <v>81</v>
      </c>
      <c r="AY171" s="242" t="s">
        <v>125</v>
      </c>
    </row>
    <row r="172" s="2" customFormat="1" ht="21.75" customHeight="1">
      <c r="A172" s="38"/>
      <c r="B172" s="39"/>
      <c r="C172" s="215" t="s">
        <v>268</v>
      </c>
      <c r="D172" s="215" t="s">
        <v>126</v>
      </c>
      <c r="E172" s="216" t="s">
        <v>269</v>
      </c>
      <c r="F172" s="217" t="s">
        <v>270</v>
      </c>
      <c r="G172" s="218" t="s">
        <v>170</v>
      </c>
      <c r="H172" s="219">
        <v>10</v>
      </c>
      <c r="I172" s="220"/>
      <c r="J172" s="221">
        <f>ROUND(I172*H172,2)</f>
        <v>0</v>
      </c>
      <c r="K172" s="217" t="s">
        <v>176</v>
      </c>
      <c r="L172" s="44"/>
      <c r="M172" s="222" t="s">
        <v>19</v>
      </c>
      <c r="N172" s="223" t="s">
        <v>44</v>
      </c>
      <c r="O172" s="84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6" t="s">
        <v>229</v>
      </c>
      <c r="AT172" s="226" t="s">
        <v>126</v>
      </c>
      <c r="AU172" s="226" t="s">
        <v>81</v>
      </c>
      <c r="AY172" s="17" t="s">
        <v>125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17" t="s">
        <v>81</v>
      </c>
      <c r="BK172" s="227">
        <f>ROUND(I172*H172,2)</f>
        <v>0</v>
      </c>
      <c r="BL172" s="17" t="s">
        <v>229</v>
      </c>
      <c r="BM172" s="226" t="s">
        <v>271</v>
      </c>
    </row>
    <row r="173" s="2" customFormat="1">
      <c r="A173" s="38"/>
      <c r="B173" s="39"/>
      <c r="C173" s="40"/>
      <c r="D173" s="228" t="s">
        <v>132</v>
      </c>
      <c r="E173" s="40"/>
      <c r="F173" s="229" t="s">
        <v>272</v>
      </c>
      <c r="G173" s="40"/>
      <c r="H173" s="40"/>
      <c r="I173" s="132"/>
      <c r="J173" s="40"/>
      <c r="K173" s="40"/>
      <c r="L173" s="44"/>
      <c r="M173" s="230"/>
      <c r="N173" s="231"/>
      <c r="O173" s="84"/>
      <c r="P173" s="84"/>
      <c r="Q173" s="84"/>
      <c r="R173" s="84"/>
      <c r="S173" s="84"/>
      <c r="T173" s="85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132</v>
      </c>
      <c r="AU173" s="17" t="s">
        <v>81</v>
      </c>
    </row>
    <row r="174" s="13" customFormat="1">
      <c r="A174" s="13"/>
      <c r="B174" s="232"/>
      <c r="C174" s="233"/>
      <c r="D174" s="228" t="s">
        <v>133</v>
      </c>
      <c r="E174" s="234" t="s">
        <v>19</v>
      </c>
      <c r="F174" s="235" t="s">
        <v>273</v>
      </c>
      <c r="G174" s="233"/>
      <c r="H174" s="236">
        <v>10</v>
      </c>
      <c r="I174" s="237"/>
      <c r="J174" s="233"/>
      <c r="K174" s="233"/>
      <c r="L174" s="238"/>
      <c r="M174" s="239"/>
      <c r="N174" s="240"/>
      <c r="O174" s="240"/>
      <c r="P174" s="240"/>
      <c r="Q174" s="240"/>
      <c r="R174" s="240"/>
      <c r="S174" s="240"/>
      <c r="T174" s="24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2" t="s">
        <v>133</v>
      </c>
      <c r="AU174" s="242" t="s">
        <v>81</v>
      </c>
      <c r="AV174" s="13" t="s">
        <v>84</v>
      </c>
      <c r="AW174" s="13" t="s">
        <v>34</v>
      </c>
      <c r="AX174" s="13" t="s">
        <v>81</v>
      </c>
      <c r="AY174" s="242" t="s">
        <v>125</v>
      </c>
    </row>
    <row r="175" s="2" customFormat="1" ht="21.75" customHeight="1">
      <c r="A175" s="38"/>
      <c r="B175" s="39"/>
      <c r="C175" s="215" t="s">
        <v>274</v>
      </c>
      <c r="D175" s="215" t="s">
        <v>126</v>
      </c>
      <c r="E175" s="216" t="s">
        <v>275</v>
      </c>
      <c r="F175" s="217" t="s">
        <v>276</v>
      </c>
      <c r="G175" s="218" t="s">
        <v>170</v>
      </c>
      <c r="H175" s="219">
        <v>1</v>
      </c>
      <c r="I175" s="220"/>
      <c r="J175" s="221">
        <f>ROUND(I175*H175,2)</f>
        <v>0</v>
      </c>
      <c r="K175" s="217" t="s">
        <v>176</v>
      </c>
      <c r="L175" s="44"/>
      <c r="M175" s="222" t="s">
        <v>19</v>
      </c>
      <c r="N175" s="223" t="s">
        <v>44</v>
      </c>
      <c r="O175" s="84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6" t="s">
        <v>229</v>
      </c>
      <c r="AT175" s="226" t="s">
        <v>126</v>
      </c>
      <c r="AU175" s="226" t="s">
        <v>81</v>
      </c>
      <c r="AY175" s="17" t="s">
        <v>125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17" t="s">
        <v>81</v>
      </c>
      <c r="BK175" s="227">
        <f>ROUND(I175*H175,2)</f>
        <v>0</v>
      </c>
      <c r="BL175" s="17" t="s">
        <v>229</v>
      </c>
      <c r="BM175" s="226" t="s">
        <v>277</v>
      </c>
    </row>
    <row r="176" s="2" customFormat="1">
      <c r="A176" s="38"/>
      <c r="B176" s="39"/>
      <c r="C176" s="40"/>
      <c r="D176" s="228" t="s">
        <v>132</v>
      </c>
      <c r="E176" s="40"/>
      <c r="F176" s="229" t="s">
        <v>278</v>
      </c>
      <c r="G176" s="40"/>
      <c r="H176" s="40"/>
      <c r="I176" s="132"/>
      <c r="J176" s="40"/>
      <c r="K176" s="40"/>
      <c r="L176" s="44"/>
      <c r="M176" s="230"/>
      <c r="N176" s="231"/>
      <c r="O176" s="84"/>
      <c r="P176" s="84"/>
      <c r="Q176" s="84"/>
      <c r="R176" s="84"/>
      <c r="S176" s="84"/>
      <c r="T176" s="85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132</v>
      </c>
      <c r="AU176" s="17" t="s">
        <v>81</v>
      </c>
    </row>
    <row r="177" s="13" customFormat="1">
      <c r="A177" s="13"/>
      <c r="B177" s="232"/>
      <c r="C177" s="233"/>
      <c r="D177" s="228" t="s">
        <v>133</v>
      </c>
      <c r="E177" s="234" t="s">
        <v>19</v>
      </c>
      <c r="F177" s="235" t="s">
        <v>279</v>
      </c>
      <c r="G177" s="233"/>
      <c r="H177" s="236">
        <v>1</v>
      </c>
      <c r="I177" s="237"/>
      <c r="J177" s="233"/>
      <c r="K177" s="233"/>
      <c r="L177" s="238"/>
      <c r="M177" s="239"/>
      <c r="N177" s="240"/>
      <c r="O177" s="240"/>
      <c r="P177" s="240"/>
      <c r="Q177" s="240"/>
      <c r="R177" s="240"/>
      <c r="S177" s="240"/>
      <c r="T177" s="241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2" t="s">
        <v>133</v>
      </c>
      <c r="AU177" s="242" t="s">
        <v>81</v>
      </c>
      <c r="AV177" s="13" t="s">
        <v>84</v>
      </c>
      <c r="AW177" s="13" t="s">
        <v>34</v>
      </c>
      <c r="AX177" s="13" t="s">
        <v>81</v>
      </c>
      <c r="AY177" s="242" t="s">
        <v>125</v>
      </c>
    </row>
    <row r="178" s="2" customFormat="1" ht="21.75" customHeight="1">
      <c r="A178" s="38"/>
      <c r="B178" s="39"/>
      <c r="C178" s="215" t="s">
        <v>177</v>
      </c>
      <c r="D178" s="215" t="s">
        <v>126</v>
      </c>
      <c r="E178" s="216" t="s">
        <v>280</v>
      </c>
      <c r="F178" s="217" t="s">
        <v>281</v>
      </c>
      <c r="G178" s="218" t="s">
        <v>170</v>
      </c>
      <c r="H178" s="219">
        <v>5</v>
      </c>
      <c r="I178" s="220"/>
      <c r="J178" s="221">
        <f>ROUND(I178*H178,2)</f>
        <v>0</v>
      </c>
      <c r="K178" s="217" t="s">
        <v>176</v>
      </c>
      <c r="L178" s="44"/>
      <c r="M178" s="222" t="s">
        <v>19</v>
      </c>
      <c r="N178" s="223" t="s">
        <v>44</v>
      </c>
      <c r="O178" s="84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6" t="s">
        <v>229</v>
      </c>
      <c r="AT178" s="226" t="s">
        <v>126</v>
      </c>
      <c r="AU178" s="226" t="s">
        <v>81</v>
      </c>
      <c r="AY178" s="17" t="s">
        <v>125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17" t="s">
        <v>81</v>
      </c>
      <c r="BK178" s="227">
        <f>ROUND(I178*H178,2)</f>
        <v>0</v>
      </c>
      <c r="BL178" s="17" t="s">
        <v>229</v>
      </c>
      <c r="BM178" s="226" t="s">
        <v>282</v>
      </c>
    </row>
    <row r="179" s="2" customFormat="1">
      <c r="A179" s="38"/>
      <c r="B179" s="39"/>
      <c r="C179" s="40"/>
      <c r="D179" s="228" t="s">
        <v>132</v>
      </c>
      <c r="E179" s="40"/>
      <c r="F179" s="229" t="s">
        <v>283</v>
      </c>
      <c r="G179" s="40"/>
      <c r="H179" s="40"/>
      <c r="I179" s="132"/>
      <c r="J179" s="40"/>
      <c r="K179" s="40"/>
      <c r="L179" s="44"/>
      <c r="M179" s="230"/>
      <c r="N179" s="231"/>
      <c r="O179" s="84"/>
      <c r="P179" s="84"/>
      <c r="Q179" s="84"/>
      <c r="R179" s="84"/>
      <c r="S179" s="84"/>
      <c r="T179" s="85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132</v>
      </c>
      <c r="AU179" s="17" t="s">
        <v>81</v>
      </c>
    </row>
    <row r="180" s="13" customFormat="1">
      <c r="A180" s="13"/>
      <c r="B180" s="232"/>
      <c r="C180" s="233"/>
      <c r="D180" s="228" t="s">
        <v>133</v>
      </c>
      <c r="E180" s="234" t="s">
        <v>19</v>
      </c>
      <c r="F180" s="235" t="s">
        <v>284</v>
      </c>
      <c r="G180" s="233"/>
      <c r="H180" s="236">
        <v>5</v>
      </c>
      <c r="I180" s="237"/>
      <c r="J180" s="233"/>
      <c r="K180" s="233"/>
      <c r="L180" s="238"/>
      <c r="M180" s="239"/>
      <c r="N180" s="240"/>
      <c r="O180" s="240"/>
      <c r="P180" s="240"/>
      <c r="Q180" s="240"/>
      <c r="R180" s="240"/>
      <c r="S180" s="240"/>
      <c r="T180" s="241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2" t="s">
        <v>133</v>
      </c>
      <c r="AU180" s="242" t="s">
        <v>81</v>
      </c>
      <c r="AV180" s="13" t="s">
        <v>84</v>
      </c>
      <c r="AW180" s="13" t="s">
        <v>34</v>
      </c>
      <c r="AX180" s="13" t="s">
        <v>81</v>
      </c>
      <c r="AY180" s="242" t="s">
        <v>125</v>
      </c>
    </row>
    <row r="181" s="2" customFormat="1" ht="16.5" customHeight="1">
      <c r="A181" s="38"/>
      <c r="B181" s="39"/>
      <c r="C181" s="215" t="s">
        <v>285</v>
      </c>
      <c r="D181" s="215" t="s">
        <v>126</v>
      </c>
      <c r="E181" s="216" t="s">
        <v>286</v>
      </c>
      <c r="F181" s="217" t="s">
        <v>287</v>
      </c>
      <c r="G181" s="218" t="s">
        <v>170</v>
      </c>
      <c r="H181" s="219">
        <v>4</v>
      </c>
      <c r="I181" s="220"/>
      <c r="J181" s="221">
        <f>ROUND(I181*H181,2)</f>
        <v>0</v>
      </c>
      <c r="K181" s="217" t="s">
        <v>176</v>
      </c>
      <c r="L181" s="44"/>
      <c r="M181" s="222" t="s">
        <v>19</v>
      </c>
      <c r="N181" s="223" t="s">
        <v>44</v>
      </c>
      <c r="O181" s="84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6" t="s">
        <v>229</v>
      </c>
      <c r="AT181" s="226" t="s">
        <v>126</v>
      </c>
      <c r="AU181" s="226" t="s">
        <v>81</v>
      </c>
      <c r="AY181" s="17" t="s">
        <v>125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17" t="s">
        <v>81</v>
      </c>
      <c r="BK181" s="227">
        <f>ROUND(I181*H181,2)</f>
        <v>0</v>
      </c>
      <c r="BL181" s="17" t="s">
        <v>229</v>
      </c>
      <c r="BM181" s="226" t="s">
        <v>288</v>
      </c>
    </row>
    <row r="182" s="2" customFormat="1">
      <c r="A182" s="38"/>
      <c r="B182" s="39"/>
      <c r="C182" s="40"/>
      <c r="D182" s="228" t="s">
        <v>132</v>
      </c>
      <c r="E182" s="40"/>
      <c r="F182" s="229" t="s">
        <v>289</v>
      </c>
      <c r="G182" s="40"/>
      <c r="H182" s="40"/>
      <c r="I182" s="132"/>
      <c r="J182" s="40"/>
      <c r="K182" s="40"/>
      <c r="L182" s="44"/>
      <c r="M182" s="230"/>
      <c r="N182" s="231"/>
      <c r="O182" s="84"/>
      <c r="P182" s="84"/>
      <c r="Q182" s="84"/>
      <c r="R182" s="84"/>
      <c r="S182" s="84"/>
      <c r="T182" s="85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132</v>
      </c>
      <c r="AU182" s="17" t="s">
        <v>81</v>
      </c>
    </row>
    <row r="183" s="13" customFormat="1">
      <c r="A183" s="13"/>
      <c r="B183" s="232"/>
      <c r="C183" s="233"/>
      <c r="D183" s="228" t="s">
        <v>133</v>
      </c>
      <c r="E183" s="234" t="s">
        <v>19</v>
      </c>
      <c r="F183" s="235" t="s">
        <v>290</v>
      </c>
      <c r="G183" s="233"/>
      <c r="H183" s="236">
        <v>4</v>
      </c>
      <c r="I183" s="237"/>
      <c r="J183" s="233"/>
      <c r="K183" s="233"/>
      <c r="L183" s="238"/>
      <c r="M183" s="239"/>
      <c r="N183" s="240"/>
      <c r="O183" s="240"/>
      <c r="P183" s="240"/>
      <c r="Q183" s="240"/>
      <c r="R183" s="240"/>
      <c r="S183" s="240"/>
      <c r="T183" s="241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2" t="s">
        <v>133</v>
      </c>
      <c r="AU183" s="242" t="s">
        <v>81</v>
      </c>
      <c r="AV183" s="13" t="s">
        <v>84</v>
      </c>
      <c r="AW183" s="13" t="s">
        <v>34</v>
      </c>
      <c r="AX183" s="13" t="s">
        <v>81</v>
      </c>
      <c r="AY183" s="242" t="s">
        <v>125</v>
      </c>
    </row>
    <row r="184" s="2" customFormat="1" ht="16.5" customHeight="1">
      <c r="A184" s="38"/>
      <c r="B184" s="39"/>
      <c r="C184" s="215" t="s">
        <v>291</v>
      </c>
      <c r="D184" s="215" t="s">
        <v>126</v>
      </c>
      <c r="E184" s="216" t="s">
        <v>292</v>
      </c>
      <c r="F184" s="217" t="s">
        <v>293</v>
      </c>
      <c r="G184" s="218" t="s">
        <v>170</v>
      </c>
      <c r="H184" s="219">
        <v>3</v>
      </c>
      <c r="I184" s="220"/>
      <c r="J184" s="221">
        <f>ROUND(I184*H184,2)</f>
        <v>0</v>
      </c>
      <c r="K184" s="217" t="s">
        <v>176</v>
      </c>
      <c r="L184" s="44"/>
      <c r="M184" s="222" t="s">
        <v>19</v>
      </c>
      <c r="N184" s="223" t="s">
        <v>44</v>
      </c>
      <c r="O184" s="84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6" t="s">
        <v>229</v>
      </c>
      <c r="AT184" s="226" t="s">
        <v>126</v>
      </c>
      <c r="AU184" s="226" t="s">
        <v>81</v>
      </c>
      <c r="AY184" s="17" t="s">
        <v>125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17" t="s">
        <v>81</v>
      </c>
      <c r="BK184" s="227">
        <f>ROUND(I184*H184,2)</f>
        <v>0</v>
      </c>
      <c r="BL184" s="17" t="s">
        <v>229</v>
      </c>
      <c r="BM184" s="226" t="s">
        <v>294</v>
      </c>
    </row>
    <row r="185" s="2" customFormat="1">
      <c r="A185" s="38"/>
      <c r="B185" s="39"/>
      <c r="C185" s="40"/>
      <c r="D185" s="228" t="s">
        <v>132</v>
      </c>
      <c r="E185" s="40"/>
      <c r="F185" s="229" t="s">
        <v>295</v>
      </c>
      <c r="G185" s="40"/>
      <c r="H185" s="40"/>
      <c r="I185" s="132"/>
      <c r="J185" s="40"/>
      <c r="K185" s="40"/>
      <c r="L185" s="44"/>
      <c r="M185" s="230"/>
      <c r="N185" s="231"/>
      <c r="O185" s="84"/>
      <c r="P185" s="84"/>
      <c r="Q185" s="84"/>
      <c r="R185" s="84"/>
      <c r="S185" s="84"/>
      <c r="T185" s="85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132</v>
      </c>
      <c r="AU185" s="17" t="s">
        <v>81</v>
      </c>
    </row>
    <row r="186" s="13" customFormat="1">
      <c r="A186" s="13"/>
      <c r="B186" s="232"/>
      <c r="C186" s="233"/>
      <c r="D186" s="228" t="s">
        <v>133</v>
      </c>
      <c r="E186" s="234" t="s">
        <v>19</v>
      </c>
      <c r="F186" s="235" t="s">
        <v>296</v>
      </c>
      <c r="G186" s="233"/>
      <c r="H186" s="236">
        <v>3</v>
      </c>
      <c r="I186" s="237"/>
      <c r="J186" s="233"/>
      <c r="K186" s="233"/>
      <c r="L186" s="238"/>
      <c r="M186" s="239"/>
      <c r="N186" s="240"/>
      <c r="O186" s="240"/>
      <c r="P186" s="240"/>
      <c r="Q186" s="240"/>
      <c r="R186" s="240"/>
      <c r="S186" s="240"/>
      <c r="T186" s="241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2" t="s">
        <v>133</v>
      </c>
      <c r="AU186" s="242" t="s">
        <v>81</v>
      </c>
      <c r="AV186" s="13" t="s">
        <v>84</v>
      </c>
      <c r="AW186" s="13" t="s">
        <v>34</v>
      </c>
      <c r="AX186" s="13" t="s">
        <v>81</v>
      </c>
      <c r="AY186" s="242" t="s">
        <v>125</v>
      </c>
    </row>
    <row r="187" s="2" customFormat="1" ht="21.75" customHeight="1">
      <c r="A187" s="38"/>
      <c r="B187" s="39"/>
      <c r="C187" s="215" t="s">
        <v>297</v>
      </c>
      <c r="D187" s="215" t="s">
        <v>126</v>
      </c>
      <c r="E187" s="216" t="s">
        <v>298</v>
      </c>
      <c r="F187" s="217" t="s">
        <v>299</v>
      </c>
      <c r="G187" s="218" t="s">
        <v>170</v>
      </c>
      <c r="H187" s="219">
        <v>2</v>
      </c>
      <c r="I187" s="220"/>
      <c r="J187" s="221">
        <f>ROUND(I187*H187,2)</f>
        <v>0</v>
      </c>
      <c r="K187" s="217" t="s">
        <v>176</v>
      </c>
      <c r="L187" s="44"/>
      <c r="M187" s="222" t="s">
        <v>19</v>
      </c>
      <c r="N187" s="223" t="s">
        <v>44</v>
      </c>
      <c r="O187" s="84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6" t="s">
        <v>229</v>
      </c>
      <c r="AT187" s="226" t="s">
        <v>126</v>
      </c>
      <c r="AU187" s="226" t="s">
        <v>81</v>
      </c>
      <c r="AY187" s="17" t="s">
        <v>125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17" t="s">
        <v>81</v>
      </c>
      <c r="BK187" s="227">
        <f>ROUND(I187*H187,2)</f>
        <v>0</v>
      </c>
      <c r="BL187" s="17" t="s">
        <v>229</v>
      </c>
      <c r="BM187" s="226" t="s">
        <v>300</v>
      </c>
    </row>
    <row r="188" s="2" customFormat="1">
      <c r="A188" s="38"/>
      <c r="B188" s="39"/>
      <c r="C188" s="40"/>
      <c r="D188" s="228" t="s">
        <v>132</v>
      </c>
      <c r="E188" s="40"/>
      <c r="F188" s="229" t="s">
        <v>301</v>
      </c>
      <c r="G188" s="40"/>
      <c r="H188" s="40"/>
      <c r="I188" s="132"/>
      <c r="J188" s="40"/>
      <c r="K188" s="40"/>
      <c r="L188" s="44"/>
      <c r="M188" s="230"/>
      <c r="N188" s="231"/>
      <c r="O188" s="84"/>
      <c r="P188" s="84"/>
      <c r="Q188" s="84"/>
      <c r="R188" s="84"/>
      <c r="S188" s="84"/>
      <c r="T188" s="85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132</v>
      </c>
      <c r="AU188" s="17" t="s">
        <v>81</v>
      </c>
    </row>
    <row r="189" s="13" customFormat="1">
      <c r="A189" s="13"/>
      <c r="B189" s="232"/>
      <c r="C189" s="233"/>
      <c r="D189" s="228" t="s">
        <v>133</v>
      </c>
      <c r="E189" s="234" t="s">
        <v>19</v>
      </c>
      <c r="F189" s="235" t="s">
        <v>302</v>
      </c>
      <c r="G189" s="233"/>
      <c r="H189" s="236">
        <v>2</v>
      </c>
      <c r="I189" s="237"/>
      <c r="J189" s="233"/>
      <c r="K189" s="233"/>
      <c r="L189" s="238"/>
      <c r="M189" s="239"/>
      <c r="N189" s="240"/>
      <c r="O189" s="240"/>
      <c r="P189" s="240"/>
      <c r="Q189" s="240"/>
      <c r="R189" s="240"/>
      <c r="S189" s="240"/>
      <c r="T189" s="241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2" t="s">
        <v>133</v>
      </c>
      <c r="AU189" s="242" t="s">
        <v>81</v>
      </c>
      <c r="AV189" s="13" t="s">
        <v>84</v>
      </c>
      <c r="AW189" s="13" t="s">
        <v>34</v>
      </c>
      <c r="AX189" s="13" t="s">
        <v>81</v>
      </c>
      <c r="AY189" s="242" t="s">
        <v>125</v>
      </c>
    </row>
    <row r="190" s="2" customFormat="1" ht="21.75" customHeight="1">
      <c r="A190" s="38"/>
      <c r="B190" s="39"/>
      <c r="C190" s="215" t="s">
        <v>303</v>
      </c>
      <c r="D190" s="215" t="s">
        <v>126</v>
      </c>
      <c r="E190" s="216" t="s">
        <v>304</v>
      </c>
      <c r="F190" s="217" t="s">
        <v>305</v>
      </c>
      <c r="G190" s="218" t="s">
        <v>170</v>
      </c>
      <c r="H190" s="219">
        <v>3</v>
      </c>
      <c r="I190" s="220"/>
      <c r="J190" s="221">
        <f>ROUND(I190*H190,2)</f>
        <v>0</v>
      </c>
      <c r="K190" s="217" t="s">
        <v>176</v>
      </c>
      <c r="L190" s="44"/>
      <c r="M190" s="222" t="s">
        <v>19</v>
      </c>
      <c r="N190" s="223" t="s">
        <v>44</v>
      </c>
      <c r="O190" s="84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26" t="s">
        <v>229</v>
      </c>
      <c r="AT190" s="226" t="s">
        <v>126</v>
      </c>
      <c r="AU190" s="226" t="s">
        <v>81</v>
      </c>
      <c r="AY190" s="17" t="s">
        <v>125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17" t="s">
        <v>81</v>
      </c>
      <c r="BK190" s="227">
        <f>ROUND(I190*H190,2)</f>
        <v>0</v>
      </c>
      <c r="BL190" s="17" t="s">
        <v>229</v>
      </c>
      <c r="BM190" s="226" t="s">
        <v>306</v>
      </c>
    </row>
    <row r="191" s="2" customFormat="1">
      <c r="A191" s="38"/>
      <c r="B191" s="39"/>
      <c r="C191" s="40"/>
      <c r="D191" s="228" t="s">
        <v>132</v>
      </c>
      <c r="E191" s="40"/>
      <c r="F191" s="229" t="s">
        <v>307</v>
      </c>
      <c r="G191" s="40"/>
      <c r="H191" s="40"/>
      <c r="I191" s="132"/>
      <c r="J191" s="40"/>
      <c r="K191" s="40"/>
      <c r="L191" s="44"/>
      <c r="M191" s="230"/>
      <c r="N191" s="231"/>
      <c r="O191" s="84"/>
      <c r="P191" s="84"/>
      <c r="Q191" s="84"/>
      <c r="R191" s="84"/>
      <c r="S191" s="84"/>
      <c r="T191" s="85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132</v>
      </c>
      <c r="AU191" s="17" t="s">
        <v>81</v>
      </c>
    </row>
    <row r="192" s="13" customFormat="1">
      <c r="A192" s="13"/>
      <c r="B192" s="232"/>
      <c r="C192" s="233"/>
      <c r="D192" s="228" t="s">
        <v>133</v>
      </c>
      <c r="E192" s="234" t="s">
        <v>19</v>
      </c>
      <c r="F192" s="235" t="s">
        <v>296</v>
      </c>
      <c r="G192" s="233"/>
      <c r="H192" s="236">
        <v>3</v>
      </c>
      <c r="I192" s="237"/>
      <c r="J192" s="233"/>
      <c r="K192" s="233"/>
      <c r="L192" s="238"/>
      <c r="M192" s="239"/>
      <c r="N192" s="240"/>
      <c r="O192" s="240"/>
      <c r="P192" s="240"/>
      <c r="Q192" s="240"/>
      <c r="R192" s="240"/>
      <c r="S192" s="240"/>
      <c r="T192" s="241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2" t="s">
        <v>133</v>
      </c>
      <c r="AU192" s="242" t="s">
        <v>81</v>
      </c>
      <c r="AV192" s="13" t="s">
        <v>84</v>
      </c>
      <c r="AW192" s="13" t="s">
        <v>34</v>
      </c>
      <c r="AX192" s="13" t="s">
        <v>81</v>
      </c>
      <c r="AY192" s="242" t="s">
        <v>125</v>
      </c>
    </row>
    <row r="193" s="2" customFormat="1" ht="21.75" customHeight="1">
      <c r="A193" s="38"/>
      <c r="B193" s="39"/>
      <c r="C193" s="215" t="s">
        <v>308</v>
      </c>
      <c r="D193" s="215" t="s">
        <v>126</v>
      </c>
      <c r="E193" s="216" t="s">
        <v>309</v>
      </c>
      <c r="F193" s="217" t="s">
        <v>310</v>
      </c>
      <c r="G193" s="218" t="s">
        <v>170</v>
      </c>
      <c r="H193" s="219">
        <v>32</v>
      </c>
      <c r="I193" s="220"/>
      <c r="J193" s="221">
        <f>ROUND(I193*H193,2)</f>
        <v>0</v>
      </c>
      <c r="K193" s="217" t="s">
        <v>176</v>
      </c>
      <c r="L193" s="44"/>
      <c r="M193" s="222" t="s">
        <v>19</v>
      </c>
      <c r="N193" s="223" t="s">
        <v>44</v>
      </c>
      <c r="O193" s="84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26" t="s">
        <v>229</v>
      </c>
      <c r="AT193" s="226" t="s">
        <v>126</v>
      </c>
      <c r="AU193" s="226" t="s">
        <v>81</v>
      </c>
      <c r="AY193" s="17" t="s">
        <v>125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17" t="s">
        <v>81</v>
      </c>
      <c r="BK193" s="227">
        <f>ROUND(I193*H193,2)</f>
        <v>0</v>
      </c>
      <c r="BL193" s="17" t="s">
        <v>229</v>
      </c>
      <c r="BM193" s="226" t="s">
        <v>311</v>
      </c>
    </row>
    <row r="194" s="2" customFormat="1">
      <c r="A194" s="38"/>
      <c r="B194" s="39"/>
      <c r="C194" s="40"/>
      <c r="D194" s="228" t="s">
        <v>132</v>
      </c>
      <c r="E194" s="40"/>
      <c r="F194" s="229" t="s">
        <v>310</v>
      </c>
      <c r="G194" s="40"/>
      <c r="H194" s="40"/>
      <c r="I194" s="132"/>
      <c r="J194" s="40"/>
      <c r="K194" s="40"/>
      <c r="L194" s="44"/>
      <c r="M194" s="230"/>
      <c r="N194" s="231"/>
      <c r="O194" s="84"/>
      <c r="P194" s="84"/>
      <c r="Q194" s="84"/>
      <c r="R194" s="84"/>
      <c r="S194" s="84"/>
      <c r="T194" s="85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132</v>
      </c>
      <c r="AU194" s="17" t="s">
        <v>81</v>
      </c>
    </row>
    <row r="195" s="13" customFormat="1">
      <c r="A195" s="13"/>
      <c r="B195" s="232"/>
      <c r="C195" s="233"/>
      <c r="D195" s="228" t="s">
        <v>133</v>
      </c>
      <c r="E195" s="234" t="s">
        <v>19</v>
      </c>
      <c r="F195" s="235" t="s">
        <v>312</v>
      </c>
      <c r="G195" s="233"/>
      <c r="H195" s="236">
        <v>32</v>
      </c>
      <c r="I195" s="237"/>
      <c r="J195" s="233"/>
      <c r="K195" s="233"/>
      <c r="L195" s="238"/>
      <c r="M195" s="239"/>
      <c r="N195" s="240"/>
      <c r="O195" s="240"/>
      <c r="P195" s="240"/>
      <c r="Q195" s="240"/>
      <c r="R195" s="240"/>
      <c r="S195" s="240"/>
      <c r="T195" s="241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2" t="s">
        <v>133</v>
      </c>
      <c r="AU195" s="242" t="s">
        <v>81</v>
      </c>
      <c r="AV195" s="13" t="s">
        <v>84</v>
      </c>
      <c r="AW195" s="13" t="s">
        <v>34</v>
      </c>
      <c r="AX195" s="13" t="s">
        <v>81</v>
      </c>
      <c r="AY195" s="242" t="s">
        <v>125</v>
      </c>
    </row>
    <row r="196" s="2" customFormat="1" ht="21.75" customHeight="1">
      <c r="A196" s="38"/>
      <c r="B196" s="39"/>
      <c r="C196" s="215" t="s">
        <v>313</v>
      </c>
      <c r="D196" s="215" t="s">
        <v>126</v>
      </c>
      <c r="E196" s="216" t="s">
        <v>314</v>
      </c>
      <c r="F196" s="217" t="s">
        <v>315</v>
      </c>
      <c r="G196" s="218" t="s">
        <v>170</v>
      </c>
      <c r="H196" s="219">
        <v>10</v>
      </c>
      <c r="I196" s="220"/>
      <c r="J196" s="221">
        <f>ROUND(I196*H196,2)</f>
        <v>0</v>
      </c>
      <c r="K196" s="217" t="s">
        <v>176</v>
      </c>
      <c r="L196" s="44"/>
      <c r="M196" s="222" t="s">
        <v>19</v>
      </c>
      <c r="N196" s="223" t="s">
        <v>44</v>
      </c>
      <c r="O196" s="84"/>
      <c r="P196" s="224">
        <f>O196*H196</f>
        <v>0</v>
      </c>
      <c r="Q196" s="224">
        <v>0</v>
      </c>
      <c r="R196" s="224">
        <f>Q196*H196</f>
        <v>0</v>
      </c>
      <c r="S196" s="224">
        <v>0</v>
      </c>
      <c r="T196" s="225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6" t="s">
        <v>229</v>
      </c>
      <c r="AT196" s="226" t="s">
        <v>126</v>
      </c>
      <c r="AU196" s="226" t="s">
        <v>81</v>
      </c>
      <c r="AY196" s="17" t="s">
        <v>125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17" t="s">
        <v>81</v>
      </c>
      <c r="BK196" s="227">
        <f>ROUND(I196*H196,2)</f>
        <v>0</v>
      </c>
      <c r="BL196" s="17" t="s">
        <v>229</v>
      </c>
      <c r="BM196" s="226" t="s">
        <v>316</v>
      </c>
    </row>
    <row r="197" s="2" customFormat="1">
      <c r="A197" s="38"/>
      <c r="B197" s="39"/>
      <c r="C197" s="40"/>
      <c r="D197" s="228" t="s">
        <v>132</v>
      </c>
      <c r="E197" s="40"/>
      <c r="F197" s="229" t="s">
        <v>315</v>
      </c>
      <c r="G197" s="40"/>
      <c r="H197" s="40"/>
      <c r="I197" s="132"/>
      <c r="J197" s="40"/>
      <c r="K197" s="40"/>
      <c r="L197" s="44"/>
      <c r="M197" s="230"/>
      <c r="N197" s="231"/>
      <c r="O197" s="84"/>
      <c r="P197" s="84"/>
      <c r="Q197" s="84"/>
      <c r="R197" s="84"/>
      <c r="S197" s="84"/>
      <c r="T197" s="85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132</v>
      </c>
      <c r="AU197" s="17" t="s">
        <v>81</v>
      </c>
    </row>
    <row r="198" s="13" customFormat="1">
      <c r="A198" s="13"/>
      <c r="B198" s="232"/>
      <c r="C198" s="233"/>
      <c r="D198" s="228" t="s">
        <v>133</v>
      </c>
      <c r="E198" s="234" t="s">
        <v>19</v>
      </c>
      <c r="F198" s="235" t="s">
        <v>317</v>
      </c>
      <c r="G198" s="233"/>
      <c r="H198" s="236">
        <v>10</v>
      </c>
      <c r="I198" s="237"/>
      <c r="J198" s="233"/>
      <c r="K198" s="233"/>
      <c r="L198" s="238"/>
      <c r="M198" s="239"/>
      <c r="N198" s="240"/>
      <c r="O198" s="240"/>
      <c r="P198" s="240"/>
      <c r="Q198" s="240"/>
      <c r="R198" s="240"/>
      <c r="S198" s="240"/>
      <c r="T198" s="241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2" t="s">
        <v>133</v>
      </c>
      <c r="AU198" s="242" t="s">
        <v>81</v>
      </c>
      <c r="AV198" s="13" t="s">
        <v>84</v>
      </c>
      <c r="AW198" s="13" t="s">
        <v>34</v>
      </c>
      <c r="AX198" s="13" t="s">
        <v>81</v>
      </c>
      <c r="AY198" s="242" t="s">
        <v>125</v>
      </c>
    </row>
    <row r="199" s="2" customFormat="1" ht="21.75" customHeight="1">
      <c r="A199" s="38"/>
      <c r="B199" s="39"/>
      <c r="C199" s="215" t="s">
        <v>318</v>
      </c>
      <c r="D199" s="215" t="s">
        <v>126</v>
      </c>
      <c r="E199" s="216" t="s">
        <v>319</v>
      </c>
      <c r="F199" s="217" t="s">
        <v>320</v>
      </c>
      <c r="G199" s="218" t="s">
        <v>170</v>
      </c>
      <c r="H199" s="219">
        <v>10</v>
      </c>
      <c r="I199" s="220"/>
      <c r="J199" s="221">
        <f>ROUND(I199*H199,2)</f>
        <v>0</v>
      </c>
      <c r="K199" s="217" t="s">
        <v>176</v>
      </c>
      <c r="L199" s="44"/>
      <c r="M199" s="222" t="s">
        <v>19</v>
      </c>
      <c r="N199" s="223" t="s">
        <v>44</v>
      </c>
      <c r="O199" s="84"/>
      <c r="P199" s="224">
        <f>O199*H199</f>
        <v>0</v>
      </c>
      <c r="Q199" s="224">
        <v>0</v>
      </c>
      <c r="R199" s="224">
        <f>Q199*H199</f>
        <v>0</v>
      </c>
      <c r="S199" s="224">
        <v>0</v>
      </c>
      <c r="T199" s="225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6" t="s">
        <v>229</v>
      </c>
      <c r="AT199" s="226" t="s">
        <v>126</v>
      </c>
      <c r="AU199" s="226" t="s">
        <v>81</v>
      </c>
      <c r="AY199" s="17" t="s">
        <v>125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17" t="s">
        <v>81</v>
      </c>
      <c r="BK199" s="227">
        <f>ROUND(I199*H199,2)</f>
        <v>0</v>
      </c>
      <c r="BL199" s="17" t="s">
        <v>229</v>
      </c>
      <c r="BM199" s="226" t="s">
        <v>321</v>
      </c>
    </row>
    <row r="200" s="2" customFormat="1">
      <c r="A200" s="38"/>
      <c r="B200" s="39"/>
      <c r="C200" s="40"/>
      <c r="D200" s="228" t="s">
        <v>132</v>
      </c>
      <c r="E200" s="40"/>
      <c r="F200" s="229" t="s">
        <v>320</v>
      </c>
      <c r="G200" s="40"/>
      <c r="H200" s="40"/>
      <c r="I200" s="132"/>
      <c r="J200" s="40"/>
      <c r="K200" s="40"/>
      <c r="L200" s="44"/>
      <c r="M200" s="230"/>
      <c r="N200" s="231"/>
      <c r="O200" s="84"/>
      <c r="P200" s="84"/>
      <c r="Q200" s="84"/>
      <c r="R200" s="84"/>
      <c r="S200" s="84"/>
      <c r="T200" s="85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132</v>
      </c>
      <c r="AU200" s="17" t="s">
        <v>81</v>
      </c>
    </row>
    <row r="201" s="2" customFormat="1" ht="21.75" customHeight="1">
      <c r="A201" s="38"/>
      <c r="B201" s="39"/>
      <c r="C201" s="257" t="s">
        <v>322</v>
      </c>
      <c r="D201" s="257" t="s">
        <v>173</v>
      </c>
      <c r="E201" s="258" t="s">
        <v>323</v>
      </c>
      <c r="F201" s="259" t="s">
        <v>324</v>
      </c>
      <c r="G201" s="260" t="s">
        <v>170</v>
      </c>
      <c r="H201" s="261">
        <v>10</v>
      </c>
      <c r="I201" s="262"/>
      <c r="J201" s="263">
        <f>ROUND(I201*H201,2)</f>
        <v>0</v>
      </c>
      <c r="K201" s="259" t="s">
        <v>176</v>
      </c>
      <c r="L201" s="264"/>
      <c r="M201" s="265" t="s">
        <v>19</v>
      </c>
      <c r="N201" s="266" t="s">
        <v>44</v>
      </c>
      <c r="O201" s="84"/>
      <c r="P201" s="224">
        <f>O201*H201</f>
        <v>0</v>
      </c>
      <c r="Q201" s="224">
        <v>0.0037000000000000002</v>
      </c>
      <c r="R201" s="224">
        <f>Q201*H201</f>
        <v>0.037000000000000005</v>
      </c>
      <c r="S201" s="224">
        <v>0</v>
      </c>
      <c r="T201" s="225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26" t="s">
        <v>234</v>
      </c>
      <c r="AT201" s="226" t="s">
        <v>173</v>
      </c>
      <c r="AU201" s="226" t="s">
        <v>81</v>
      </c>
      <c r="AY201" s="17" t="s">
        <v>125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17" t="s">
        <v>81</v>
      </c>
      <c r="BK201" s="227">
        <f>ROUND(I201*H201,2)</f>
        <v>0</v>
      </c>
      <c r="BL201" s="17" t="s">
        <v>229</v>
      </c>
      <c r="BM201" s="226" t="s">
        <v>325</v>
      </c>
    </row>
    <row r="202" s="2" customFormat="1">
      <c r="A202" s="38"/>
      <c r="B202" s="39"/>
      <c r="C202" s="40"/>
      <c r="D202" s="228" t="s">
        <v>132</v>
      </c>
      <c r="E202" s="40"/>
      <c r="F202" s="229" t="s">
        <v>324</v>
      </c>
      <c r="G202" s="40"/>
      <c r="H202" s="40"/>
      <c r="I202" s="132"/>
      <c r="J202" s="40"/>
      <c r="K202" s="40"/>
      <c r="L202" s="44"/>
      <c r="M202" s="230"/>
      <c r="N202" s="231"/>
      <c r="O202" s="84"/>
      <c r="P202" s="84"/>
      <c r="Q202" s="84"/>
      <c r="R202" s="84"/>
      <c r="S202" s="84"/>
      <c r="T202" s="85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132</v>
      </c>
      <c r="AU202" s="17" t="s">
        <v>81</v>
      </c>
    </row>
    <row r="203" s="13" customFormat="1">
      <c r="A203" s="13"/>
      <c r="B203" s="232"/>
      <c r="C203" s="233"/>
      <c r="D203" s="228" t="s">
        <v>133</v>
      </c>
      <c r="E203" s="234" t="s">
        <v>19</v>
      </c>
      <c r="F203" s="235" t="s">
        <v>317</v>
      </c>
      <c r="G203" s="233"/>
      <c r="H203" s="236">
        <v>10</v>
      </c>
      <c r="I203" s="237"/>
      <c r="J203" s="233"/>
      <c r="K203" s="233"/>
      <c r="L203" s="238"/>
      <c r="M203" s="239"/>
      <c r="N203" s="240"/>
      <c r="O203" s="240"/>
      <c r="P203" s="240"/>
      <c r="Q203" s="240"/>
      <c r="R203" s="240"/>
      <c r="S203" s="240"/>
      <c r="T203" s="241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2" t="s">
        <v>133</v>
      </c>
      <c r="AU203" s="242" t="s">
        <v>81</v>
      </c>
      <c r="AV203" s="13" t="s">
        <v>84</v>
      </c>
      <c r="AW203" s="13" t="s">
        <v>34</v>
      </c>
      <c r="AX203" s="13" t="s">
        <v>81</v>
      </c>
      <c r="AY203" s="242" t="s">
        <v>125</v>
      </c>
    </row>
    <row r="204" s="2" customFormat="1" ht="33" customHeight="1">
      <c r="A204" s="38"/>
      <c r="B204" s="39"/>
      <c r="C204" s="215" t="s">
        <v>326</v>
      </c>
      <c r="D204" s="215" t="s">
        <v>126</v>
      </c>
      <c r="E204" s="216" t="s">
        <v>327</v>
      </c>
      <c r="F204" s="217" t="s">
        <v>328</v>
      </c>
      <c r="G204" s="218" t="s">
        <v>129</v>
      </c>
      <c r="H204" s="219">
        <v>300</v>
      </c>
      <c r="I204" s="220"/>
      <c r="J204" s="221">
        <f>ROUND(I204*H204,2)</f>
        <v>0</v>
      </c>
      <c r="K204" s="217" t="s">
        <v>176</v>
      </c>
      <c r="L204" s="44"/>
      <c r="M204" s="222" t="s">
        <v>19</v>
      </c>
      <c r="N204" s="223" t="s">
        <v>44</v>
      </c>
      <c r="O204" s="84"/>
      <c r="P204" s="224">
        <f>O204*H204</f>
        <v>0</v>
      </c>
      <c r="Q204" s="224">
        <v>0</v>
      </c>
      <c r="R204" s="224">
        <f>Q204*H204</f>
        <v>0</v>
      </c>
      <c r="S204" s="224">
        <v>0</v>
      </c>
      <c r="T204" s="225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26" t="s">
        <v>229</v>
      </c>
      <c r="AT204" s="226" t="s">
        <v>126</v>
      </c>
      <c r="AU204" s="226" t="s">
        <v>81</v>
      </c>
      <c r="AY204" s="17" t="s">
        <v>125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17" t="s">
        <v>81</v>
      </c>
      <c r="BK204" s="227">
        <f>ROUND(I204*H204,2)</f>
        <v>0</v>
      </c>
      <c r="BL204" s="17" t="s">
        <v>229</v>
      </c>
      <c r="BM204" s="226" t="s">
        <v>329</v>
      </c>
    </row>
    <row r="205" s="2" customFormat="1">
      <c r="A205" s="38"/>
      <c r="B205" s="39"/>
      <c r="C205" s="40"/>
      <c r="D205" s="228" t="s">
        <v>132</v>
      </c>
      <c r="E205" s="40"/>
      <c r="F205" s="229" t="s">
        <v>328</v>
      </c>
      <c r="G205" s="40"/>
      <c r="H205" s="40"/>
      <c r="I205" s="132"/>
      <c r="J205" s="40"/>
      <c r="K205" s="40"/>
      <c r="L205" s="44"/>
      <c r="M205" s="230"/>
      <c r="N205" s="231"/>
      <c r="O205" s="84"/>
      <c r="P205" s="84"/>
      <c r="Q205" s="84"/>
      <c r="R205" s="84"/>
      <c r="S205" s="84"/>
      <c r="T205" s="85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132</v>
      </c>
      <c r="AU205" s="17" t="s">
        <v>81</v>
      </c>
    </row>
    <row r="206" s="2" customFormat="1" ht="16.5" customHeight="1">
      <c r="A206" s="38"/>
      <c r="B206" s="39"/>
      <c r="C206" s="257" t="s">
        <v>330</v>
      </c>
      <c r="D206" s="257" t="s">
        <v>173</v>
      </c>
      <c r="E206" s="258" t="s">
        <v>331</v>
      </c>
      <c r="F206" s="259" t="s">
        <v>332</v>
      </c>
      <c r="G206" s="260" t="s">
        <v>129</v>
      </c>
      <c r="H206" s="261">
        <v>345</v>
      </c>
      <c r="I206" s="262"/>
      <c r="J206" s="263">
        <f>ROUND(I206*H206,2)</f>
        <v>0</v>
      </c>
      <c r="K206" s="259" t="s">
        <v>19</v>
      </c>
      <c r="L206" s="264"/>
      <c r="M206" s="265" t="s">
        <v>19</v>
      </c>
      <c r="N206" s="266" t="s">
        <v>44</v>
      </c>
      <c r="O206" s="84"/>
      <c r="P206" s="224">
        <f>O206*H206</f>
        <v>0</v>
      </c>
      <c r="Q206" s="224">
        <v>0.00012999999999999999</v>
      </c>
      <c r="R206" s="224">
        <f>Q206*H206</f>
        <v>0.044849999999999994</v>
      </c>
      <c r="S206" s="224">
        <v>0</v>
      </c>
      <c r="T206" s="225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26" t="s">
        <v>234</v>
      </c>
      <c r="AT206" s="226" t="s">
        <v>173</v>
      </c>
      <c r="AU206" s="226" t="s">
        <v>81</v>
      </c>
      <c r="AY206" s="17" t="s">
        <v>125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17" t="s">
        <v>81</v>
      </c>
      <c r="BK206" s="227">
        <f>ROUND(I206*H206,2)</f>
        <v>0</v>
      </c>
      <c r="BL206" s="17" t="s">
        <v>229</v>
      </c>
      <c r="BM206" s="226" t="s">
        <v>333</v>
      </c>
    </row>
    <row r="207" s="2" customFormat="1">
      <c r="A207" s="38"/>
      <c r="B207" s="39"/>
      <c r="C207" s="40"/>
      <c r="D207" s="228" t="s">
        <v>132</v>
      </c>
      <c r="E207" s="40"/>
      <c r="F207" s="229" t="s">
        <v>332</v>
      </c>
      <c r="G207" s="40"/>
      <c r="H207" s="40"/>
      <c r="I207" s="132"/>
      <c r="J207" s="40"/>
      <c r="K207" s="40"/>
      <c r="L207" s="44"/>
      <c r="M207" s="230"/>
      <c r="N207" s="231"/>
      <c r="O207" s="84"/>
      <c r="P207" s="84"/>
      <c r="Q207" s="84"/>
      <c r="R207" s="84"/>
      <c r="S207" s="84"/>
      <c r="T207" s="85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132</v>
      </c>
      <c r="AU207" s="17" t="s">
        <v>81</v>
      </c>
    </row>
    <row r="208" s="13" customFormat="1">
      <c r="A208" s="13"/>
      <c r="B208" s="232"/>
      <c r="C208" s="233"/>
      <c r="D208" s="228" t="s">
        <v>133</v>
      </c>
      <c r="E208" s="234" t="s">
        <v>19</v>
      </c>
      <c r="F208" s="235" t="s">
        <v>334</v>
      </c>
      <c r="G208" s="233"/>
      <c r="H208" s="236">
        <v>300</v>
      </c>
      <c r="I208" s="237"/>
      <c r="J208" s="233"/>
      <c r="K208" s="233"/>
      <c r="L208" s="238"/>
      <c r="M208" s="239"/>
      <c r="N208" s="240"/>
      <c r="O208" s="240"/>
      <c r="P208" s="240"/>
      <c r="Q208" s="240"/>
      <c r="R208" s="240"/>
      <c r="S208" s="240"/>
      <c r="T208" s="241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2" t="s">
        <v>133</v>
      </c>
      <c r="AU208" s="242" t="s">
        <v>81</v>
      </c>
      <c r="AV208" s="13" t="s">
        <v>84</v>
      </c>
      <c r="AW208" s="13" t="s">
        <v>34</v>
      </c>
      <c r="AX208" s="13" t="s">
        <v>81</v>
      </c>
      <c r="AY208" s="242" t="s">
        <v>125</v>
      </c>
    </row>
    <row r="209" s="13" customFormat="1">
      <c r="A209" s="13"/>
      <c r="B209" s="232"/>
      <c r="C209" s="233"/>
      <c r="D209" s="228" t="s">
        <v>133</v>
      </c>
      <c r="E209" s="233"/>
      <c r="F209" s="235" t="s">
        <v>335</v>
      </c>
      <c r="G209" s="233"/>
      <c r="H209" s="236">
        <v>345</v>
      </c>
      <c r="I209" s="237"/>
      <c r="J209" s="233"/>
      <c r="K209" s="233"/>
      <c r="L209" s="238"/>
      <c r="M209" s="239"/>
      <c r="N209" s="240"/>
      <c r="O209" s="240"/>
      <c r="P209" s="240"/>
      <c r="Q209" s="240"/>
      <c r="R209" s="240"/>
      <c r="S209" s="240"/>
      <c r="T209" s="241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2" t="s">
        <v>133</v>
      </c>
      <c r="AU209" s="242" t="s">
        <v>81</v>
      </c>
      <c r="AV209" s="13" t="s">
        <v>84</v>
      </c>
      <c r="AW209" s="13" t="s">
        <v>4</v>
      </c>
      <c r="AX209" s="13" t="s">
        <v>81</v>
      </c>
      <c r="AY209" s="242" t="s">
        <v>125</v>
      </c>
    </row>
    <row r="210" s="2" customFormat="1" ht="21.75" customHeight="1">
      <c r="A210" s="38"/>
      <c r="B210" s="39"/>
      <c r="C210" s="215" t="s">
        <v>336</v>
      </c>
      <c r="D210" s="215" t="s">
        <v>126</v>
      </c>
      <c r="E210" s="216" t="s">
        <v>337</v>
      </c>
      <c r="F210" s="217" t="s">
        <v>338</v>
      </c>
      <c r="G210" s="218" t="s">
        <v>129</v>
      </c>
      <c r="H210" s="219">
        <v>300</v>
      </c>
      <c r="I210" s="220"/>
      <c r="J210" s="221">
        <f>ROUND(I210*H210,2)</f>
        <v>0</v>
      </c>
      <c r="K210" s="217" t="s">
        <v>19</v>
      </c>
      <c r="L210" s="44"/>
      <c r="M210" s="222" t="s">
        <v>19</v>
      </c>
      <c r="N210" s="223" t="s">
        <v>44</v>
      </c>
      <c r="O210" s="84"/>
      <c r="P210" s="224">
        <f>O210*H210</f>
        <v>0</v>
      </c>
      <c r="Q210" s="224">
        <v>0</v>
      </c>
      <c r="R210" s="224">
        <f>Q210*H210</f>
        <v>0</v>
      </c>
      <c r="S210" s="224">
        <v>0</v>
      </c>
      <c r="T210" s="225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26" t="s">
        <v>229</v>
      </c>
      <c r="AT210" s="226" t="s">
        <v>126</v>
      </c>
      <c r="AU210" s="226" t="s">
        <v>81</v>
      </c>
      <c r="AY210" s="17" t="s">
        <v>125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17" t="s">
        <v>81</v>
      </c>
      <c r="BK210" s="227">
        <f>ROUND(I210*H210,2)</f>
        <v>0</v>
      </c>
      <c r="BL210" s="17" t="s">
        <v>229</v>
      </c>
      <c r="BM210" s="226" t="s">
        <v>339</v>
      </c>
    </row>
    <row r="211" s="2" customFormat="1">
      <c r="A211" s="38"/>
      <c r="B211" s="39"/>
      <c r="C211" s="40"/>
      <c r="D211" s="228" t="s">
        <v>132</v>
      </c>
      <c r="E211" s="40"/>
      <c r="F211" s="229" t="s">
        <v>338</v>
      </c>
      <c r="G211" s="40"/>
      <c r="H211" s="40"/>
      <c r="I211" s="132"/>
      <c r="J211" s="40"/>
      <c r="K211" s="40"/>
      <c r="L211" s="44"/>
      <c r="M211" s="230"/>
      <c r="N211" s="231"/>
      <c r="O211" s="84"/>
      <c r="P211" s="84"/>
      <c r="Q211" s="84"/>
      <c r="R211" s="84"/>
      <c r="S211" s="84"/>
      <c r="T211" s="85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132</v>
      </c>
      <c r="AU211" s="17" t="s">
        <v>81</v>
      </c>
    </row>
    <row r="212" s="2" customFormat="1" ht="16.5" customHeight="1">
      <c r="A212" s="38"/>
      <c r="B212" s="39"/>
      <c r="C212" s="257" t="s">
        <v>340</v>
      </c>
      <c r="D212" s="257" t="s">
        <v>173</v>
      </c>
      <c r="E212" s="258" t="s">
        <v>341</v>
      </c>
      <c r="F212" s="259" t="s">
        <v>342</v>
      </c>
      <c r="G212" s="260" t="s">
        <v>129</v>
      </c>
      <c r="H212" s="261">
        <v>345</v>
      </c>
      <c r="I212" s="262"/>
      <c r="J212" s="263">
        <f>ROUND(I212*H212,2)</f>
        <v>0</v>
      </c>
      <c r="K212" s="259" t="s">
        <v>19</v>
      </c>
      <c r="L212" s="264"/>
      <c r="M212" s="265" t="s">
        <v>19</v>
      </c>
      <c r="N212" s="266" t="s">
        <v>44</v>
      </c>
      <c r="O212" s="84"/>
      <c r="P212" s="224">
        <f>O212*H212</f>
        <v>0</v>
      </c>
      <c r="Q212" s="224">
        <v>0.00024000000000000001</v>
      </c>
      <c r="R212" s="224">
        <f>Q212*H212</f>
        <v>0.082799999999999999</v>
      </c>
      <c r="S212" s="224">
        <v>0</v>
      </c>
      <c r="T212" s="225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26" t="s">
        <v>234</v>
      </c>
      <c r="AT212" s="226" t="s">
        <v>173</v>
      </c>
      <c r="AU212" s="226" t="s">
        <v>81</v>
      </c>
      <c r="AY212" s="17" t="s">
        <v>125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17" t="s">
        <v>81</v>
      </c>
      <c r="BK212" s="227">
        <f>ROUND(I212*H212,2)</f>
        <v>0</v>
      </c>
      <c r="BL212" s="17" t="s">
        <v>229</v>
      </c>
      <c r="BM212" s="226" t="s">
        <v>343</v>
      </c>
    </row>
    <row r="213" s="2" customFormat="1">
      <c r="A213" s="38"/>
      <c r="B213" s="39"/>
      <c r="C213" s="40"/>
      <c r="D213" s="228" t="s">
        <v>132</v>
      </c>
      <c r="E213" s="40"/>
      <c r="F213" s="229" t="s">
        <v>342</v>
      </c>
      <c r="G213" s="40"/>
      <c r="H213" s="40"/>
      <c r="I213" s="132"/>
      <c r="J213" s="40"/>
      <c r="K213" s="40"/>
      <c r="L213" s="44"/>
      <c r="M213" s="230"/>
      <c r="N213" s="231"/>
      <c r="O213" s="84"/>
      <c r="P213" s="84"/>
      <c r="Q213" s="84"/>
      <c r="R213" s="84"/>
      <c r="S213" s="84"/>
      <c r="T213" s="85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132</v>
      </c>
      <c r="AU213" s="17" t="s">
        <v>81</v>
      </c>
    </row>
    <row r="214" s="13" customFormat="1">
      <c r="A214" s="13"/>
      <c r="B214" s="232"/>
      <c r="C214" s="233"/>
      <c r="D214" s="228" t="s">
        <v>133</v>
      </c>
      <c r="E214" s="234" t="s">
        <v>19</v>
      </c>
      <c r="F214" s="235" t="s">
        <v>334</v>
      </c>
      <c r="G214" s="233"/>
      <c r="H214" s="236">
        <v>300</v>
      </c>
      <c r="I214" s="237"/>
      <c r="J214" s="233"/>
      <c r="K214" s="233"/>
      <c r="L214" s="238"/>
      <c r="M214" s="239"/>
      <c r="N214" s="240"/>
      <c r="O214" s="240"/>
      <c r="P214" s="240"/>
      <c r="Q214" s="240"/>
      <c r="R214" s="240"/>
      <c r="S214" s="240"/>
      <c r="T214" s="241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2" t="s">
        <v>133</v>
      </c>
      <c r="AU214" s="242" t="s">
        <v>81</v>
      </c>
      <c r="AV214" s="13" t="s">
        <v>84</v>
      </c>
      <c r="AW214" s="13" t="s">
        <v>34</v>
      </c>
      <c r="AX214" s="13" t="s">
        <v>81</v>
      </c>
      <c r="AY214" s="242" t="s">
        <v>125</v>
      </c>
    </row>
    <row r="215" s="13" customFormat="1">
      <c r="A215" s="13"/>
      <c r="B215" s="232"/>
      <c r="C215" s="233"/>
      <c r="D215" s="228" t="s">
        <v>133</v>
      </c>
      <c r="E215" s="233"/>
      <c r="F215" s="235" t="s">
        <v>335</v>
      </c>
      <c r="G215" s="233"/>
      <c r="H215" s="236">
        <v>345</v>
      </c>
      <c r="I215" s="237"/>
      <c r="J215" s="233"/>
      <c r="K215" s="233"/>
      <c r="L215" s="238"/>
      <c r="M215" s="239"/>
      <c r="N215" s="240"/>
      <c r="O215" s="240"/>
      <c r="P215" s="240"/>
      <c r="Q215" s="240"/>
      <c r="R215" s="240"/>
      <c r="S215" s="240"/>
      <c r="T215" s="241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2" t="s">
        <v>133</v>
      </c>
      <c r="AU215" s="242" t="s">
        <v>81</v>
      </c>
      <c r="AV215" s="13" t="s">
        <v>84</v>
      </c>
      <c r="AW215" s="13" t="s">
        <v>4</v>
      </c>
      <c r="AX215" s="13" t="s">
        <v>81</v>
      </c>
      <c r="AY215" s="242" t="s">
        <v>125</v>
      </c>
    </row>
    <row r="216" s="2" customFormat="1" ht="21.75" customHeight="1">
      <c r="A216" s="38"/>
      <c r="B216" s="39"/>
      <c r="C216" s="215" t="s">
        <v>344</v>
      </c>
      <c r="D216" s="215" t="s">
        <v>126</v>
      </c>
      <c r="E216" s="216" t="s">
        <v>345</v>
      </c>
      <c r="F216" s="217" t="s">
        <v>346</v>
      </c>
      <c r="G216" s="218" t="s">
        <v>129</v>
      </c>
      <c r="H216" s="219">
        <v>60</v>
      </c>
      <c r="I216" s="220"/>
      <c r="J216" s="221">
        <f>ROUND(I216*H216,2)</f>
        <v>0</v>
      </c>
      <c r="K216" s="217" t="s">
        <v>176</v>
      </c>
      <c r="L216" s="44"/>
      <c r="M216" s="222" t="s">
        <v>19</v>
      </c>
      <c r="N216" s="223" t="s">
        <v>44</v>
      </c>
      <c r="O216" s="84"/>
      <c r="P216" s="224">
        <f>O216*H216</f>
        <v>0</v>
      </c>
      <c r="Q216" s="224">
        <v>0</v>
      </c>
      <c r="R216" s="224">
        <f>Q216*H216</f>
        <v>0</v>
      </c>
      <c r="S216" s="224">
        <v>0</v>
      </c>
      <c r="T216" s="225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26" t="s">
        <v>229</v>
      </c>
      <c r="AT216" s="226" t="s">
        <v>126</v>
      </c>
      <c r="AU216" s="226" t="s">
        <v>81</v>
      </c>
      <c r="AY216" s="17" t="s">
        <v>125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17" t="s">
        <v>81</v>
      </c>
      <c r="BK216" s="227">
        <f>ROUND(I216*H216,2)</f>
        <v>0</v>
      </c>
      <c r="BL216" s="17" t="s">
        <v>229</v>
      </c>
      <c r="BM216" s="226" t="s">
        <v>347</v>
      </c>
    </row>
    <row r="217" s="2" customFormat="1">
      <c r="A217" s="38"/>
      <c r="B217" s="39"/>
      <c r="C217" s="40"/>
      <c r="D217" s="228" t="s">
        <v>132</v>
      </c>
      <c r="E217" s="40"/>
      <c r="F217" s="229" t="s">
        <v>348</v>
      </c>
      <c r="G217" s="40"/>
      <c r="H217" s="40"/>
      <c r="I217" s="132"/>
      <c r="J217" s="40"/>
      <c r="K217" s="40"/>
      <c r="L217" s="44"/>
      <c r="M217" s="230"/>
      <c r="N217" s="231"/>
      <c r="O217" s="84"/>
      <c r="P217" s="84"/>
      <c r="Q217" s="84"/>
      <c r="R217" s="84"/>
      <c r="S217" s="84"/>
      <c r="T217" s="85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132</v>
      </c>
      <c r="AU217" s="17" t="s">
        <v>81</v>
      </c>
    </row>
    <row r="218" s="2" customFormat="1" ht="16.5" customHeight="1">
      <c r="A218" s="38"/>
      <c r="B218" s="39"/>
      <c r="C218" s="257" t="s">
        <v>349</v>
      </c>
      <c r="D218" s="257" t="s">
        <v>173</v>
      </c>
      <c r="E218" s="258" t="s">
        <v>350</v>
      </c>
      <c r="F218" s="259" t="s">
        <v>351</v>
      </c>
      <c r="G218" s="260" t="s">
        <v>129</v>
      </c>
      <c r="H218" s="261">
        <v>69</v>
      </c>
      <c r="I218" s="262"/>
      <c r="J218" s="263">
        <f>ROUND(I218*H218,2)</f>
        <v>0</v>
      </c>
      <c r="K218" s="259" t="s">
        <v>19</v>
      </c>
      <c r="L218" s="264"/>
      <c r="M218" s="265" t="s">
        <v>19</v>
      </c>
      <c r="N218" s="266" t="s">
        <v>44</v>
      </c>
      <c r="O218" s="84"/>
      <c r="P218" s="224">
        <f>O218*H218</f>
        <v>0</v>
      </c>
      <c r="Q218" s="224">
        <v>0.00017000000000000001</v>
      </c>
      <c r="R218" s="224">
        <f>Q218*H218</f>
        <v>0.011730000000000001</v>
      </c>
      <c r="S218" s="224">
        <v>0</v>
      </c>
      <c r="T218" s="225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26" t="s">
        <v>247</v>
      </c>
      <c r="AT218" s="226" t="s">
        <v>173</v>
      </c>
      <c r="AU218" s="226" t="s">
        <v>81</v>
      </c>
      <c r="AY218" s="17" t="s">
        <v>125</v>
      </c>
      <c r="BE218" s="227">
        <f>IF(N218="základní",J218,0)</f>
        <v>0</v>
      </c>
      <c r="BF218" s="227">
        <f>IF(N218="snížená",J218,0)</f>
        <v>0</v>
      </c>
      <c r="BG218" s="227">
        <f>IF(N218="zákl. přenesená",J218,0)</f>
        <v>0</v>
      </c>
      <c r="BH218" s="227">
        <f>IF(N218="sníž. přenesená",J218,0)</f>
        <v>0</v>
      </c>
      <c r="BI218" s="227">
        <f>IF(N218="nulová",J218,0)</f>
        <v>0</v>
      </c>
      <c r="BJ218" s="17" t="s">
        <v>81</v>
      </c>
      <c r="BK218" s="227">
        <f>ROUND(I218*H218,2)</f>
        <v>0</v>
      </c>
      <c r="BL218" s="17" t="s">
        <v>247</v>
      </c>
      <c r="BM218" s="226" t="s">
        <v>352</v>
      </c>
    </row>
    <row r="219" s="2" customFormat="1">
      <c r="A219" s="38"/>
      <c r="B219" s="39"/>
      <c r="C219" s="40"/>
      <c r="D219" s="228" t="s">
        <v>132</v>
      </c>
      <c r="E219" s="40"/>
      <c r="F219" s="229" t="s">
        <v>351</v>
      </c>
      <c r="G219" s="40"/>
      <c r="H219" s="40"/>
      <c r="I219" s="132"/>
      <c r="J219" s="40"/>
      <c r="K219" s="40"/>
      <c r="L219" s="44"/>
      <c r="M219" s="230"/>
      <c r="N219" s="231"/>
      <c r="O219" s="84"/>
      <c r="P219" s="84"/>
      <c r="Q219" s="84"/>
      <c r="R219" s="84"/>
      <c r="S219" s="84"/>
      <c r="T219" s="85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132</v>
      </c>
      <c r="AU219" s="17" t="s">
        <v>81</v>
      </c>
    </row>
    <row r="220" s="13" customFormat="1">
      <c r="A220" s="13"/>
      <c r="B220" s="232"/>
      <c r="C220" s="233"/>
      <c r="D220" s="228" t="s">
        <v>133</v>
      </c>
      <c r="E220" s="234" t="s">
        <v>19</v>
      </c>
      <c r="F220" s="235" t="s">
        <v>353</v>
      </c>
      <c r="G220" s="233"/>
      <c r="H220" s="236">
        <v>60</v>
      </c>
      <c r="I220" s="237"/>
      <c r="J220" s="233"/>
      <c r="K220" s="233"/>
      <c r="L220" s="238"/>
      <c r="M220" s="239"/>
      <c r="N220" s="240"/>
      <c r="O220" s="240"/>
      <c r="P220" s="240"/>
      <c r="Q220" s="240"/>
      <c r="R220" s="240"/>
      <c r="S220" s="240"/>
      <c r="T220" s="241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2" t="s">
        <v>133</v>
      </c>
      <c r="AU220" s="242" t="s">
        <v>81</v>
      </c>
      <c r="AV220" s="13" t="s">
        <v>84</v>
      </c>
      <c r="AW220" s="13" t="s">
        <v>34</v>
      </c>
      <c r="AX220" s="13" t="s">
        <v>81</v>
      </c>
      <c r="AY220" s="242" t="s">
        <v>125</v>
      </c>
    </row>
    <row r="221" s="13" customFormat="1">
      <c r="A221" s="13"/>
      <c r="B221" s="232"/>
      <c r="C221" s="233"/>
      <c r="D221" s="228" t="s">
        <v>133</v>
      </c>
      <c r="E221" s="233"/>
      <c r="F221" s="235" t="s">
        <v>354</v>
      </c>
      <c r="G221" s="233"/>
      <c r="H221" s="236">
        <v>69</v>
      </c>
      <c r="I221" s="237"/>
      <c r="J221" s="233"/>
      <c r="K221" s="233"/>
      <c r="L221" s="238"/>
      <c r="M221" s="239"/>
      <c r="N221" s="240"/>
      <c r="O221" s="240"/>
      <c r="P221" s="240"/>
      <c r="Q221" s="240"/>
      <c r="R221" s="240"/>
      <c r="S221" s="240"/>
      <c r="T221" s="241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2" t="s">
        <v>133</v>
      </c>
      <c r="AU221" s="242" t="s">
        <v>81</v>
      </c>
      <c r="AV221" s="13" t="s">
        <v>84</v>
      </c>
      <c r="AW221" s="13" t="s">
        <v>4</v>
      </c>
      <c r="AX221" s="13" t="s">
        <v>81</v>
      </c>
      <c r="AY221" s="242" t="s">
        <v>125</v>
      </c>
    </row>
    <row r="222" s="2" customFormat="1" ht="16.5" customHeight="1">
      <c r="A222" s="38"/>
      <c r="B222" s="39"/>
      <c r="C222" s="215" t="s">
        <v>355</v>
      </c>
      <c r="D222" s="215" t="s">
        <v>126</v>
      </c>
      <c r="E222" s="216" t="s">
        <v>356</v>
      </c>
      <c r="F222" s="217" t="s">
        <v>357</v>
      </c>
      <c r="G222" s="218" t="s">
        <v>170</v>
      </c>
      <c r="H222" s="219">
        <v>2</v>
      </c>
      <c r="I222" s="220"/>
      <c r="J222" s="221">
        <f>ROUND(I222*H222,2)</f>
        <v>0</v>
      </c>
      <c r="K222" s="217" t="s">
        <v>176</v>
      </c>
      <c r="L222" s="44"/>
      <c r="M222" s="222" t="s">
        <v>19</v>
      </c>
      <c r="N222" s="223" t="s">
        <v>44</v>
      </c>
      <c r="O222" s="84"/>
      <c r="P222" s="224">
        <f>O222*H222</f>
        <v>0</v>
      </c>
      <c r="Q222" s="224">
        <v>0</v>
      </c>
      <c r="R222" s="224">
        <f>Q222*H222</f>
        <v>0</v>
      </c>
      <c r="S222" s="224">
        <v>0</v>
      </c>
      <c r="T222" s="225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26" t="s">
        <v>229</v>
      </c>
      <c r="AT222" s="226" t="s">
        <v>126</v>
      </c>
      <c r="AU222" s="226" t="s">
        <v>81</v>
      </c>
      <c r="AY222" s="17" t="s">
        <v>125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17" t="s">
        <v>81</v>
      </c>
      <c r="BK222" s="227">
        <f>ROUND(I222*H222,2)</f>
        <v>0</v>
      </c>
      <c r="BL222" s="17" t="s">
        <v>229</v>
      </c>
      <c r="BM222" s="226" t="s">
        <v>358</v>
      </c>
    </row>
    <row r="223" s="2" customFormat="1">
      <c r="A223" s="38"/>
      <c r="B223" s="39"/>
      <c r="C223" s="40"/>
      <c r="D223" s="228" t="s">
        <v>132</v>
      </c>
      <c r="E223" s="40"/>
      <c r="F223" s="229" t="s">
        <v>359</v>
      </c>
      <c r="G223" s="40"/>
      <c r="H223" s="40"/>
      <c r="I223" s="132"/>
      <c r="J223" s="40"/>
      <c r="K223" s="40"/>
      <c r="L223" s="44"/>
      <c r="M223" s="230"/>
      <c r="N223" s="231"/>
      <c r="O223" s="84"/>
      <c r="P223" s="84"/>
      <c r="Q223" s="84"/>
      <c r="R223" s="84"/>
      <c r="S223" s="84"/>
      <c r="T223" s="85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132</v>
      </c>
      <c r="AU223" s="17" t="s">
        <v>81</v>
      </c>
    </row>
    <row r="224" s="13" customFormat="1">
      <c r="A224" s="13"/>
      <c r="B224" s="232"/>
      <c r="C224" s="233"/>
      <c r="D224" s="228" t="s">
        <v>133</v>
      </c>
      <c r="E224" s="234" t="s">
        <v>19</v>
      </c>
      <c r="F224" s="235" t="s">
        <v>360</v>
      </c>
      <c r="G224" s="233"/>
      <c r="H224" s="236">
        <v>2</v>
      </c>
      <c r="I224" s="237"/>
      <c r="J224" s="233"/>
      <c r="K224" s="233"/>
      <c r="L224" s="238"/>
      <c r="M224" s="239"/>
      <c r="N224" s="240"/>
      <c r="O224" s="240"/>
      <c r="P224" s="240"/>
      <c r="Q224" s="240"/>
      <c r="R224" s="240"/>
      <c r="S224" s="240"/>
      <c r="T224" s="241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2" t="s">
        <v>133</v>
      </c>
      <c r="AU224" s="242" t="s">
        <v>81</v>
      </c>
      <c r="AV224" s="13" t="s">
        <v>84</v>
      </c>
      <c r="AW224" s="13" t="s">
        <v>34</v>
      </c>
      <c r="AX224" s="13" t="s">
        <v>81</v>
      </c>
      <c r="AY224" s="242" t="s">
        <v>125</v>
      </c>
    </row>
    <row r="225" s="2" customFormat="1" ht="16.5" customHeight="1">
      <c r="A225" s="38"/>
      <c r="B225" s="39"/>
      <c r="C225" s="215" t="s">
        <v>361</v>
      </c>
      <c r="D225" s="215" t="s">
        <v>126</v>
      </c>
      <c r="E225" s="216" t="s">
        <v>362</v>
      </c>
      <c r="F225" s="217" t="s">
        <v>363</v>
      </c>
      <c r="G225" s="218" t="s">
        <v>170</v>
      </c>
      <c r="H225" s="219">
        <v>4</v>
      </c>
      <c r="I225" s="220"/>
      <c r="J225" s="221">
        <f>ROUND(I225*H225,2)</f>
        <v>0</v>
      </c>
      <c r="K225" s="217" t="s">
        <v>176</v>
      </c>
      <c r="L225" s="44"/>
      <c r="M225" s="222" t="s">
        <v>19</v>
      </c>
      <c r="N225" s="223" t="s">
        <v>44</v>
      </c>
      <c r="O225" s="84"/>
      <c r="P225" s="224">
        <f>O225*H225</f>
        <v>0</v>
      </c>
      <c r="Q225" s="224">
        <v>0</v>
      </c>
      <c r="R225" s="224">
        <f>Q225*H225</f>
        <v>0</v>
      </c>
      <c r="S225" s="224">
        <v>0</v>
      </c>
      <c r="T225" s="225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26" t="s">
        <v>229</v>
      </c>
      <c r="AT225" s="226" t="s">
        <v>126</v>
      </c>
      <c r="AU225" s="226" t="s">
        <v>81</v>
      </c>
      <c r="AY225" s="17" t="s">
        <v>125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17" t="s">
        <v>81</v>
      </c>
      <c r="BK225" s="227">
        <f>ROUND(I225*H225,2)</f>
        <v>0</v>
      </c>
      <c r="BL225" s="17" t="s">
        <v>229</v>
      </c>
      <c r="BM225" s="226" t="s">
        <v>364</v>
      </c>
    </row>
    <row r="226" s="2" customFormat="1">
      <c r="A226" s="38"/>
      <c r="B226" s="39"/>
      <c r="C226" s="40"/>
      <c r="D226" s="228" t="s">
        <v>132</v>
      </c>
      <c r="E226" s="40"/>
      <c r="F226" s="229" t="s">
        <v>365</v>
      </c>
      <c r="G226" s="40"/>
      <c r="H226" s="40"/>
      <c r="I226" s="132"/>
      <c r="J226" s="40"/>
      <c r="K226" s="40"/>
      <c r="L226" s="44"/>
      <c r="M226" s="230"/>
      <c r="N226" s="231"/>
      <c r="O226" s="84"/>
      <c r="P226" s="84"/>
      <c r="Q226" s="84"/>
      <c r="R226" s="84"/>
      <c r="S226" s="84"/>
      <c r="T226" s="85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7" t="s">
        <v>132</v>
      </c>
      <c r="AU226" s="17" t="s">
        <v>81</v>
      </c>
    </row>
    <row r="227" s="13" customFormat="1">
      <c r="A227" s="13"/>
      <c r="B227" s="232"/>
      <c r="C227" s="233"/>
      <c r="D227" s="228" t="s">
        <v>133</v>
      </c>
      <c r="E227" s="234" t="s">
        <v>19</v>
      </c>
      <c r="F227" s="235" t="s">
        <v>366</v>
      </c>
      <c r="G227" s="233"/>
      <c r="H227" s="236">
        <v>4</v>
      </c>
      <c r="I227" s="237"/>
      <c r="J227" s="233"/>
      <c r="K227" s="233"/>
      <c r="L227" s="238"/>
      <c r="M227" s="239"/>
      <c r="N227" s="240"/>
      <c r="O227" s="240"/>
      <c r="P227" s="240"/>
      <c r="Q227" s="240"/>
      <c r="R227" s="240"/>
      <c r="S227" s="240"/>
      <c r="T227" s="241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2" t="s">
        <v>133</v>
      </c>
      <c r="AU227" s="242" t="s">
        <v>81</v>
      </c>
      <c r="AV227" s="13" t="s">
        <v>84</v>
      </c>
      <c r="AW227" s="13" t="s">
        <v>34</v>
      </c>
      <c r="AX227" s="13" t="s">
        <v>81</v>
      </c>
      <c r="AY227" s="242" t="s">
        <v>125</v>
      </c>
    </row>
    <row r="228" s="2" customFormat="1" ht="21.75" customHeight="1">
      <c r="A228" s="38"/>
      <c r="B228" s="39"/>
      <c r="C228" s="257" t="s">
        <v>367</v>
      </c>
      <c r="D228" s="257" t="s">
        <v>173</v>
      </c>
      <c r="E228" s="258" t="s">
        <v>368</v>
      </c>
      <c r="F228" s="259" t="s">
        <v>369</v>
      </c>
      <c r="G228" s="260" t="s">
        <v>170</v>
      </c>
      <c r="H228" s="261">
        <v>3</v>
      </c>
      <c r="I228" s="262"/>
      <c r="J228" s="263">
        <f>ROUND(I228*H228,2)</f>
        <v>0</v>
      </c>
      <c r="K228" s="259" t="s">
        <v>19</v>
      </c>
      <c r="L228" s="264"/>
      <c r="M228" s="265" t="s">
        <v>19</v>
      </c>
      <c r="N228" s="266" t="s">
        <v>44</v>
      </c>
      <c r="O228" s="84"/>
      <c r="P228" s="224">
        <f>O228*H228</f>
        <v>0</v>
      </c>
      <c r="Q228" s="224">
        <v>0</v>
      </c>
      <c r="R228" s="224">
        <f>Q228*H228</f>
        <v>0</v>
      </c>
      <c r="S228" s="224">
        <v>0</v>
      </c>
      <c r="T228" s="225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26" t="s">
        <v>234</v>
      </c>
      <c r="AT228" s="226" t="s">
        <v>173</v>
      </c>
      <c r="AU228" s="226" t="s">
        <v>81</v>
      </c>
      <c r="AY228" s="17" t="s">
        <v>125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17" t="s">
        <v>81</v>
      </c>
      <c r="BK228" s="227">
        <f>ROUND(I228*H228,2)</f>
        <v>0</v>
      </c>
      <c r="BL228" s="17" t="s">
        <v>229</v>
      </c>
      <c r="BM228" s="226" t="s">
        <v>370</v>
      </c>
    </row>
    <row r="229" s="2" customFormat="1">
      <c r="A229" s="38"/>
      <c r="B229" s="39"/>
      <c r="C229" s="40"/>
      <c r="D229" s="228" t="s">
        <v>132</v>
      </c>
      <c r="E229" s="40"/>
      <c r="F229" s="229" t="s">
        <v>369</v>
      </c>
      <c r="G229" s="40"/>
      <c r="H229" s="40"/>
      <c r="I229" s="132"/>
      <c r="J229" s="40"/>
      <c r="K229" s="40"/>
      <c r="L229" s="44"/>
      <c r="M229" s="230"/>
      <c r="N229" s="231"/>
      <c r="O229" s="84"/>
      <c r="P229" s="84"/>
      <c r="Q229" s="84"/>
      <c r="R229" s="84"/>
      <c r="S229" s="84"/>
      <c r="T229" s="85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132</v>
      </c>
      <c r="AU229" s="17" t="s">
        <v>81</v>
      </c>
    </row>
    <row r="230" s="13" customFormat="1">
      <c r="A230" s="13"/>
      <c r="B230" s="232"/>
      <c r="C230" s="233"/>
      <c r="D230" s="228" t="s">
        <v>133</v>
      </c>
      <c r="E230" s="234" t="s">
        <v>19</v>
      </c>
      <c r="F230" s="235" t="s">
        <v>371</v>
      </c>
      <c r="G230" s="233"/>
      <c r="H230" s="236">
        <v>3</v>
      </c>
      <c r="I230" s="237"/>
      <c r="J230" s="233"/>
      <c r="K230" s="233"/>
      <c r="L230" s="238"/>
      <c r="M230" s="239"/>
      <c r="N230" s="240"/>
      <c r="O230" s="240"/>
      <c r="P230" s="240"/>
      <c r="Q230" s="240"/>
      <c r="R230" s="240"/>
      <c r="S230" s="240"/>
      <c r="T230" s="241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2" t="s">
        <v>133</v>
      </c>
      <c r="AU230" s="242" t="s">
        <v>81</v>
      </c>
      <c r="AV230" s="13" t="s">
        <v>84</v>
      </c>
      <c r="AW230" s="13" t="s">
        <v>34</v>
      </c>
      <c r="AX230" s="13" t="s">
        <v>81</v>
      </c>
      <c r="AY230" s="242" t="s">
        <v>125</v>
      </c>
    </row>
    <row r="231" s="2" customFormat="1" ht="21.75" customHeight="1">
      <c r="A231" s="38"/>
      <c r="B231" s="39"/>
      <c r="C231" s="257" t="s">
        <v>372</v>
      </c>
      <c r="D231" s="257" t="s">
        <v>173</v>
      </c>
      <c r="E231" s="258" t="s">
        <v>373</v>
      </c>
      <c r="F231" s="259" t="s">
        <v>374</v>
      </c>
      <c r="G231" s="260" t="s">
        <v>170</v>
      </c>
      <c r="H231" s="261">
        <v>3</v>
      </c>
      <c r="I231" s="262"/>
      <c r="J231" s="263">
        <f>ROUND(I231*H231,2)</f>
        <v>0</v>
      </c>
      <c r="K231" s="259" t="s">
        <v>19</v>
      </c>
      <c r="L231" s="264"/>
      <c r="M231" s="265" t="s">
        <v>19</v>
      </c>
      <c r="N231" s="266" t="s">
        <v>44</v>
      </c>
      <c r="O231" s="84"/>
      <c r="P231" s="224">
        <f>O231*H231</f>
        <v>0</v>
      </c>
      <c r="Q231" s="224">
        <v>0</v>
      </c>
      <c r="R231" s="224">
        <f>Q231*H231</f>
        <v>0</v>
      </c>
      <c r="S231" s="224">
        <v>0</v>
      </c>
      <c r="T231" s="225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26" t="s">
        <v>234</v>
      </c>
      <c r="AT231" s="226" t="s">
        <v>173</v>
      </c>
      <c r="AU231" s="226" t="s">
        <v>81</v>
      </c>
      <c r="AY231" s="17" t="s">
        <v>125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17" t="s">
        <v>81</v>
      </c>
      <c r="BK231" s="227">
        <f>ROUND(I231*H231,2)</f>
        <v>0</v>
      </c>
      <c r="BL231" s="17" t="s">
        <v>229</v>
      </c>
      <c r="BM231" s="226" t="s">
        <v>375</v>
      </c>
    </row>
    <row r="232" s="2" customFormat="1">
      <c r="A232" s="38"/>
      <c r="B232" s="39"/>
      <c r="C232" s="40"/>
      <c r="D232" s="228" t="s">
        <v>132</v>
      </c>
      <c r="E232" s="40"/>
      <c r="F232" s="229" t="s">
        <v>374</v>
      </c>
      <c r="G232" s="40"/>
      <c r="H232" s="40"/>
      <c r="I232" s="132"/>
      <c r="J232" s="40"/>
      <c r="K232" s="40"/>
      <c r="L232" s="44"/>
      <c r="M232" s="230"/>
      <c r="N232" s="231"/>
      <c r="O232" s="84"/>
      <c r="P232" s="84"/>
      <c r="Q232" s="84"/>
      <c r="R232" s="84"/>
      <c r="S232" s="84"/>
      <c r="T232" s="85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7" t="s">
        <v>132</v>
      </c>
      <c r="AU232" s="17" t="s">
        <v>81</v>
      </c>
    </row>
    <row r="233" s="13" customFormat="1">
      <c r="A233" s="13"/>
      <c r="B233" s="232"/>
      <c r="C233" s="233"/>
      <c r="D233" s="228" t="s">
        <v>133</v>
      </c>
      <c r="E233" s="234" t="s">
        <v>19</v>
      </c>
      <c r="F233" s="235" t="s">
        <v>371</v>
      </c>
      <c r="G233" s="233"/>
      <c r="H233" s="236">
        <v>3</v>
      </c>
      <c r="I233" s="237"/>
      <c r="J233" s="233"/>
      <c r="K233" s="233"/>
      <c r="L233" s="238"/>
      <c r="M233" s="239"/>
      <c r="N233" s="240"/>
      <c r="O233" s="240"/>
      <c r="P233" s="240"/>
      <c r="Q233" s="240"/>
      <c r="R233" s="240"/>
      <c r="S233" s="240"/>
      <c r="T233" s="241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2" t="s">
        <v>133</v>
      </c>
      <c r="AU233" s="242" t="s">
        <v>81</v>
      </c>
      <c r="AV233" s="13" t="s">
        <v>84</v>
      </c>
      <c r="AW233" s="13" t="s">
        <v>34</v>
      </c>
      <c r="AX233" s="13" t="s">
        <v>81</v>
      </c>
      <c r="AY233" s="242" t="s">
        <v>125</v>
      </c>
    </row>
    <row r="234" s="2" customFormat="1" ht="33" customHeight="1">
      <c r="A234" s="38"/>
      <c r="B234" s="39"/>
      <c r="C234" s="257" t="s">
        <v>376</v>
      </c>
      <c r="D234" s="257" t="s">
        <v>173</v>
      </c>
      <c r="E234" s="258" t="s">
        <v>377</v>
      </c>
      <c r="F234" s="259" t="s">
        <v>378</v>
      </c>
      <c r="G234" s="260" t="s">
        <v>170</v>
      </c>
      <c r="H234" s="261">
        <v>6</v>
      </c>
      <c r="I234" s="262"/>
      <c r="J234" s="263">
        <f>ROUND(I234*H234,2)</f>
        <v>0</v>
      </c>
      <c r="K234" s="259" t="s">
        <v>19</v>
      </c>
      <c r="L234" s="264"/>
      <c r="M234" s="265" t="s">
        <v>19</v>
      </c>
      <c r="N234" s="266" t="s">
        <v>44</v>
      </c>
      <c r="O234" s="84"/>
      <c r="P234" s="224">
        <f>O234*H234</f>
        <v>0</v>
      </c>
      <c r="Q234" s="224">
        <v>0</v>
      </c>
      <c r="R234" s="224">
        <f>Q234*H234</f>
        <v>0</v>
      </c>
      <c r="S234" s="224">
        <v>0</v>
      </c>
      <c r="T234" s="225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26" t="s">
        <v>234</v>
      </c>
      <c r="AT234" s="226" t="s">
        <v>173</v>
      </c>
      <c r="AU234" s="226" t="s">
        <v>81</v>
      </c>
      <c r="AY234" s="17" t="s">
        <v>125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17" t="s">
        <v>81</v>
      </c>
      <c r="BK234" s="227">
        <f>ROUND(I234*H234,2)</f>
        <v>0</v>
      </c>
      <c r="BL234" s="17" t="s">
        <v>229</v>
      </c>
      <c r="BM234" s="226" t="s">
        <v>379</v>
      </c>
    </row>
    <row r="235" s="2" customFormat="1">
      <c r="A235" s="38"/>
      <c r="B235" s="39"/>
      <c r="C235" s="40"/>
      <c r="D235" s="228" t="s">
        <v>132</v>
      </c>
      <c r="E235" s="40"/>
      <c r="F235" s="229" t="s">
        <v>378</v>
      </c>
      <c r="G235" s="40"/>
      <c r="H235" s="40"/>
      <c r="I235" s="132"/>
      <c r="J235" s="40"/>
      <c r="K235" s="40"/>
      <c r="L235" s="44"/>
      <c r="M235" s="230"/>
      <c r="N235" s="231"/>
      <c r="O235" s="84"/>
      <c r="P235" s="84"/>
      <c r="Q235" s="84"/>
      <c r="R235" s="84"/>
      <c r="S235" s="84"/>
      <c r="T235" s="85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132</v>
      </c>
      <c r="AU235" s="17" t="s">
        <v>81</v>
      </c>
    </row>
    <row r="236" s="13" customFormat="1">
      <c r="A236" s="13"/>
      <c r="B236" s="232"/>
      <c r="C236" s="233"/>
      <c r="D236" s="228" t="s">
        <v>133</v>
      </c>
      <c r="E236" s="234" t="s">
        <v>19</v>
      </c>
      <c r="F236" s="235" t="s">
        <v>380</v>
      </c>
      <c r="G236" s="233"/>
      <c r="H236" s="236">
        <v>6</v>
      </c>
      <c r="I236" s="237"/>
      <c r="J236" s="233"/>
      <c r="K236" s="233"/>
      <c r="L236" s="238"/>
      <c r="M236" s="239"/>
      <c r="N236" s="240"/>
      <c r="O236" s="240"/>
      <c r="P236" s="240"/>
      <c r="Q236" s="240"/>
      <c r="R236" s="240"/>
      <c r="S236" s="240"/>
      <c r="T236" s="241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2" t="s">
        <v>133</v>
      </c>
      <c r="AU236" s="242" t="s">
        <v>81</v>
      </c>
      <c r="AV236" s="13" t="s">
        <v>84</v>
      </c>
      <c r="AW236" s="13" t="s">
        <v>34</v>
      </c>
      <c r="AX236" s="13" t="s">
        <v>81</v>
      </c>
      <c r="AY236" s="242" t="s">
        <v>125</v>
      </c>
    </row>
    <row r="237" s="2" customFormat="1" ht="21.75" customHeight="1">
      <c r="A237" s="38"/>
      <c r="B237" s="39"/>
      <c r="C237" s="215" t="s">
        <v>381</v>
      </c>
      <c r="D237" s="215" t="s">
        <v>126</v>
      </c>
      <c r="E237" s="216" t="s">
        <v>382</v>
      </c>
      <c r="F237" s="217" t="s">
        <v>383</v>
      </c>
      <c r="G237" s="218" t="s">
        <v>170</v>
      </c>
      <c r="H237" s="219">
        <v>2</v>
      </c>
      <c r="I237" s="220"/>
      <c r="J237" s="221">
        <f>ROUND(I237*H237,2)</f>
        <v>0</v>
      </c>
      <c r="K237" s="217" t="s">
        <v>19</v>
      </c>
      <c r="L237" s="44"/>
      <c r="M237" s="222" t="s">
        <v>19</v>
      </c>
      <c r="N237" s="223" t="s">
        <v>44</v>
      </c>
      <c r="O237" s="84"/>
      <c r="P237" s="224">
        <f>O237*H237</f>
        <v>0</v>
      </c>
      <c r="Q237" s="224">
        <v>0</v>
      </c>
      <c r="R237" s="224">
        <f>Q237*H237</f>
        <v>0</v>
      </c>
      <c r="S237" s="224">
        <v>0</v>
      </c>
      <c r="T237" s="225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26" t="s">
        <v>229</v>
      </c>
      <c r="AT237" s="226" t="s">
        <v>126</v>
      </c>
      <c r="AU237" s="226" t="s">
        <v>81</v>
      </c>
      <c r="AY237" s="17" t="s">
        <v>125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17" t="s">
        <v>81</v>
      </c>
      <c r="BK237" s="227">
        <f>ROUND(I237*H237,2)</f>
        <v>0</v>
      </c>
      <c r="BL237" s="17" t="s">
        <v>229</v>
      </c>
      <c r="BM237" s="226" t="s">
        <v>384</v>
      </c>
    </row>
    <row r="238" s="2" customFormat="1">
      <c r="A238" s="38"/>
      <c r="B238" s="39"/>
      <c r="C238" s="40"/>
      <c r="D238" s="228" t="s">
        <v>132</v>
      </c>
      <c r="E238" s="40"/>
      <c r="F238" s="229" t="s">
        <v>385</v>
      </c>
      <c r="G238" s="40"/>
      <c r="H238" s="40"/>
      <c r="I238" s="132"/>
      <c r="J238" s="40"/>
      <c r="K238" s="40"/>
      <c r="L238" s="44"/>
      <c r="M238" s="230"/>
      <c r="N238" s="231"/>
      <c r="O238" s="84"/>
      <c r="P238" s="84"/>
      <c r="Q238" s="84"/>
      <c r="R238" s="84"/>
      <c r="S238" s="84"/>
      <c r="T238" s="85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T238" s="17" t="s">
        <v>132</v>
      </c>
      <c r="AU238" s="17" t="s">
        <v>81</v>
      </c>
    </row>
    <row r="239" s="13" customFormat="1">
      <c r="A239" s="13"/>
      <c r="B239" s="232"/>
      <c r="C239" s="233"/>
      <c r="D239" s="228" t="s">
        <v>133</v>
      </c>
      <c r="E239" s="234" t="s">
        <v>19</v>
      </c>
      <c r="F239" s="235" t="s">
        <v>386</v>
      </c>
      <c r="G239" s="233"/>
      <c r="H239" s="236">
        <v>2</v>
      </c>
      <c r="I239" s="237"/>
      <c r="J239" s="233"/>
      <c r="K239" s="233"/>
      <c r="L239" s="238"/>
      <c r="M239" s="239"/>
      <c r="N239" s="240"/>
      <c r="O239" s="240"/>
      <c r="P239" s="240"/>
      <c r="Q239" s="240"/>
      <c r="R239" s="240"/>
      <c r="S239" s="240"/>
      <c r="T239" s="241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2" t="s">
        <v>133</v>
      </c>
      <c r="AU239" s="242" t="s">
        <v>81</v>
      </c>
      <c r="AV239" s="13" t="s">
        <v>84</v>
      </c>
      <c r="AW239" s="13" t="s">
        <v>34</v>
      </c>
      <c r="AX239" s="13" t="s">
        <v>81</v>
      </c>
      <c r="AY239" s="242" t="s">
        <v>125</v>
      </c>
    </row>
    <row r="240" s="2" customFormat="1" ht="16.5" customHeight="1">
      <c r="A240" s="38"/>
      <c r="B240" s="39"/>
      <c r="C240" s="215" t="s">
        <v>387</v>
      </c>
      <c r="D240" s="215" t="s">
        <v>126</v>
      </c>
      <c r="E240" s="216" t="s">
        <v>388</v>
      </c>
      <c r="F240" s="217" t="s">
        <v>389</v>
      </c>
      <c r="G240" s="218" t="s">
        <v>170</v>
      </c>
      <c r="H240" s="219">
        <v>1</v>
      </c>
      <c r="I240" s="220"/>
      <c r="J240" s="221">
        <f>ROUND(I240*H240,2)</f>
        <v>0</v>
      </c>
      <c r="K240" s="217" t="s">
        <v>19</v>
      </c>
      <c r="L240" s="44"/>
      <c r="M240" s="222" t="s">
        <v>19</v>
      </c>
      <c r="N240" s="223" t="s">
        <v>44</v>
      </c>
      <c r="O240" s="84"/>
      <c r="P240" s="224">
        <f>O240*H240</f>
        <v>0</v>
      </c>
      <c r="Q240" s="224">
        <v>0</v>
      </c>
      <c r="R240" s="224">
        <f>Q240*H240</f>
        <v>0</v>
      </c>
      <c r="S240" s="224">
        <v>0</v>
      </c>
      <c r="T240" s="225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26" t="s">
        <v>229</v>
      </c>
      <c r="AT240" s="226" t="s">
        <v>126</v>
      </c>
      <c r="AU240" s="226" t="s">
        <v>81</v>
      </c>
      <c r="AY240" s="17" t="s">
        <v>125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17" t="s">
        <v>81</v>
      </c>
      <c r="BK240" s="227">
        <f>ROUND(I240*H240,2)</f>
        <v>0</v>
      </c>
      <c r="BL240" s="17" t="s">
        <v>229</v>
      </c>
      <c r="BM240" s="226" t="s">
        <v>390</v>
      </c>
    </row>
    <row r="241" s="2" customFormat="1">
      <c r="A241" s="38"/>
      <c r="B241" s="39"/>
      <c r="C241" s="40"/>
      <c r="D241" s="228" t="s">
        <v>132</v>
      </c>
      <c r="E241" s="40"/>
      <c r="F241" s="229" t="s">
        <v>389</v>
      </c>
      <c r="G241" s="40"/>
      <c r="H241" s="40"/>
      <c r="I241" s="132"/>
      <c r="J241" s="40"/>
      <c r="K241" s="40"/>
      <c r="L241" s="44"/>
      <c r="M241" s="230"/>
      <c r="N241" s="231"/>
      <c r="O241" s="84"/>
      <c r="P241" s="84"/>
      <c r="Q241" s="84"/>
      <c r="R241" s="84"/>
      <c r="S241" s="84"/>
      <c r="T241" s="85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132</v>
      </c>
      <c r="AU241" s="17" t="s">
        <v>81</v>
      </c>
    </row>
    <row r="242" s="13" customFormat="1">
      <c r="A242" s="13"/>
      <c r="B242" s="232"/>
      <c r="C242" s="233"/>
      <c r="D242" s="228" t="s">
        <v>133</v>
      </c>
      <c r="E242" s="234" t="s">
        <v>19</v>
      </c>
      <c r="F242" s="235" t="s">
        <v>391</v>
      </c>
      <c r="G242" s="233"/>
      <c r="H242" s="236">
        <v>1</v>
      </c>
      <c r="I242" s="237"/>
      <c r="J242" s="233"/>
      <c r="K242" s="233"/>
      <c r="L242" s="238"/>
      <c r="M242" s="239"/>
      <c r="N242" s="240"/>
      <c r="O242" s="240"/>
      <c r="P242" s="240"/>
      <c r="Q242" s="240"/>
      <c r="R242" s="240"/>
      <c r="S242" s="240"/>
      <c r="T242" s="241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2" t="s">
        <v>133</v>
      </c>
      <c r="AU242" s="242" t="s">
        <v>81</v>
      </c>
      <c r="AV242" s="13" t="s">
        <v>84</v>
      </c>
      <c r="AW242" s="13" t="s">
        <v>34</v>
      </c>
      <c r="AX242" s="13" t="s">
        <v>81</v>
      </c>
      <c r="AY242" s="242" t="s">
        <v>125</v>
      </c>
    </row>
    <row r="243" s="12" customFormat="1" ht="25.92" customHeight="1">
      <c r="A243" s="12"/>
      <c r="B243" s="201"/>
      <c r="C243" s="202"/>
      <c r="D243" s="203" t="s">
        <v>72</v>
      </c>
      <c r="E243" s="204" t="s">
        <v>392</v>
      </c>
      <c r="F243" s="204" t="s">
        <v>393</v>
      </c>
      <c r="G243" s="202"/>
      <c r="H243" s="202"/>
      <c r="I243" s="205"/>
      <c r="J243" s="206">
        <f>BK243</f>
        <v>0</v>
      </c>
      <c r="K243" s="202"/>
      <c r="L243" s="207"/>
      <c r="M243" s="208"/>
      <c r="N243" s="209"/>
      <c r="O243" s="209"/>
      <c r="P243" s="210">
        <f>P244+SUM(P245:P501)+P566+P570</f>
        <v>0</v>
      </c>
      <c r="Q243" s="209"/>
      <c r="R243" s="210">
        <f>R244+SUM(R245:R501)+R566+R570</f>
        <v>110.24458</v>
      </c>
      <c r="S243" s="209"/>
      <c r="T243" s="211">
        <f>T244+SUM(T245:T501)+T566+T570</f>
        <v>23.199999999999999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12" t="s">
        <v>142</v>
      </c>
      <c r="AT243" s="213" t="s">
        <v>72</v>
      </c>
      <c r="AU243" s="213" t="s">
        <v>73</v>
      </c>
      <c r="AY243" s="212" t="s">
        <v>125</v>
      </c>
      <c r="BK243" s="214">
        <f>BK244+SUM(BK245:BK501)+BK566+BK570</f>
        <v>0</v>
      </c>
    </row>
    <row r="244" s="2" customFormat="1" ht="21.75" customHeight="1">
      <c r="A244" s="38"/>
      <c r="B244" s="39"/>
      <c r="C244" s="215" t="s">
        <v>394</v>
      </c>
      <c r="D244" s="215" t="s">
        <v>126</v>
      </c>
      <c r="E244" s="216" t="s">
        <v>395</v>
      </c>
      <c r="F244" s="217" t="s">
        <v>396</v>
      </c>
      <c r="G244" s="218" t="s">
        <v>129</v>
      </c>
      <c r="H244" s="219">
        <v>115</v>
      </c>
      <c r="I244" s="220"/>
      <c r="J244" s="221">
        <f>ROUND(I244*H244,2)</f>
        <v>0</v>
      </c>
      <c r="K244" s="217" t="s">
        <v>19</v>
      </c>
      <c r="L244" s="44"/>
      <c r="M244" s="222" t="s">
        <v>19</v>
      </c>
      <c r="N244" s="223" t="s">
        <v>44</v>
      </c>
      <c r="O244" s="84"/>
      <c r="P244" s="224">
        <f>O244*H244</f>
        <v>0</v>
      </c>
      <c r="Q244" s="224">
        <v>0</v>
      </c>
      <c r="R244" s="224">
        <f>Q244*H244</f>
        <v>0</v>
      </c>
      <c r="S244" s="224">
        <v>0</v>
      </c>
      <c r="T244" s="225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26" t="s">
        <v>229</v>
      </c>
      <c r="AT244" s="226" t="s">
        <v>126</v>
      </c>
      <c r="AU244" s="226" t="s">
        <v>81</v>
      </c>
      <c r="AY244" s="17" t="s">
        <v>125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17" t="s">
        <v>81</v>
      </c>
      <c r="BK244" s="227">
        <f>ROUND(I244*H244,2)</f>
        <v>0</v>
      </c>
      <c r="BL244" s="17" t="s">
        <v>229</v>
      </c>
      <c r="BM244" s="226" t="s">
        <v>397</v>
      </c>
    </row>
    <row r="245" s="2" customFormat="1">
      <c r="A245" s="38"/>
      <c r="B245" s="39"/>
      <c r="C245" s="40"/>
      <c r="D245" s="228" t="s">
        <v>132</v>
      </c>
      <c r="E245" s="40"/>
      <c r="F245" s="229" t="s">
        <v>396</v>
      </c>
      <c r="G245" s="40"/>
      <c r="H245" s="40"/>
      <c r="I245" s="132"/>
      <c r="J245" s="40"/>
      <c r="K245" s="40"/>
      <c r="L245" s="44"/>
      <c r="M245" s="230"/>
      <c r="N245" s="231"/>
      <c r="O245" s="84"/>
      <c r="P245" s="84"/>
      <c r="Q245" s="84"/>
      <c r="R245" s="84"/>
      <c r="S245" s="84"/>
      <c r="T245" s="85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7" t="s">
        <v>132</v>
      </c>
      <c r="AU245" s="17" t="s">
        <v>81</v>
      </c>
    </row>
    <row r="246" s="2" customFormat="1" ht="16.5" customHeight="1">
      <c r="A246" s="38"/>
      <c r="B246" s="39"/>
      <c r="C246" s="257" t="s">
        <v>398</v>
      </c>
      <c r="D246" s="257" t="s">
        <v>173</v>
      </c>
      <c r="E246" s="258" t="s">
        <v>399</v>
      </c>
      <c r="F246" s="259" t="s">
        <v>400</v>
      </c>
      <c r="G246" s="260" t="s">
        <v>129</v>
      </c>
      <c r="H246" s="261">
        <v>132.25</v>
      </c>
      <c r="I246" s="262"/>
      <c r="J246" s="263">
        <f>ROUND(I246*H246,2)</f>
        <v>0</v>
      </c>
      <c r="K246" s="259" t="s">
        <v>19</v>
      </c>
      <c r="L246" s="264"/>
      <c r="M246" s="265" t="s">
        <v>19</v>
      </c>
      <c r="N246" s="266" t="s">
        <v>44</v>
      </c>
      <c r="O246" s="84"/>
      <c r="P246" s="224">
        <f>O246*H246</f>
        <v>0</v>
      </c>
      <c r="Q246" s="224">
        <v>0.00012</v>
      </c>
      <c r="R246" s="224">
        <f>Q246*H246</f>
        <v>0.015869999999999999</v>
      </c>
      <c r="S246" s="224">
        <v>0</v>
      </c>
      <c r="T246" s="225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26" t="s">
        <v>234</v>
      </c>
      <c r="AT246" s="226" t="s">
        <v>173</v>
      </c>
      <c r="AU246" s="226" t="s">
        <v>81</v>
      </c>
      <c r="AY246" s="17" t="s">
        <v>125</v>
      </c>
      <c r="BE246" s="227">
        <f>IF(N246="základní",J246,0)</f>
        <v>0</v>
      </c>
      <c r="BF246" s="227">
        <f>IF(N246="snížená",J246,0)</f>
        <v>0</v>
      </c>
      <c r="BG246" s="227">
        <f>IF(N246="zákl. přenesená",J246,0)</f>
        <v>0</v>
      </c>
      <c r="BH246" s="227">
        <f>IF(N246="sníž. přenesená",J246,0)</f>
        <v>0</v>
      </c>
      <c r="BI246" s="227">
        <f>IF(N246="nulová",J246,0)</f>
        <v>0</v>
      </c>
      <c r="BJ246" s="17" t="s">
        <v>81</v>
      </c>
      <c r="BK246" s="227">
        <f>ROUND(I246*H246,2)</f>
        <v>0</v>
      </c>
      <c r="BL246" s="17" t="s">
        <v>229</v>
      </c>
      <c r="BM246" s="226" t="s">
        <v>401</v>
      </c>
    </row>
    <row r="247" s="2" customFormat="1">
      <c r="A247" s="38"/>
      <c r="B247" s="39"/>
      <c r="C247" s="40"/>
      <c r="D247" s="228" t="s">
        <v>132</v>
      </c>
      <c r="E247" s="40"/>
      <c r="F247" s="229" t="s">
        <v>400</v>
      </c>
      <c r="G247" s="40"/>
      <c r="H247" s="40"/>
      <c r="I247" s="132"/>
      <c r="J247" s="40"/>
      <c r="K247" s="40"/>
      <c r="L247" s="44"/>
      <c r="M247" s="230"/>
      <c r="N247" s="231"/>
      <c r="O247" s="84"/>
      <c r="P247" s="84"/>
      <c r="Q247" s="84"/>
      <c r="R247" s="84"/>
      <c r="S247" s="84"/>
      <c r="T247" s="85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7" t="s">
        <v>132</v>
      </c>
      <c r="AU247" s="17" t="s">
        <v>81</v>
      </c>
    </row>
    <row r="248" s="13" customFormat="1">
      <c r="A248" s="13"/>
      <c r="B248" s="232"/>
      <c r="C248" s="233"/>
      <c r="D248" s="228" t="s">
        <v>133</v>
      </c>
      <c r="E248" s="234" t="s">
        <v>19</v>
      </c>
      <c r="F248" s="235" t="s">
        <v>402</v>
      </c>
      <c r="G248" s="233"/>
      <c r="H248" s="236">
        <v>115</v>
      </c>
      <c r="I248" s="237"/>
      <c r="J248" s="233"/>
      <c r="K248" s="233"/>
      <c r="L248" s="238"/>
      <c r="M248" s="239"/>
      <c r="N248" s="240"/>
      <c r="O248" s="240"/>
      <c r="P248" s="240"/>
      <c r="Q248" s="240"/>
      <c r="R248" s="240"/>
      <c r="S248" s="240"/>
      <c r="T248" s="241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2" t="s">
        <v>133</v>
      </c>
      <c r="AU248" s="242" t="s">
        <v>81</v>
      </c>
      <c r="AV248" s="13" t="s">
        <v>84</v>
      </c>
      <c r="AW248" s="13" t="s">
        <v>34</v>
      </c>
      <c r="AX248" s="13" t="s">
        <v>81</v>
      </c>
      <c r="AY248" s="242" t="s">
        <v>125</v>
      </c>
    </row>
    <row r="249" s="13" customFormat="1">
      <c r="A249" s="13"/>
      <c r="B249" s="232"/>
      <c r="C249" s="233"/>
      <c r="D249" s="228" t="s">
        <v>133</v>
      </c>
      <c r="E249" s="233"/>
      <c r="F249" s="235" t="s">
        <v>403</v>
      </c>
      <c r="G249" s="233"/>
      <c r="H249" s="236">
        <v>132.25</v>
      </c>
      <c r="I249" s="237"/>
      <c r="J249" s="233"/>
      <c r="K249" s="233"/>
      <c r="L249" s="238"/>
      <c r="M249" s="239"/>
      <c r="N249" s="240"/>
      <c r="O249" s="240"/>
      <c r="P249" s="240"/>
      <c r="Q249" s="240"/>
      <c r="R249" s="240"/>
      <c r="S249" s="240"/>
      <c r="T249" s="241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2" t="s">
        <v>133</v>
      </c>
      <c r="AU249" s="242" t="s">
        <v>81</v>
      </c>
      <c r="AV249" s="13" t="s">
        <v>84</v>
      </c>
      <c r="AW249" s="13" t="s">
        <v>4</v>
      </c>
      <c r="AX249" s="13" t="s">
        <v>81</v>
      </c>
      <c r="AY249" s="242" t="s">
        <v>125</v>
      </c>
    </row>
    <row r="250" s="2" customFormat="1" ht="21.75" customHeight="1">
      <c r="A250" s="38"/>
      <c r="B250" s="39"/>
      <c r="C250" s="215" t="s">
        <v>404</v>
      </c>
      <c r="D250" s="215" t="s">
        <v>126</v>
      </c>
      <c r="E250" s="216" t="s">
        <v>405</v>
      </c>
      <c r="F250" s="217" t="s">
        <v>406</v>
      </c>
      <c r="G250" s="218" t="s">
        <v>129</v>
      </c>
      <c r="H250" s="219">
        <v>15</v>
      </c>
      <c r="I250" s="220"/>
      <c r="J250" s="221">
        <f>ROUND(I250*H250,2)</f>
        <v>0</v>
      </c>
      <c r="K250" s="217" t="s">
        <v>176</v>
      </c>
      <c r="L250" s="44"/>
      <c r="M250" s="222" t="s">
        <v>19</v>
      </c>
      <c r="N250" s="223" t="s">
        <v>44</v>
      </c>
      <c r="O250" s="84"/>
      <c r="P250" s="224">
        <f>O250*H250</f>
        <v>0</v>
      </c>
      <c r="Q250" s="224">
        <v>0</v>
      </c>
      <c r="R250" s="224">
        <f>Q250*H250</f>
        <v>0</v>
      </c>
      <c r="S250" s="224">
        <v>0</v>
      </c>
      <c r="T250" s="225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26" t="s">
        <v>229</v>
      </c>
      <c r="AT250" s="226" t="s">
        <v>126</v>
      </c>
      <c r="AU250" s="226" t="s">
        <v>81</v>
      </c>
      <c r="AY250" s="17" t="s">
        <v>125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17" t="s">
        <v>81</v>
      </c>
      <c r="BK250" s="227">
        <f>ROUND(I250*H250,2)</f>
        <v>0</v>
      </c>
      <c r="BL250" s="17" t="s">
        <v>229</v>
      </c>
      <c r="BM250" s="226" t="s">
        <v>407</v>
      </c>
    </row>
    <row r="251" s="2" customFormat="1">
      <c r="A251" s="38"/>
      <c r="B251" s="39"/>
      <c r="C251" s="40"/>
      <c r="D251" s="228" t="s">
        <v>132</v>
      </c>
      <c r="E251" s="40"/>
      <c r="F251" s="229" t="s">
        <v>406</v>
      </c>
      <c r="G251" s="40"/>
      <c r="H251" s="40"/>
      <c r="I251" s="132"/>
      <c r="J251" s="40"/>
      <c r="K251" s="40"/>
      <c r="L251" s="44"/>
      <c r="M251" s="230"/>
      <c r="N251" s="231"/>
      <c r="O251" s="84"/>
      <c r="P251" s="84"/>
      <c r="Q251" s="84"/>
      <c r="R251" s="84"/>
      <c r="S251" s="84"/>
      <c r="T251" s="85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17" t="s">
        <v>132</v>
      </c>
      <c r="AU251" s="17" t="s">
        <v>81</v>
      </c>
    </row>
    <row r="252" s="2" customFormat="1" ht="16.5" customHeight="1">
      <c r="A252" s="38"/>
      <c r="B252" s="39"/>
      <c r="C252" s="257" t="s">
        <v>408</v>
      </c>
      <c r="D252" s="257" t="s">
        <v>173</v>
      </c>
      <c r="E252" s="258" t="s">
        <v>409</v>
      </c>
      <c r="F252" s="259" t="s">
        <v>410</v>
      </c>
      <c r="G252" s="260" t="s">
        <v>129</v>
      </c>
      <c r="H252" s="261">
        <v>17.25</v>
      </c>
      <c r="I252" s="262"/>
      <c r="J252" s="263">
        <f>ROUND(I252*H252,2)</f>
        <v>0</v>
      </c>
      <c r="K252" s="259" t="s">
        <v>19</v>
      </c>
      <c r="L252" s="264"/>
      <c r="M252" s="265" t="s">
        <v>19</v>
      </c>
      <c r="N252" s="266" t="s">
        <v>44</v>
      </c>
      <c r="O252" s="84"/>
      <c r="P252" s="224">
        <f>O252*H252</f>
        <v>0</v>
      </c>
      <c r="Q252" s="224">
        <v>0</v>
      </c>
      <c r="R252" s="224">
        <f>Q252*H252</f>
        <v>0</v>
      </c>
      <c r="S252" s="224">
        <v>0</v>
      </c>
      <c r="T252" s="225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26" t="s">
        <v>234</v>
      </c>
      <c r="AT252" s="226" t="s">
        <v>173</v>
      </c>
      <c r="AU252" s="226" t="s">
        <v>81</v>
      </c>
      <c r="AY252" s="17" t="s">
        <v>125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17" t="s">
        <v>81</v>
      </c>
      <c r="BK252" s="227">
        <f>ROUND(I252*H252,2)</f>
        <v>0</v>
      </c>
      <c r="BL252" s="17" t="s">
        <v>229</v>
      </c>
      <c r="BM252" s="226" t="s">
        <v>411</v>
      </c>
    </row>
    <row r="253" s="2" customFormat="1">
      <c r="A253" s="38"/>
      <c r="B253" s="39"/>
      <c r="C253" s="40"/>
      <c r="D253" s="228" t="s">
        <v>132</v>
      </c>
      <c r="E253" s="40"/>
      <c r="F253" s="229" t="s">
        <v>410</v>
      </c>
      <c r="G253" s="40"/>
      <c r="H253" s="40"/>
      <c r="I253" s="132"/>
      <c r="J253" s="40"/>
      <c r="K253" s="40"/>
      <c r="L253" s="44"/>
      <c r="M253" s="230"/>
      <c r="N253" s="231"/>
      <c r="O253" s="84"/>
      <c r="P253" s="84"/>
      <c r="Q253" s="84"/>
      <c r="R253" s="84"/>
      <c r="S253" s="84"/>
      <c r="T253" s="85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T253" s="17" t="s">
        <v>132</v>
      </c>
      <c r="AU253" s="17" t="s">
        <v>81</v>
      </c>
    </row>
    <row r="254" s="13" customFormat="1">
      <c r="A254" s="13"/>
      <c r="B254" s="232"/>
      <c r="C254" s="233"/>
      <c r="D254" s="228" t="s">
        <v>133</v>
      </c>
      <c r="E254" s="234" t="s">
        <v>19</v>
      </c>
      <c r="F254" s="235" t="s">
        <v>412</v>
      </c>
      <c r="G254" s="233"/>
      <c r="H254" s="236">
        <v>15</v>
      </c>
      <c r="I254" s="237"/>
      <c r="J254" s="233"/>
      <c r="K254" s="233"/>
      <c r="L254" s="238"/>
      <c r="M254" s="239"/>
      <c r="N254" s="240"/>
      <c r="O254" s="240"/>
      <c r="P254" s="240"/>
      <c r="Q254" s="240"/>
      <c r="R254" s="240"/>
      <c r="S254" s="240"/>
      <c r="T254" s="241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2" t="s">
        <v>133</v>
      </c>
      <c r="AU254" s="242" t="s">
        <v>81</v>
      </c>
      <c r="AV254" s="13" t="s">
        <v>84</v>
      </c>
      <c r="AW254" s="13" t="s">
        <v>34</v>
      </c>
      <c r="AX254" s="13" t="s">
        <v>81</v>
      </c>
      <c r="AY254" s="242" t="s">
        <v>125</v>
      </c>
    </row>
    <row r="255" s="13" customFormat="1">
      <c r="A255" s="13"/>
      <c r="B255" s="232"/>
      <c r="C255" s="233"/>
      <c r="D255" s="228" t="s">
        <v>133</v>
      </c>
      <c r="E255" s="233"/>
      <c r="F255" s="235" t="s">
        <v>413</v>
      </c>
      <c r="G255" s="233"/>
      <c r="H255" s="236">
        <v>17.25</v>
      </c>
      <c r="I255" s="237"/>
      <c r="J255" s="233"/>
      <c r="K255" s="233"/>
      <c r="L255" s="238"/>
      <c r="M255" s="239"/>
      <c r="N255" s="240"/>
      <c r="O255" s="240"/>
      <c r="P255" s="240"/>
      <c r="Q255" s="240"/>
      <c r="R255" s="240"/>
      <c r="S255" s="240"/>
      <c r="T255" s="241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2" t="s">
        <v>133</v>
      </c>
      <c r="AU255" s="242" t="s">
        <v>81</v>
      </c>
      <c r="AV255" s="13" t="s">
        <v>84</v>
      </c>
      <c r="AW255" s="13" t="s">
        <v>4</v>
      </c>
      <c r="AX255" s="13" t="s">
        <v>81</v>
      </c>
      <c r="AY255" s="242" t="s">
        <v>125</v>
      </c>
    </row>
    <row r="256" s="2" customFormat="1" ht="21.75" customHeight="1">
      <c r="A256" s="38"/>
      <c r="B256" s="39"/>
      <c r="C256" s="215" t="s">
        <v>229</v>
      </c>
      <c r="D256" s="215" t="s">
        <v>126</v>
      </c>
      <c r="E256" s="216" t="s">
        <v>414</v>
      </c>
      <c r="F256" s="217" t="s">
        <v>415</v>
      </c>
      <c r="G256" s="218" t="s">
        <v>129</v>
      </c>
      <c r="H256" s="219">
        <v>420</v>
      </c>
      <c r="I256" s="220"/>
      <c r="J256" s="221">
        <f>ROUND(I256*H256,2)</f>
        <v>0</v>
      </c>
      <c r="K256" s="217" t="s">
        <v>19</v>
      </c>
      <c r="L256" s="44"/>
      <c r="M256" s="222" t="s">
        <v>19</v>
      </c>
      <c r="N256" s="223" t="s">
        <v>44</v>
      </c>
      <c r="O256" s="84"/>
      <c r="P256" s="224">
        <f>O256*H256</f>
        <v>0</v>
      </c>
      <c r="Q256" s="224">
        <v>0</v>
      </c>
      <c r="R256" s="224">
        <f>Q256*H256</f>
        <v>0</v>
      </c>
      <c r="S256" s="224">
        <v>0</v>
      </c>
      <c r="T256" s="225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26" t="s">
        <v>229</v>
      </c>
      <c r="AT256" s="226" t="s">
        <v>126</v>
      </c>
      <c r="AU256" s="226" t="s">
        <v>81</v>
      </c>
      <c r="AY256" s="17" t="s">
        <v>125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17" t="s">
        <v>81</v>
      </c>
      <c r="BK256" s="227">
        <f>ROUND(I256*H256,2)</f>
        <v>0</v>
      </c>
      <c r="BL256" s="17" t="s">
        <v>229</v>
      </c>
      <c r="BM256" s="226" t="s">
        <v>416</v>
      </c>
    </row>
    <row r="257" s="2" customFormat="1">
      <c r="A257" s="38"/>
      <c r="B257" s="39"/>
      <c r="C257" s="40"/>
      <c r="D257" s="228" t="s">
        <v>132</v>
      </c>
      <c r="E257" s="40"/>
      <c r="F257" s="229" t="s">
        <v>415</v>
      </c>
      <c r="G257" s="40"/>
      <c r="H257" s="40"/>
      <c r="I257" s="132"/>
      <c r="J257" s="40"/>
      <c r="K257" s="40"/>
      <c r="L257" s="44"/>
      <c r="M257" s="230"/>
      <c r="N257" s="231"/>
      <c r="O257" s="84"/>
      <c r="P257" s="84"/>
      <c r="Q257" s="84"/>
      <c r="R257" s="84"/>
      <c r="S257" s="84"/>
      <c r="T257" s="85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T257" s="17" t="s">
        <v>132</v>
      </c>
      <c r="AU257" s="17" t="s">
        <v>81</v>
      </c>
    </row>
    <row r="258" s="2" customFormat="1" ht="21.75" customHeight="1">
      <c r="A258" s="38"/>
      <c r="B258" s="39"/>
      <c r="C258" s="257" t="s">
        <v>417</v>
      </c>
      <c r="D258" s="257" t="s">
        <v>173</v>
      </c>
      <c r="E258" s="258" t="s">
        <v>418</v>
      </c>
      <c r="F258" s="259" t="s">
        <v>419</v>
      </c>
      <c r="G258" s="260" t="s">
        <v>129</v>
      </c>
      <c r="H258" s="261">
        <v>483</v>
      </c>
      <c r="I258" s="262"/>
      <c r="J258" s="263">
        <f>ROUND(I258*H258,2)</f>
        <v>0</v>
      </c>
      <c r="K258" s="259" t="s">
        <v>19</v>
      </c>
      <c r="L258" s="264"/>
      <c r="M258" s="265" t="s">
        <v>19</v>
      </c>
      <c r="N258" s="266" t="s">
        <v>44</v>
      </c>
      <c r="O258" s="84"/>
      <c r="P258" s="224">
        <f>O258*H258</f>
        <v>0</v>
      </c>
      <c r="Q258" s="224">
        <v>0.00042000000000000002</v>
      </c>
      <c r="R258" s="224">
        <f>Q258*H258</f>
        <v>0.20286000000000001</v>
      </c>
      <c r="S258" s="224">
        <v>0</v>
      </c>
      <c r="T258" s="225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26" t="s">
        <v>234</v>
      </c>
      <c r="AT258" s="226" t="s">
        <v>173</v>
      </c>
      <c r="AU258" s="226" t="s">
        <v>81</v>
      </c>
      <c r="AY258" s="17" t="s">
        <v>125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17" t="s">
        <v>81</v>
      </c>
      <c r="BK258" s="227">
        <f>ROUND(I258*H258,2)</f>
        <v>0</v>
      </c>
      <c r="BL258" s="17" t="s">
        <v>229</v>
      </c>
      <c r="BM258" s="226" t="s">
        <v>420</v>
      </c>
    </row>
    <row r="259" s="2" customFormat="1">
      <c r="A259" s="38"/>
      <c r="B259" s="39"/>
      <c r="C259" s="40"/>
      <c r="D259" s="228" t="s">
        <v>132</v>
      </c>
      <c r="E259" s="40"/>
      <c r="F259" s="229" t="s">
        <v>419</v>
      </c>
      <c r="G259" s="40"/>
      <c r="H259" s="40"/>
      <c r="I259" s="132"/>
      <c r="J259" s="40"/>
      <c r="K259" s="40"/>
      <c r="L259" s="44"/>
      <c r="M259" s="230"/>
      <c r="N259" s="231"/>
      <c r="O259" s="84"/>
      <c r="P259" s="84"/>
      <c r="Q259" s="84"/>
      <c r="R259" s="84"/>
      <c r="S259" s="84"/>
      <c r="T259" s="85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T259" s="17" t="s">
        <v>132</v>
      </c>
      <c r="AU259" s="17" t="s">
        <v>81</v>
      </c>
    </row>
    <row r="260" s="13" customFormat="1">
      <c r="A260" s="13"/>
      <c r="B260" s="232"/>
      <c r="C260" s="233"/>
      <c r="D260" s="228" t="s">
        <v>133</v>
      </c>
      <c r="E260" s="234" t="s">
        <v>19</v>
      </c>
      <c r="F260" s="235" t="s">
        <v>421</v>
      </c>
      <c r="G260" s="233"/>
      <c r="H260" s="236">
        <v>420</v>
      </c>
      <c r="I260" s="237"/>
      <c r="J260" s="233"/>
      <c r="K260" s="233"/>
      <c r="L260" s="238"/>
      <c r="M260" s="239"/>
      <c r="N260" s="240"/>
      <c r="O260" s="240"/>
      <c r="P260" s="240"/>
      <c r="Q260" s="240"/>
      <c r="R260" s="240"/>
      <c r="S260" s="240"/>
      <c r="T260" s="241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2" t="s">
        <v>133</v>
      </c>
      <c r="AU260" s="242" t="s">
        <v>81</v>
      </c>
      <c r="AV260" s="13" t="s">
        <v>84</v>
      </c>
      <c r="AW260" s="13" t="s">
        <v>34</v>
      </c>
      <c r="AX260" s="13" t="s">
        <v>81</v>
      </c>
      <c r="AY260" s="242" t="s">
        <v>125</v>
      </c>
    </row>
    <row r="261" s="13" customFormat="1">
      <c r="A261" s="13"/>
      <c r="B261" s="232"/>
      <c r="C261" s="233"/>
      <c r="D261" s="228" t="s">
        <v>133</v>
      </c>
      <c r="E261" s="233"/>
      <c r="F261" s="235" t="s">
        <v>422</v>
      </c>
      <c r="G261" s="233"/>
      <c r="H261" s="236">
        <v>483</v>
      </c>
      <c r="I261" s="237"/>
      <c r="J261" s="233"/>
      <c r="K261" s="233"/>
      <c r="L261" s="238"/>
      <c r="M261" s="239"/>
      <c r="N261" s="240"/>
      <c r="O261" s="240"/>
      <c r="P261" s="240"/>
      <c r="Q261" s="240"/>
      <c r="R261" s="240"/>
      <c r="S261" s="240"/>
      <c r="T261" s="241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2" t="s">
        <v>133</v>
      </c>
      <c r="AU261" s="242" t="s">
        <v>81</v>
      </c>
      <c r="AV261" s="13" t="s">
        <v>84</v>
      </c>
      <c r="AW261" s="13" t="s">
        <v>4</v>
      </c>
      <c r="AX261" s="13" t="s">
        <v>81</v>
      </c>
      <c r="AY261" s="242" t="s">
        <v>125</v>
      </c>
    </row>
    <row r="262" s="2" customFormat="1" ht="21.75" customHeight="1">
      <c r="A262" s="38"/>
      <c r="B262" s="39"/>
      <c r="C262" s="257" t="s">
        <v>423</v>
      </c>
      <c r="D262" s="257" t="s">
        <v>173</v>
      </c>
      <c r="E262" s="258" t="s">
        <v>424</v>
      </c>
      <c r="F262" s="259" t="s">
        <v>425</v>
      </c>
      <c r="G262" s="260" t="s">
        <v>170</v>
      </c>
      <c r="H262" s="261">
        <v>2</v>
      </c>
      <c r="I262" s="262"/>
      <c r="J262" s="263">
        <f>ROUND(I262*H262,2)</f>
        <v>0</v>
      </c>
      <c r="K262" s="259" t="s">
        <v>19</v>
      </c>
      <c r="L262" s="264"/>
      <c r="M262" s="265" t="s">
        <v>19</v>
      </c>
      <c r="N262" s="266" t="s">
        <v>44</v>
      </c>
      <c r="O262" s="84"/>
      <c r="P262" s="224">
        <f>O262*H262</f>
        <v>0</v>
      </c>
      <c r="Q262" s="224">
        <v>0.00042000000000000002</v>
      </c>
      <c r="R262" s="224">
        <f>Q262*H262</f>
        <v>0.00084000000000000003</v>
      </c>
      <c r="S262" s="224">
        <v>0</v>
      </c>
      <c r="T262" s="225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26" t="s">
        <v>234</v>
      </c>
      <c r="AT262" s="226" t="s">
        <v>173</v>
      </c>
      <c r="AU262" s="226" t="s">
        <v>81</v>
      </c>
      <c r="AY262" s="17" t="s">
        <v>125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17" t="s">
        <v>81</v>
      </c>
      <c r="BK262" s="227">
        <f>ROUND(I262*H262,2)</f>
        <v>0</v>
      </c>
      <c r="BL262" s="17" t="s">
        <v>229</v>
      </c>
      <c r="BM262" s="226" t="s">
        <v>426</v>
      </c>
    </row>
    <row r="263" s="2" customFormat="1">
      <c r="A263" s="38"/>
      <c r="B263" s="39"/>
      <c r="C263" s="40"/>
      <c r="D263" s="228" t="s">
        <v>132</v>
      </c>
      <c r="E263" s="40"/>
      <c r="F263" s="229" t="s">
        <v>425</v>
      </c>
      <c r="G263" s="40"/>
      <c r="H263" s="40"/>
      <c r="I263" s="132"/>
      <c r="J263" s="40"/>
      <c r="K263" s="40"/>
      <c r="L263" s="44"/>
      <c r="M263" s="230"/>
      <c r="N263" s="231"/>
      <c r="O263" s="84"/>
      <c r="P263" s="84"/>
      <c r="Q263" s="84"/>
      <c r="R263" s="84"/>
      <c r="S263" s="84"/>
      <c r="T263" s="85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T263" s="17" t="s">
        <v>132</v>
      </c>
      <c r="AU263" s="17" t="s">
        <v>81</v>
      </c>
    </row>
    <row r="264" s="13" customFormat="1">
      <c r="A264" s="13"/>
      <c r="B264" s="232"/>
      <c r="C264" s="233"/>
      <c r="D264" s="228" t="s">
        <v>133</v>
      </c>
      <c r="E264" s="234" t="s">
        <v>19</v>
      </c>
      <c r="F264" s="235" t="s">
        <v>427</v>
      </c>
      <c r="G264" s="233"/>
      <c r="H264" s="236">
        <v>2</v>
      </c>
      <c r="I264" s="237"/>
      <c r="J264" s="233"/>
      <c r="K264" s="233"/>
      <c r="L264" s="238"/>
      <c r="M264" s="239"/>
      <c r="N264" s="240"/>
      <c r="O264" s="240"/>
      <c r="P264" s="240"/>
      <c r="Q264" s="240"/>
      <c r="R264" s="240"/>
      <c r="S264" s="240"/>
      <c r="T264" s="241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2" t="s">
        <v>133</v>
      </c>
      <c r="AU264" s="242" t="s">
        <v>81</v>
      </c>
      <c r="AV264" s="13" t="s">
        <v>84</v>
      </c>
      <c r="AW264" s="13" t="s">
        <v>34</v>
      </c>
      <c r="AX264" s="13" t="s">
        <v>81</v>
      </c>
      <c r="AY264" s="242" t="s">
        <v>125</v>
      </c>
    </row>
    <row r="265" s="2" customFormat="1" ht="16.5" customHeight="1">
      <c r="A265" s="38"/>
      <c r="B265" s="39"/>
      <c r="C265" s="215" t="s">
        <v>428</v>
      </c>
      <c r="D265" s="215" t="s">
        <v>126</v>
      </c>
      <c r="E265" s="216" t="s">
        <v>429</v>
      </c>
      <c r="F265" s="217" t="s">
        <v>430</v>
      </c>
      <c r="G265" s="218" t="s">
        <v>170</v>
      </c>
      <c r="H265" s="219">
        <v>64</v>
      </c>
      <c r="I265" s="220"/>
      <c r="J265" s="221">
        <f>ROUND(I265*H265,2)</f>
        <v>0</v>
      </c>
      <c r="K265" s="217" t="s">
        <v>19</v>
      </c>
      <c r="L265" s="44"/>
      <c r="M265" s="222" t="s">
        <v>19</v>
      </c>
      <c r="N265" s="223" t="s">
        <v>44</v>
      </c>
      <c r="O265" s="84"/>
      <c r="P265" s="224">
        <f>O265*H265</f>
        <v>0</v>
      </c>
      <c r="Q265" s="224">
        <v>0</v>
      </c>
      <c r="R265" s="224">
        <f>Q265*H265</f>
        <v>0</v>
      </c>
      <c r="S265" s="224">
        <v>0</v>
      </c>
      <c r="T265" s="225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26" t="s">
        <v>229</v>
      </c>
      <c r="AT265" s="226" t="s">
        <v>126</v>
      </c>
      <c r="AU265" s="226" t="s">
        <v>81</v>
      </c>
      <c r="AY265" s="17" t="s">
        <v>125</v>
      </c>
      <c r="BE265" s="227">
        <f>IF(N265="základní",J265,0)</f>
        <v>0</v>
      </c>
      <c r="BF265" s="227">
        <f>IF(N265="snížená",J265,0)</f>
        <v>0</v>
      </c>
      <c r="BG265" s="227">
        <f>IF(N265="zákl. přenesená",J265,0)</f>
        <v>0</v>
      </c>
      <c r="BH265" s="227">
        <f>IF(N265="sníž. přenesená",J265,0)</f>
        <v>0</v>
      </c>
      <c r="BI265" s="227">
        <f>IF(N265="nulová",J265,0)</f>
        <v>0</v>
      </c>
      <c r="BJ265" s="17" t="s">
        <v>81</v>
      </c>
      <c r="BK265" s="227">
        <f>ROUND(I265*H265,2)</f>
        <v>0</v>
      </c>
      <c r="BL265" s="17" t="s">
        <v>229</v>
      </c>
      <c r="BM265" s="226" t="s">
        <v>431</v>
      </c>
    </row>
    <row r="266" s="2" customFormat="1">
      <c r="A266" s="38"/>
      <c r="B266" s="39"/>
      <c r="C266" s="40"/>
      <c r="D266" s="228" t="s">
        <v>132</v>
      </c>
      <c r="E266" s="40"/>
      <c r="F266" s="229" t="s">
        <v>430</v>
      </c>
      <c r="G266" s="40"/>
      <c r="H266" s="40"/>
      <c r="I266" s="132"/>
      <c r="J266" s="40"/>
      <c r="K266" s="40"/>
      <c r="L266" s="44"/>
      <c r="M266" s="230"/>
      <c r="N266" s="231"/>
      <c r="O266" s="84"/>
      <c r="P266" s="84"/>
      <c r="Q266" s="84"/>
      <c r="R266" s="84"/>
      <c r="S266" s="84"/>
      <c r="T266" s="85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T266" s="17" t="s">
        <v>132</v>
      </c>
      <c r="AU266" s="17" t="s">
        <v>81</v>
      </c>
    </row>
    <row r="267" s="2" customFormat="1" ht="16.5" customHeight="1">
      <c r="A267" s="38"/>
      <c r="B267" s="39"/>
      <c r="C267" s="257" t="s">
        <v>432</v>
      </c>
      <c r="D267" s="257" t="s">
        <v>173</v>
      </c>
      <c r="E267" s="258" t="s">
        <v>433</v>
      </c>
      <c r="F267" s="259" t="s">
        <v>434</v>
      </c>
      <c r="G267" s="260" t="s">
        <v>435</v>
      </c>
      <c r="H267" s="261">
        <v>64</v>
      </c>
      <c r="I267" s="262"/>
      <c r="J267" s="263">
        <f>ROUND(I267*H267,2)</f>
        <v>0</v>
      </c>
      <c r="K267" s="259" t="s">
        <v>19</v>
      </c>
      <c r="L267" s="264"/>
      <c r="M267" s="265" t="s">
        <v>19</v>
      </c>
      <c r="N267" s="266" t="s">
        <v>44</v>
      </c>
      <c r="O267" s="84"/>
      <c r="P267" s="224">
        <f>O267*H267</f>
        <v>0</v>
      </c>
      <c r="Q267" s="224">
        <v>0.00062</v>
      </c>
      <c r="R267" s="224">
        <f>Q267*H267</f>
        <v>0.03968</v>
      </c>
      <c r="S267" s="224">
        <v>0</v>
      </c>
      <c r="T267" s="225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26" t="s">
        <v>234</v>
      </c>
      <c r="AT267" s="226" t="s">
        <v>173</v>
      </c>
      <c r="AU267" s="226" t="s">
        <v>81</v>
      </c>
      <c r="AY267" s="17" t="s">
        <v>125</v>
      </c>
      <c r="BE267" s="227">
        <f>IF(N267="základní",J267,0)</f>
        <v>0</v>
      </c>
      <c r="BF267" s="227">
        <f>IF(N267="snížená",J267,0)</f>
        <v>0</v>
      </c>
      <c r="BG267" s="227">
        <f>IF(N267="zákl. přenesená",J267,0)</f>
        <v>0</v>
      </c>
      <c r="BH267" s="227">
        <f>IF(N267="sníž. přenesená",J267,0)</f>
        <v>0</v>
      </c>
      <c r="BI267" s="227">
        <f>IF(N267="nulová",J267,0)</f>
        <v>0</v>
      </c>
      <c r="BJ267" s="17" t="s">
        <v>81</v>
      </c>
      <c r="BK267" s="227">
        <f>ROUND(I267*H267,2)</f>
        <v>0</v>
      </c>
      <c r="BL267" s="17" t="s">
        <v>229</v>
      </c>
      <c r="BM267" s="226" t="s">
        <v>436</v>
      </c>
    </row>
    <row r="268" s="2" customFormat="1">
      <c r="A268" s="38"/>
      <c r="B268" s="39"/>
      <c r="C268" s="40"/>
      <c r="D268" s="228" t="s">
        <v>132</v>
      </c>
      <c r="E268" s="40"/>
      <c r="F268" s="229" t="s">
        <v>434</v>
      </c>
      <c r="G268" s="40"/>
      <c r="H268" s="40"/>
      <c r="I268" s="132"/>
      <c r="J268" s="40"/>
      <c r="K268" s="40"/>
      <c r="L268" s="44"/>
      <c r="M268" s="230"/>
      <c r="N268" s="231"/>
      <c r="O268" s="84"/>
      <c r="P268" s="84"/>
      <c r="Q268" s="84"/>
      <c r="R268" s="84"/>
      <c r="S268" s="84"/>
      <c r="T268" s="85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T268" s="17" t="s">
        <v>132</v>
      </c>
      <c r="AU268" s="17" t="s">
        <v>81</v>
      </c>
    </row>
    <row r="269" s="13" customFormat="1">
      <c r="A269" s="13"/>
      <c r="B269" s="232"/>
      <c r="C269" s="233"/>
      <c r="D269" s="228" t="s">
        <v>133</v>
      </c>
      <c r="E269" s="234" t="s">
        <v>19</v>
      </c>
      <c r="F269" s="235" t="s">
        <v>437</v>
      </c>
      <c r="G269" s="233"/>
      <c r="H269" s="236">
        <v>64</v>
      </c>
      <c r="I269" s="237"/>
      <c r="J269" s="233"/>
      <c r="K269" s="233"/>
      <c r="L269" s="238"/>
      <c r="M269" s="239"/>
      <c r="N269" s="240"/>
      <c r="O269" s="240"/>
      <c r="P269" s="240"/>
      <c r="Q269" s="240"/>
      <c r="R269" s="240"/>
      <c r="S269" s="240"/>
      <c r="T269" s="241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2" t="s">
        <v>133</v>
      </c>
      <c r="AU269" s="242" t="s">
        <v>81</v>
      </c>
      <c r="AV269" s="13" t="s">
        <v>84</v>
      </c>
      <c r="AW269" s="13" t="s">
        <v>34</v>
      </c>
      <c r="AX269" s="13" t="s">
        <v>81</v>
      </c>
      <c r="AY269" s="242" t="s">
        <v>125</v>
      </c>
    </row>
    <row r="270" s="2" customFormat="1" ht="21.75" customHeight="1">
      <c r="A270" s="38"/>
      <c r="B270" s="39"/>
      <c r="C270" s="257" t="s">
        <v>438</v>
      </c>
      <c r="D270" s="257" t="s">
        <v>173</v>
      </c>
      <c r="E270" s="258" t="s">
        <v>439</v>
      </c>
      <c r="F270" s="259" t="s">
        <v>440</v>
      </c>
      <c r="G270" s="260" t="s">
        <v>435</v>
      </c>
      <c r="H270" s="261">
        <v>12</v>
      </c>
      <c r="I270" s="262"/>
      <c r="J270" s="263">
        <f>ROUND(I270*H270,2)</f>
        <v>0</v>
      </c>
      <c r="K270" s="259" t="s">
        <v>19</v>
      </c>
      <c r="L270" s="264"/>
      <c r="M270" s="265" t="s">
        <v>19</v>
      </c>
      <c r="N270" s="266" t="s">
        <v>44</v>
      </c>
      <c r="O270" s="84"/>
      <c r="P270" s="224">
        <f>O270*H270</f>
        <v>0</v>
      </c>
      <c r="Q270" s="224">
        <v>0</v>
      </c>
      <c r="R270" s="224">
        <f>Q270*H270</f>
        <v>0</v>
      </c>
      <c r="S270" s="224">
        <v>0</v>
      </c>
      <c r="T270" s="225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26" t="s">
        <v>234</v>
      </c>
      <c r="AT270" s="226" t="s">
        <v>173</v>
      </c>
      <c r="AU270" s="226" t="s">
        <v>81</v>
      </c>
      <c r="AY270" s="17" t="s">
        <v>125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17" t="s">
        <v>81</v>
      </c>
      <c r="BK270" s="227">
        <f>ROUND(I270*H270,2)</f>
        <v>0</v>
      </c>
      <c r="BL270" s="17" t="s">
        <v>229</v>
      </c>
      <c r="BM270" s="226" t="s">
        <v>441</v>
      </c>
    </row>
    <row r="271" s="2" customFormat="1">
      <c r="A271" s="38"/>
      <c r="B271" s="39"/>
      <c r="C271" s="40"/>
      <c r="D271" s="228" t="s">
        <v>132</v>
      </c>
      <c r="E271" s="40"/>
      <c r="F271" s="229" t="s">
        <v>440</v>
      </c>
      <c r="G271" s="40"/>
      <c r="H271" s="40"/>
      <c r="I271" s="132"/>
      <c r="J271" s="40"/>
      <c r="K271" s="40"/>
      <c r="L271" s="44"/>
      <c r="M271" s="230"/>
      <c r="N271" s="231"/>
      <c r="O271" s="84"/>
      <c r="P271" s="84"/>
      <c r="Q271" s="84"/>
      <c r="R271" s="84"/>
      <c r="S271" s="84"/>
      <c r="T271" s="85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T271" s="17" t="s">
        <v>132</v>
      </c>
      <c r="AU271" s="17" t="s">
        <v>81</v>
      </c>
    </row>
    <row r="272" s="13" customFormat="1">
      <c r="A272" s="13"/>
      <c r="B272" s="232"/>
      <c r="C272" s="233"/>
      <c r="D272" s="228" t="s">
        <v>133</v>
      </c>
      <c r="E272" s="234" t="s">
        <v>19</v>
      </c>
      <c r="F272" s="235" t="s">
        <v>442</v>
      </c>
      <c r="G272" s="233"/>
      <c r="H272" s="236">
        <v>12</v>
      </c>
      <c r="I272" s="237"/>
      <c r="J272" s="233"/>
      <c r="K272" s="233"/>
      <c r="L272" s="238"/>
      <c r="M272" s="239"/>
      <c r="N272" s="240"/>
      <c r="O272" s="240"/>
      <c r="P272" s="240"/>
      <c r="Q272" s="240"/>
      <c r="R272" s="240"/>
      <c r="S272" s="240"/>
      <c r="T272" s="241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2" t="s">
        <v>133</v>
      </c>
      <c r="AU272" s="242" t="s">
        <v>81</v>
      </c>
      <c r="AV272" s="13" t="s">
        <v>84</v>
      </c>
      <c r="AW272" s="13" t="s">
        <v>34</v>
      </c>
      <c r="AX272" s="13" t="s">
        <v>81</v>
      </c>
      <c r="AY272" s="242" t="s">
        <v>125</v>
      </c>
    </row>
    <row r="273" s="2" customFormat="1" ht="21.75" customHeight="1">
      <c r="A273" s="38"/>
      <c r="B273" s="39"/>
      <c r="C273" s="215" t="s">
        <v>443</v>
      </c>
      <c r="D273" s="215" t="s">
        <v>126</v>
      </c>
      <c r="E273" s="216" t="s">
        <v>444</v>
      </c>
      <c r="F273" s="217" t="s">
        <v>445</v>
      </c>
      <c r="G273" s="218" t="s">
        <v>170</v>
      </c>
      <c r="H273" s="219">
        <v>196</v>
      </c>
      <c r="I273" s="220"/>
      <c r="J273" s="221">
        <f>ROUND(I273*H273,2)</f>
        <v>0</v>
      </c>
      <c r="K273" s="217" t="s">
        <v>176</v>
      </c>
      <c r="L273" s="44"/>
      <c r="M273" s="222" t="s">
        <v>19</v>
      </c>
      <c r="N273" s="223" t="s">
        <v>44</v>
      </c>
      <c r="O273" s="84"/>
      <c r="P273" s="224">
        <f>O273*H273</f>
        <v>0</v>
      </c>
      <c r="Q273" s="224">
        <v>0</v>
      </c>
      <c r="R273" s="224">
        <f>Q273*H273</f>
        <v>0</v>
      </c>
      <c r="S273" s="224">
        <v>0</v>
      </c>
      <c r="T273" s="225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26" t="s">
        <v>229</v>
      </c>
      <c r="AT273" s="226" t="s">
        <v>126</v>
      </c>
      <c r="AU273" s="226" t="s">
        <v>81</v>
      </c>
      <c r="AY273" s="17" t="s">
        <v>125</v>
      </c>
      <c r="BE273" s="227">
        <f>IF(N273="základní",J273,0)</f>
        <v>0</v>
      </c>
      <c r="BF273" s="227">
        <f>IF(N273="snížená",J273,0)</f>
        <v>0</v>
      </c>
      <c r="BG273" s="227">
        <f>IF(N273="zákl. přenesená",J273,0)</f>
        <v>0</v>
      </c>
      <c r="BH273" s="227">
        <f>IF(N273="sníž. přenesená",J273,0)</f>
        <v>0</v>
      </c>
      <c r="BI273" s="227">
        <f>IF(N273="nulová",J273,0)</f>
        <v>0</v>
      </c>
      <c r="BJ273" s="17" t="s">
        <v>81</v>
      </c>
      <c r="BK273" s="227">
        <f>ROUND(I273*H273,2)</f>
        <v>0</v>
      </c>
      <c r="BL273" s="17" t="s">
        <v>229</v>
      </c>
      <c r="BM273" s="226" t="s">
        <v>446</v>
      </c>
    </row>
    <row r="274" s="2" customFormat="1">
      <c r="A274" s="38"/>
      <c r="B274" s="39"/>
      <c r="C274" s="40"/>
      <c r="D274" s="228" t="s">
        <v>132</v>
      </c>
      <c r="E274" s="40"/>
      <c r="F274" s="229" t="s">
        <v>445</v>
      </c>
      <c r="G274" s="40"/>
      <c r="H274" s="40"/>
      <c r="I274" s="132"/>
      <c r="J274" s="40"/>
      <c r="K274" s="40"/>
      <c r="L274" s="44"/>
      <c r="M274" s="230"/>
      <c r="N274" s="231"/>
      <c r="O274" s="84"/>
      <c r="P274" s="84"/>
      <c r="Q274" s="84"/>
      <c r="R274" s="84"/>
      <c r="S274" s="84"/>
      <c r="T274" s="85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T274" s="17" t="s">
        <v>132</v>
      </c>
      <c r="AU274" s="17" t="s">
        <v>81</v>
      </c>
    </row>
    <row r="275" s="13" customFormat="1">
      <c r="A275" s="13"/>
      <c r="B275" s="232"/>
      <c r="C275" s="233"/>
      <c r="D275" s="228" t="s">
        <v>133</v>
      </c>
      <c r="E275" s="234" t="s">
        <v>19</v>
      </c>
      <c r="F275" s="235" t="s">
        <v>447</v>
      </c>
      <c r="G275" s="233"/>
      <c r="H275" s="236">
        <v>196</v>
      </c>
      <c r="I275" s="237"/>
      <c r="J275" s="233"/>
      <c r="K275" s="233"/>
      <c r="L275" s="238"/>
      <c r="M275" s="239"/>
      <c r="N275" s="240"/>
      <c r="O275" s="240"/>
      <c r="P275" s="240"/>
      <c r="Q275" s="240"/>
      <c r="R275" s="240"/>
      <c r="S275" s="240"/>
      <c r="T275" s="241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2" t="s">
        <v>133</v>
      </c>
      <c r="AU275" s="242" t="s">
        <v>81</v>
      </c>
      <c r="AV275" s="13" t="s">
        <v>84</v>
      </c>
      <c r="AW275" s="13" t="s">
        <v>34</v>
      </c>
      <c r="AX275" s="13" t="s">
        <v>81</v>
      </c>
      <c r="AY275" s="242" t="s">
        <v>125</v>
      </c>
    </row>
    <row r="276" s="2" customFormat="1" ht="16.5" customHeight="1">
      <c r="A276" s="38"/>
      <c r="B276" s="39"/>
      <c r="C276" s="215" t="s">
        <v>448</v>
      </c>
      <c r="D276" s="215" t="s">
        <v>126</v>
      </c>
      <c r="E276" s="216" t="s">
        <v>449</v>
      </c>
      <c r="F276" s="217" t="s">
        <v>450</v>
      </c>
      <c r="G276" s="218" t="s">
        <v>129</v>
      </c>
      <c r="H276" s="219">
        <v>60</v>
      </c>
      <c r="I276" s="220"/>
      <c r="J276" s="221">
        <f>ROUND(I276*H276,2)</f>
        <v>0</v>
      </c>
      <c r="K276" s="217" t="s">
        <v>176</v>
      </c>
      <c r="L276" s="44"/>
      <c r="M276" s="222" t="s">
        <v>19</v>
      </c>
      <c r="N276" s="223" t="s">
        <v>44</v>
      </c>
      <c r="O276" s="84"/>
      <c r="P276" s="224">
        <f>O276*H276</f>
        <v>0</v>
      </c>
      <c r="Q276" s="224">
        <v>5.0000000000000002E-05</v>
      </c>
      <c r="R276" s="224">
        <f>Q276*H276</f>
        <v>0.0030000000000000001</v>
      </c>
      <c r="S276" s="224">
        <v>0</v>
      </c>
      <c r="T276" s="225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26" t="s">
        <v>229</v>
      </c>
      <c r="AT276" s="226" t="s">
        <v>126</v>
      </c>
      <c r="AU276" s="226" t="s">
        <v>81</v>
      </c>
      <c r="AY276" s="17" t="s">
        <v>125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17" t="s">
        <v>81</v>
      </c>
      <c r="BK276" s="227">
        <f>ROUND(I276*H276,2)</f>
        <v>0</v>
      </c>
      <c r="BL276" s="17" t="s">
        <v>229</v>
      </c>
      <c r="BM276" s="226" t="s">
        <v>451</v>
      </c>
    </row>
    <row r="277" s="2" customFormat="1">
      <c r="A277" s="38"/>
      <c r="B277" s="39"/>
      <c r="C277" s="40"/>
      <c r="D277" s="228" t="s">
        <v>132</v>
      </c>
      <c r="E277" s="40"/>
      <c r="F277" s="229" t="s">
        <v>452</v>
      </c>
      <c r="G277" s="40"/>
      <c r="H277" s="40"/>
      <c r="I277" s="132"/>
      <c r="J277" s="40"/>
      <c r="K277" s="40"/>
      <c r="L277" s="44"/>
      <c r="M277" s="230"/>
      <c r="N277" s="231"/>
      <c r="O277" s="84"/>
      <c r="P277" s="84"/>
      <c r="Q277" s="84"/>
      <c r="R277" s="84"/>
      <c r="S277" s="84"/>
      <c r="T277" s="85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T277" s="17" t="s">
        <v>132</v>
      </c>
      <c r="AU277" s="17" t="s">
        <v>81</v>
      </c>
    </row>
    <row r="278" s="2" customFormat="1">
      <c r="A278" s="38"/>
      <c r="B278" s="39"/>
      <c r="C278" s="40"/>
      <c r="D278" s="228" t="s">
        <v>209</v>
      </c>
      <c r="E278" s="40"/>
      <c r="F278" s="254" t="s">
        <v>453</v>
      </c>
      <c r="G278" s="40"/>
      <c r="H278" s="40"/>
      <c r="I278" s="132"/>
      <c r="J278" s="40"/>
      <c r="K278" s="40"/>
      <c r="L278" s="44"/>
      <c r="M278" s="230"/>
      <c r="N278" s="231"/>
      <c r="O278" s="84"/>
      <c r="P278" s="84"/>
      <c r="Q278" s="84"/>
      <c r="R278" s="84"/>
      <c r="S278" s="84"/>
      <c r="T278" s="85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T278" s="17" t="s">
        <v>209</v>
      </c>
      <c r="AU278" s="17" t="s">
        <v>81</v>
      </c>
    </row>
    <row r="279" s="13" customFormat="1">
      <c r="A279" s="13"/>
      <c r="B279" s="232"/>
      <c r="C279" s="233"/>
      <c r="D279" s="228" t="s">
        <v>133</v>
      </c>
      <c r="E279" s="234" t="s">
        <v>19</v>
      </c>
      <c r="F279" s="235" t="s">
        <v>454</v>
      </c>
      <c r="G279" s="233"/>
      <c r="H279" s="236">
        <v>60</v>
      </c>
      <c r="I279" s="237"/>
      <c r="J279" s="233"/>
      <c r="K279" s="233"/>
      <c r="L279" s="238"/>
      <c r="M279" s="239"/>
      <c r="N279" s="240"/>
      <c r="O279" s="240"/>
      <c r="P279" s="240"/>
      <c r="Q279" s="240"/>
      <c r="R279" s="240"/>
      <c r="S279" s="240"/>
      <c r="T279" s="241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2" t="s">
        <v>133</v>
      </c>
      <c r="AU279" s="242" t="s">
        <v>81</v>
      </c>
      <c r="AV279" s="13" t="s">
        <v>84</v>
      </c>
      <c r="AW279" s="13" t="s">
        <v>34</v>
      </c>
      <c r="AX279" s="13" t="s">
        <v>81</v>
      </c>
      <c r="AY279" s="242" t="s">
        <v>125</v>
      </c>
    </row>
    <row r="280" s="2" customFormat="1" ht="16.5" customHeight="1">
      <c r="A280" s="38"/>
      <c r="B280" s="39"/>
      <c r="C280" s="257" t="s">
        <v>455</v>
      </c>
      <c r="D280" s="257" t="s">
        <v>173</v>
      </c>
      <c r="E280" s="258" t="s">
        <v>456</v>
      </c>
      <c r="F280" s="259" t="s">
        <v>457</v>
      </c>
      <c r="G280" s="260" t="s">
        <v>458</v>
      </c>
      <c r="H280" s="261">
        <v>44.640000000000001</v>
      </c>
      <c r="I280" s="262"/>
      <c r="J280" s="263">
        <f>ROUND(I280*H280,2)</f>
        <v>0</v>
      </c>
      <c r="K280" s="259" t="s">
        <v>176</v>
      </c>
      <c r="L280" s="264"/>
      <c r="M280" s="265" t="s">
        <v>19</v>
      </c>
      <c r="N280" s="266" t="s">
        <v>44</v>
      </c>
      <c r="O280" s="84"/>
      <c r="P280" s="224">
        <f>O280*H280</f>
        <v>0</v>
      </c>
      <c r="Q280" s="224">
        <v>0.001</v>
      </c>
      <c r="R280" s="224">
        <f>Q280*H280</f>
        <v>0.044639999999999999</v>
      </c>
      <c r="S280" s="224">
        <v>0</v>
      </c>
      <c r="T280" s="225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26" t="s">
        <v>234</v>
      </c>
      <c r="AT280" s="226" t="s">
        <v>173</v>
      </c>
      <c r="AU280" s="226" t="s">
        <v>81</v>
      </c>
      <c r="AY280" s="17" t="s">
        <v>125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17" t="s">
        <v>81</v>
      </c>
      <c r="BK280" s="227">
        <f>ROUND(I280*H280,2)</f>
        <v>0</v>
      </c>
      <c r="BL280" s="17" t="s">
        <v>229</v>
      </c>
      <c r="BM280" s="226" t="s">
        <v>459</v>
      </c>
    </row>
    <row r="281" s="2" customFormat="1">
      <c r="A281" s="38"/>
      <c r="B281" s="39"/>
      <c r="C281" s="40"/>
      <c r="D281" s="228" t="s">
        <v>132</v>
      </c>
      <c r="E281" s="40"/>
      <c r="F281" s="229" t="s">
        <v>457</v>
      </c>
      <c r="G281" s="40"/>
      <c r="H281" s="40"/>
      <c r="I281" s="132"/>
      <c r="J281" s="40"/>
      <c r="K281" s="40"/>
      <c r="L281" s="44"/>
      <c r="M281" s="230"/>
      <c r="N281" s="231"/>
      <c r="O281" s="84"/>
      <c r="P281" s="84"/>
      <c r="Q281" s="84"/>
      <c r="R281" s="84"/>
      <c r="S281" s="84"/>
      <c r="T281" s="85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T281" s="17" t="s">
        <v>132</v>
      </c>
      <c r="AU281" s="17" t="s">
        <v>81</v>
      </c>
    </row>
    <row r="282" s="13" customFormat="1">
      <c r="A282" s="13"/>
      <c r="B282" s="232"/>
      <c r="C282" s="233"/>
      <c r="D282" s="228" t="s">
        <v>133</v>
      </c>
      <c r="E282" s="234" t="s">
        <v>19</v>
      </c>
      <c r="F282" s="235" t="s">
        <v>460</v>
      </c>
      <c r="G282" s="233"/>
      <c r="H282" s="236">
        <v>37.200000000000003</v>
      </c>
      <c r="I282" s="237"/>
      <c r="J282" s="233"/>
      <c r="K282" s="233"/>
      <c r="L282" s="238"/>
      <c r="M282" s="239"/>
      <c r="N282" s="240"/>
      <c r="O282" s="240"/>
      <c r="P282" s="240"/>
      <c r="Q282" s="240"/>
      <c r="R282" s="240"/>
      <c r="S282" s="240"/>
      <c r="T282" s="241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2" t="s">
        <v>133</v>
      </c>
      <c r="AU282" s="242" t="s">
        <v>81</v>
      </c>
      <c r="AV282" s="13" t="s">
        <v>84</v>
      </c>
      <c r="AW282" s="13" t="s">
        <v>34</v>
      </c>
      <c r="AX282" s="13" t="s">
        <v>81</v>
      </c>
      <c r="AY282" s="242" t="s">
        <v>125</v>
      </c>
    </row>
    <row r="283" s="13" customFormat="1">
      <c r="A283" s="13"/>
      <c r="B283" s="232"/>
      <c r="C283" s="233"/>
      <c r="D283" s="228" t="s">
        <v>133</v>
      </c>
      <c r="E283" s="233"/>
      <c r="F283" s="235" t="s">
        <v>461</v>
      </c>
      <c r="G283" s="233"/>
      <c r="H283" s="236">
        <v>44.640000000000001</v>
      </c>
      <c r="I283" s="237"/>
      <c r="J283" s="233"/>
      <c r="K283" s="233"/>
      <c r="L283" s="238"/>
      <c r="M283" s="239"/>
      <c r="N283" s="240"/>
      <c r="O283" s="240"/>
      <c r="P283" s="240"/>
      <c r="Q283" s="240"/>
      <c r="R283" s="240"/>
      <c r="S283" s="240"/>
      <c r="T283" s="241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2" t="s">
        <v>133</v>
      </c>
      <c r="AU283" s="242" t="s">
        <v>81</v>
      </c>
      <c r="AV283" s="13" t="s">
        <v>84</v>
      </c>
      <c r="AW283" s="13" t="s">
        <v>4</v>
      </c>
      <c r="AX283" s="13" t="s">
        <v>81</v>
      </c>
      <c r="AY283" s="242" t="s">
        <v>125</v>
      </c>
    </row>
    <row r="284" s="2" customFormat="1" ht="21.75" customHeight="1">
      <c r="A284" s="38"/>
      <c r="B284" s="39"/>
      <c r="C284" s="215" t="s">
        <v>462</v>
      </c>
      <c r="D284" s="215" t="s">
        <v>126</v>
      </c>
      <c r="E284" s="216" t="s">
        <v>463</v>
      </c>
      <c r="F284" s="217" t="s">
        <v>464</v>
      </c>
      <c r="G284" s="218" t="s">
        <v>129</v>
      </c>
      <c r="H284" s="219">
        <v>60</v>
      </c>
      <c r="I284" s="220"/>
      <c r="J284" s="221">
        <f>ROUND(I284*H284,2)</f>
        <v>0</v>
      </c>
      <c r="K284" s="217" t="s">
        <v>176</v>
      </c>
      <c r="L284" s="44"/>
      <c r="M284" s="222" t="s">
        <v>19</v>
      </c>
      <c r="N284" s="223" t="s">
        <v>44</v>
      </c>
      <c r="O284" s="84"/>
      <c r="P284" s="224">
        <f>O284*H284</f>
        <v>0</v>
      </c>
      <c r="Q284" s="224">
        <v>0</v>
      </c>
      <c r="R284" s="224">
        <f>Q284*H284</f>
        <v>0</v>
      </c>
      <c r="S284" s="224">
        <v>0</v>
      </c>
      <c r="T284" s="225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26" t="s">
        <v>229</v>
      </c>
      <c r="AT284" s="226" t="s">
        <v>126</v>
      </c>
      <c r="AU284" s="226" t="s">
        <v>81</v>
      </c>
      <c r="AY284" s="17" t="s">
        <v>125</v>
      </c>
      <c r="BE284" s="227">
        <f>IF(N284="základní",J284,0)</f>
        <v>0</v>
      </c>
      <c r="BF284" s="227">
        <f>IF(N284="snížená",J284,0)</f>
        <v>0</v>
      </c>
      <c r="BG284" s="227">
        <f>IF(N284="zákl. přenesená",J284,0)</f>
        <v>0</v>
      </c>
      <c r="BH284" s="227">
        <f>IF(N284="sníž. přenesená",J284,0)</f>
        <v>0</v>
      </c>
      <c r="BI284" s="227">
        <f>IF(N284="nulová",J284,0)</f>
        <v>0</v>
      </c>
      <c r="BJ284" s="17" t="s">
        <v>81</v>
      </c>
      <c r="BK284" s="227">
        <f>ROUND(I284*H284,2)</f>
        <v>0</v>
      </c>
      <c r="BL284" s="17" t="s">
        <v>229</v>
      </c>
      <c r="BM284" s="226" t="s">
        <v>465</v>
      </c>
    </row>
    <row r="285" s="2" customFormat="1">
      <c r="A285" s="38"/>
      <c r="B285" s="39"/>
      <c r="C285" s="40"/>
      <c r="D285" s="228" t="s">
        <v>132</v>
      </c>
      <c r="E285" s="40"/>
      <c r="F285" s="229" t="s">
        <v>466</v>
      </c>
      <c r="G285" s="40"/>
      <c r="H285" s="40"/>
      <c r="I285" s="132"/>
      <c r="J285" s="40"/>
      <c r="K285" s="40"/>
      <c r="L285" s="44"/>
      <c r="M285" s="230"/>
      <c r="N285" s="231"/>
      <c r="O285" s="84"/>
      <c r="P285" s="84"/>
      <c r="Q285" s="84"/>
      <c r="R285" s="84"/>
      <c r="S285" s="84"/>
      <c r="T285" s="85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T285" s="17" t="s">
        <v>132</v>
      </c>
      <c r="AU285" s="17" t="s">
        <v>81</v>
      </c>
    </row>
    <row r="286" s="13" customFormat="1">
      <c r="A286" s="13"/>
      <c r="B286" s="232"/>
      <c r="C286" s="233"/>
      <c r="D286" s="228" t="s">
        <v>133</v>
      </c>
      <c r="E286" s="234" t="s">
        <v>19</v>
      </c>
      <c r="F286" s="235" t="s">
        <v>398</v>
      </c>
      <c r="G286" s="233"/>
      <c r="H286" s="236">
        <v>60</v>
      </c>
      <c r="I286" s="237"/>
      <c r="J286" s="233"/>
      <c r="K286" s="233"/>
      <c r="L286" s="238"/>
      <c r="M286" s="239"/>
      <c r="N286" s="240"/>
      <c r="O286" s="240"/>
      <c r="P286" s="240"/>
      <c r="Q286" s="240"/>
      <c r="R286" s="240"/>
      <c r="S286" s="240"/>
      <c r="T286" s="241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2" t="s">
        <v>133</v>
      </c>
      <c r="AU286" s="242" t="s">
        <v>81</v>
      </c>
      <c r="AV286" s="13" t="s">
        <v>84</v>
      </c>
      <c r="AW286" s="13" t="s">
        <v>34</v>
      </c>
      <c r="AX286" s="13" t="s">
        <v>81</v>
      </c>
      <c r="AY286" s="242" t="s">
        <v>125</v>
      </c>
    </row>
    <row r="287" s="2" customFormat="1" ht="16.5" customHeight="1">
      <c r="A287" s="38"/>
      <c r="B287" s="39"/>
      <c r="C287" s="257" t="s">
        <v>467</v>
      </c>
      <c r="D287" s="257" t="s">
        <v>173</v>
      </c>
      <c r="E287" s="258" t="s">
        <v>468</v>
      </c>
      <c r="F287" s="259" t="s">
        <v>469</v>
      </c>
      <c r="G287" s="260" t="s">
        <v>458</v>
      </c>
      <c r="H287" s="261">
        <v>75.599999999999994</v>
      </c>
      <c r="I287" s="262"/>
      <c r="J287" s="263">
        <f>ROUND(I287*H287,2)</f>
        <v>0</v>
      </c>
      <c r="K287" s="259" t="s">
        <v>176</v>
      </c>
      <c r="L287" s="264"/>
      <c r="M287" s="265" t="s">
        <v>19</v>
      </c>
      <c r="N287" s="266" t="s">
        <v>44</v>
      </c>
      <c r="O287" s="84"/>
      <c r="P287" s="224">
        <f>O287*H287</f>
        <v>0</v>
      </c>
      <c r="Q287" s="224">
        <v>0.001</v>
      </c>
      <c r="R287" s="224">
        <f>Q287*H287</f>
        <v>0.075600000000000001</v>
      </c>
      <c r="S287" s="224">
        <v>0</v>
      </c>
      <c r="T287" s="225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26" t="s">
        <v>234</v>
      </c>
      <c r="AT287" s="226" t="s">
        <v>173</v>
      </c>
      <c r="AU287" s="226" t="s">
        <v>81</v>
      </c>
      <c r="AY287" s="17" t="s">
        <v>125</v>
      </c>
      <c r="BE287" s="227">
        <f>IF(N287="základní",J287,0)</f>
        <v>0</v>
      </c>
      <c r="BF287" s="227">
        <f>IF(N287="snížená",J287,0)</f>
        <v>0</v>
      </c>
      <c r="BG287" s="227">
        <f>IF(N287="zákl. přenesená",J287,0)</f>
        <v>0</v>
      </c>
      <c r="BH287" s="227">
        <f>IF(N287="sníž. přenesená",J287,0)</f>
        <v>0</v>
      </c>
      <c r="BI287" s="227">
        <f>IF(N287="nulová",J287,0)</f>
        <v>0</v>
      </c>
      <c r="BJ287" s="17" t="s">
        <v>81</v>
      </c>
      <c r="BK287" s="227">
        <f>ROUND(I287*H287,2)</f>
        <v>0</v>
      </c>
      <c r="BL287" s="17" t="s">
        <v>229</v>
      </c>
      <c r="BM287" s="226" t="s">
        <v>470</v>
      </c>
    </row>
    <row r="288" s="2" customFormat="1">
      <c r="A288" s="38"/>
      <c r="B288" s="39"/>
      <c r="C288" s="40"/>
      <c r="D288" s="228" t="s">
        <v>132</v>
      </c>
      <c r="E288" s="40"/>
      <c r="F288" s="229" t="s">
        <v>469</v>
      </c>
      <c r="G288" s="40"/>
      <c r="H288" s="40"/>
      <c r="I288" s="132"/>
      <c r="J288" s="40"/>
      <c r="K288" s="40"/>
      <c r="L288" s="44"/>
      <c r="M288" s="230"/>
      <c r="N288" s="231"/>
      <c r="O288" s="84"/>
      <c r="P288" s="84"/>
      <c r="Q288" s="84"/>
      <c r="R288" s="84"/>
      <c r="S288" s="84"/>
      <c r="T288" s="85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T288" s="17" t="s">
        <v>132</v>
      </c>
      <c r="AU288" s="17" t="s">
        <v>81</v>
      </c>
    </row>
    <row r="289" s="2" customFormat="1">
      <c r="A289" s="38"/>
      <c r="B289" s="39"/>
      <c r="C289" s="40"/>
      <c r="D289" s="228" t="s">
        <v>146</v>
      </c>
      <c r="E289" s="40"/>
      <c r="F289" s="254" t="s">
        <v>471</v>
      </c>
      <c r="G289" s="40"/>
      <c r="H289" s="40"/>
      <c r="I289" s="132"/>
      <c r="J289" s="40"/>
      <c r="K289" s="40"/>
      <c r="L289" s="44"/>
      <c r="M289" s="230"/>
      <c r="N289" s="231"/>
      <c r="O289" s="84"/>
      <c r="P289" s="84"/>
      <c r="Q289" s="84"/>
      <c r="R289" s="84"/>
      <c r="S289" s="84"/>
      <c r="T289" s="85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T289" s="17" t="s">
        <v>146</v>
      </c>
      <c r="AU289" s="17" t="s">
        <v>81</v>
      </c>
    </row>
    <row r="290" s="13" customFormat="1">
      <c r="A290" s="13"/>
      <c r="B290" s="232"/>
      <c r="C290" s="233"/>
      <c r="D290" s="228" t="s">
        <v>133</v>
      </c>
      <c r="E290" s="234" t="s">
        <v>19</v>
      </c>
      <c r="F290" s="235" t="s">
        <v>472</v>
      </c>
      <c r="G290" s="233"/>
      <c r="H290" s="236">
        <v>63</v>
      </c>
      <c r="I290" s="237"/>
      <c r="J290" s="233"/>
      <c r="K290" s="233"/>
      <c r="L290" s="238"/>
      <c r="M290" s="239"/>
      <c r="N290" s="240"/>
      <c r="O290" s="240"/>
      <c r="P290" s="240"/>
      <c r="Q290" s="240"/>
      <c r="R290" s="240"/>
      <c r="S290" s="240"/>
      <c r="T290" s="241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2" t="s">
        <v>133</v>
      </c>
      <c r="AU290" s="242" t="s">
        <v>81</v>
      </c>
      <c r="AV290" s="13" t="s">
        <v>84</v>
      </c>
      <c r="AW290" s="13" t="s">
        <v>34</v>
      </c>
      <c r="AX290" s="13" t="s">
        <v>81</v>
      </c>
      <c r="AY290" s="242" t="s">
        <v>125</v>
      </c>
    </row>
    <row r="291" s="13" customFormat="1">
      <c r="A291" s="13"/>
      <c r="B291" s="232"/>
      <c r="C291" s="233"/>
      <c r="D291" s="228" t="s">
        <v>133</v>
      </c>
      <c r="E291" s="233"/>
      <c r="F291" s="235" t="s">
        <v>473</v>
      </c>
      <c r="G291" s="233"/>
      <c r="H291" s="236">
        <v>75.599999999999994</v>
      </c>
      <c r="I291" s="237"/>
      <c r="J291" s="233"/>
      <c r="K291" s="233"/>
      <c r="L291" s="238"/>
      <c r="M291" s="239"/>
      <c r="N291" s="240"/>
      <c r="O291" s="240"/>
      <c r="P291" s="240"/>
      <c r="Q291" s="240"/>
      <c r="R291" s="240"/>
      <c r="S291" s="240"/>
      <c r="T291" s="241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2" t="s">
        <v>133</v>
      </c>
      <c r="AU291" s="242" t="s">
        <v>81</v>
      </c>
      <c r="AV291" s="13" t="s">
        <v>84</v>
      </c>
      <c r="AW291" s="13" t="s">
        <v>4</v>
      </c>
      <c r="AX291" s="13" t="s">
        <v>81</v>
      </c>
      <c r="AY291" s="242" t="s">
        <v>125</v>
      </c>
    </row>
    <row r="292" s="2" customFormat="1" ht="16.5" customHeight="1">
      <c r="A292" s="38"/>
      <c r="B292" s="39"/>
      <c r="C292" s="215" t="s">
        <v>474</v>
      </c>
      <c r="D292" s="215" t="s">
        <v>126</v>
      </c>
      <c r="E292" s="216" t="s">
        <v>475</v>
      </c>
      <c r="F292" s="217" t="s">
        <v>476</v>
      </c>
      <c r="G292" s="218" t="s">
        <v>170</v>
      </c>
      <c r="H292" s="219">
        <v>12</v>
      </c>
      <c r="I292" s="220"/>
      <c r="J292" s="221">
        <f>ROUND(I292*H292,2)</f>
        <v>0</v>
      </c>
      <c r="K292" s="217" t="s">
        <v>176</v>
      </c>
      <c r="L292" s="44"/>
      <c r="M292" s="222" t="s">
        <v>19</v>
      </c>
      <c r="N292" s="223" t="s">
        <v>44</v>
      </c>
      <c r="O292" s="84"/>
      <c r="P292" s="224">
        <f>O292*H292</f>
        <v>0</v>
      </c>
      <c r="Q292" s="224">
        <v>0</v>
      </c>
      <c r="R292" s="224">
        <f>Q292*H292</f>
        <v>0</v>
      </c>
      <c r="S292" s="224">
        <v>0</v>
      </c>
      <c r="T292" s="225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26" t="s">
        <v>160</v>
      </c>
      <c r="AT292" s="226" t="s">
        <v>126</v>
      </c>
      <c r="AU292" s="226" t="s">
        <v>81</v>
      </c>
      <c r="AY292" s="17" t="s">
        <v>125</v>
      </c>
      <c r="BE292" s="227">
        <f>IF(N292="základní",J292,0)</f>
        <v>0</v>
      </c>
      <c r="BF292" s="227">
        <f>IF(N292="snížená",J292,0)</f>
        <v>0</v>
      </c>
      <c r="BG292" s="227">
        <f>IF(N292="zákl. přenesená",J292,0)</f>
        <v>0</v>
      </c>
      <c r="BH292" s="227">
        <f>IF(N292="sníž. přenesená",J292,0)</f>
        <v>0</v>
      </c>
      <c r="BI292" s="227">
        <f>IF(N292="nulová",J292,0)</f>
        <v>0</v>
      </c>
      <c r="BJ292" s="17" t="s">
        <v>81</v>
      </c>
      <c r="BK292" s="227">
        <f>ROUND(I292*H292,2)</f>
        <v>0</v>
      </c>
      <c r="BL292" s="17" t="s">
        <v>160</v>
      </c>
      <c r="BM292" s="226" t="s">
        <v>477</v>
      </c>
    </row>
    <row r="293" s="2" customFormat="1">
      <c r="A293" s="38"/>
      <c r="B293" s="39"/>
      <c r="C293" s="40"/>
      <c r="D293" s="228" t="s">
        <v>132</v>
      </c>
      <c r="E293" s="40"/>
      <c r="F293" s="229" t="s">
        <v>478</v>
      </c>
      <c r="G293" s="40"/>
      <c r="H293" s="40"/>
      <c r="I293" s="132"/>
      <c r="J293" s="40"/>
      <c r="K293" s="40"/>
      <c r="L293" s="44"/>
      <c r="M293" s="230"/>
      <c r="N293" s="231"/>
      <c r="O293" s="84"/>
      <c r="P293" s="84"/>
      <c r="Q293" s="84"/>
      <c r="R293" s="84"/>
      <c r="S293" s="84"/>
      <c r="T293" s="85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T293" s="17" t="s">
        <v>132</v>
      </c>
      <c r="AU293" s="17" t="s">
        <v>81</v>
      </c>
    </row>
    <row r="294" s="2" customFormat="1">
      <c r="A294" s="38"/>
      <c r="B294" s="39"/>
      <c r="C294" s="40"/>
      <c r="D294" s="228" t="s">
        <v>209</v>
      </c>
      <c r="E294" s="40"/>
      <c r="F294" s="254" t="s">
        <v>479</v>
      </c>
      <c r="G294" s="40"/>
      <c r="H294" s="40"/>
      <c r="I294" s="132"/>
      <c r="J294" s="40"/>
      <c r="K294" s="40"/>
      <c r="L294" s="44"/>
      <c r="M294" s="230"/>
      <c r="N294" s="231"/>
      <c r="O294" s="84"/>
      <c r="P294" s="84"/>
      <c r="Q294" s="84"/>
      <c r="R294" s="84"/>
      <c r="S294" s="84"/>
      <c r="T294" s="85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T294" s="17" t="s">
        <v>209</v>
      </c>
      <c r="AU294" s="17" t="s">
        <v>81</v>
      </c>
    </row>
    <row r="295" s="2" customFormat="1" ht="16.5" customHeight="1">
      <c r="A295" s="38"/>
      <c r="B295" s="39"/>
      <c r="C295" s="257" t="s">
        <v>480</v>
      </c>
      <c r="D295" s="257" t="s">
        <v>173</v>
      </c>
      <c r="E295" s="258" t="s">
        <v>481</v>
      </c>
      <c r="F295" s="259" t="s">
        <v>482</v>
      </c>
      <c r="G295" s="260" t="s">
        <v>170</v>
      </c>
      <c r="H295" s="261">
        <v>12</v>
      </c>
      <c r="I295" s="262"/>
      <c r="J295" s="263">
        <f>ROUND(I295*H295,2)</f>
        <v>0</v>
      </c>
      <c r="K295" s="259" t="s">
        <v>176</v>
      </c>
      <c r="L295" s="264"/>
      <c r="M295" s="265" t="s">
        <v>19</v>
      </c>
      <c r="N295" s="266" t="s">
        <v>44</v>
      </c>
      <c r="O295" s="84"/>
      <c r="P295" s="224">
        <f>O295*H295</f>
        <v>0</v>
      </c>
      <c r="Q295" s="224">
        <v>0.00016000000000000001</v>
      </c>
      <c r="R295" s="224">
        <f>Q295*H295</f>
        <v>0.0019200000000000003</v>
      </c>
      <c r="S295" s="224">
        <v>0</v>
      </c>
      <c r="T295" s="225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26" t="s">
        <v>234</v>
      </c>
      <c r="AT295" s="226" t="s">
        <v>173</v>
      </c>
      <c r="AU295" s="226" t="s">
        <v>81</v>
      </c>
      <c r="AY295" s="17" t="s">
        <v>125</v>
      </c>
      <c r="BE295" s="227">
        <f>IF(N295="základní",J295,0)</f>
        <v>0</v>
      </c>
      <c r="BF295" s="227">
        <f>IF(N295="snížená",J295,0)</f>
        <v>0</v>
      </c>
      <c r="BG295" s="227">
        <f>IF(N295="zákl. přenesená",J295,0)</f>
        <v>0</v>
      </c>
      <c r="BH295" s="227">
        <f>IF(N295="sníž. přenesená",J295,0)</f>
        <v>0</v>
      </c>
      <c r="BI295" s="227">
        <f>IF(N295="nulová",J295,0)</f>
        <v>0</v>
      </c>
      <c r="BJ295" s="17" t="s">
        <v>81</v>
      </c>
      <c r="BK295" s="227">
        <f>ROUND(I295*H295,2)</f>
        <v>0</v>
      </c>
      <c r="BL295" s="17" t="s">
        <v>229</v>
      </c>
      <c r="BM295" s="226" t="s">
        <v>483</v>
      </c>
    </row>
    <row r="296" s="2" customFormat="1">
      <c r="A296" s="38"/>
      <c r="B296" s="39"/>
      <c r="C296" s="40"/>
      <c r="D296" s="228" t="s">
        <v>132</v>
      </c>
      <c r="E296" s="40"/>
      <c r="F296" s="229" t="s">
        <v>482</v>
      </c>
      <c r="G296" s="40"/>
      <c r="H296" s="40"/>
      <c r="I296" s="132"/>
      <c r="J296" s="40"/>
      <c r="K296" s="40"/>
      <c r="L296" s="44"/>
      <c r="M296" s="230"/>
      <c r="N296" s="231"/>
      <c r="O296" s="84"/>
      <c r="P296" s="84"/>
      <c r="Q296" s="84"/>
      <c r="R296" s="84"/>
      <c r="S296" s="84"/>
      <c r="T296" s="85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T296" s="17" t="s">
        <v>132</v>
      </c>
      <c r="AU296" s="17" t="s">
        <v>81</v>
      </c>
    </row>
    <row r="297" s="13" customFormat="1">
      <c r="A297" s="13"/>
      <c r="B297" s="232"/>
      <c r="C297" s="233"/>
      <c r="D297" s="228" t="s">
        <v>133</v>
      </c>
      <c r="E297" s="234" t="s">
        <v>19</v>
      </c>
      <c r="F297" s="235" t="s">
        <v>484</v>
      </c>
      <c r="G297" s="233"/>
      <c r="H297" s="236">
        <v>12</v>
      </c>
      <c r="I297" s="237"/>
      <c r="J297" s="233"/>
      <c r="K297" s="233"/>
      <c r="L297" s="238"/>
      <c r="M297" s="239"/>
      <c r="N297" s="240"/>
      <c r="O297" s="240"/>
      <c r="P297" s="240"/>
      <c r="Q297" s="240"/>
      <c r="R297" s="240"/>
      <c r="S297" s="240"/>
      <c r="T297" s="241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2" t="s">
        <v>133</v>
      </c>
      <c r="AU297" s="242" t="s">
        <v>81</v>
      </c>
      <c r="AV297" s="13" t="s">
        <v>84</v>
      </c>
      <c r="AW297" s="13" t="s">
        <v>34</v>
      </c>
      <c r="AX297" s="13" t="s">
        <v>81</v>
      </c>
      <c r="AY297" s="242" t="s">
        <v>125</v>
      </c>
    </row>
    <row r="298" s="2" customFormat="1" ht="16.5" customHeight="1">
      <c r="A298" s="38"/>
      <c r="B298" s="39"/>
      <c r="C298" s="215" t="s">
        <v>485</v>
      </c>
      <c r="D298" s="215" t="s">
        <v>126</v>
      </c>
      <c r="E298" s="216" t="s">
        <v>486</v>
      </c>
      <c r="F298" s="217" t="s">
        <v>487</v>
      </c>
      <c r="G298" s="218" t="s">
        <v>170</v>
      </c>
      <c r="H298" s="219">
        <v>34</v>
      </c>
      <c r="I298" s="220"/>
      <c r="J298" s="221">
        <f>ROUND(I298*H298,2)</f>
        <v>0</v>
      </c>
      <c r="K298" s="217" t="s">
        <v>176</v>
      </c>
      <c r="L298" s="44"/>
      <c r="M298" s="222" t="s">
        <v>19</v>
      </c>
      <c r="N298" s="223" t="s">
        <v>44</v>
      </c>
      <c r="O298" s="84"/>
      <c r="P298" s="224">
        <f>O298*H298</f>
        <v>0</v>
      </c>
      <c r="Q298" s="224">
        <v>0</v>
      </c>
      <c r="R298" s="224">
        <f>Q298*H298</f>
        <v>0</v>
      </c>
      <c r="S298" s="224">
        <v>0</v>
      </c>
      <c r="T298" s="225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26" t="s">
        <v>160</v>
      </c>
      <c r="AT298" s="226" t="s">
        <v>126</v>
      </c>
      <c r="AU298" s="226" t="s">
        <v>81</v>
      </c>
      <c r="AY298" s="17" t="s">
        <v>125</v>
      </c>
      <c r="BE298" s="227">
        <f>IF(N298="základní",J298,0)</f>
        <v>0</v>
      </c>
      <c r="BF298" s="227">
        <f>IF(N298="snížená",J298,0)</f>
        <v>0</v>
      </c>
      <c r="BG298" s="227">
        <f>IF(N298="zákl. přenesená",J298,0)</f>
        <v>0</v>
      </c>
      <c r="BH298" s="227">
        <f>IF(N298="sníž. přenesená",J298,0)</f>
        <v>0</v>
      </c>
      <c r="BI298" s="227">
        <f>IF(N298="nulová",J298,0)</f>
        <v>0</v>
      </c>
      <c r="BJ298" s="17" t="s">
        <v>81</v>
      </c>
      <c r="BK298" s="227">
        <f>ROUND(I298*H298,2)</f>
        <v>0</v>
      </c>
      <c r="BL298" s="17" t="s">
        <v>160</v>
      </c>
      <c r="BM298" s="226" t="s">
        <v>488</v>
      </c>
    </row>
    <row r="299" s="2" customFormat="1">
      <c r="A299" s="38"/>
      <c r="B299" s="39"/>
      <c r="C299" s="40"/>
      <c r="D299" s="228" t="s">
        <v>132</v>
      </c>
      <c r="E299" s="40"/>
      <c r="F299" s="229" t="s">
        <v>489</v>
      </c>
      <c r="G299" s="40"/>
      <c r="H299" s="40"/>
      <c r="I299" s="132"/>
      <c r="J299" s="40"/>
      <c r="K299" s="40"/>
      <c r="L299" s="44"/>
      <c r="M299" s="230"/>
      <c r="N299" s="231"/>
      <c r="O299" s="84"/>
      <c r="P299" s="84"/>
      <c r="Q299" s="84"/>
      <c r="R299" s="84"/>
      <c r="S299" s="84"/>
      <c r="T299" s="85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T299" s="17" t="s">
        <v>132</v>
      </c>
      <c r="AU299" s="17" t="s">
        <v>81</v>
      </c>
    </row>
    <row r="300" s="2" customFormat="1">
      <c r="A300" s="38"/>
      <c r="B300" s="39"/>
      <c r="C300" s="40"/>
      <c r="D300" s="228" t="s">
        <v>209</v>
      </c>
      <c r="E300" s="40"/>
      <c r="F300" s="254" t="s">
        <v>479</v>
      </c>
      <c r="G300" s="40"/>
      <c r="H300" s="40"/>
      <c r="I300" s="132"/>
      <c r="J300" s="40"/>
      <c r="K300" s="40"/>
      <c r="L300" s="44"/>
      <c r="M300" s="230"/>
      <c r="N300" s="231"/>
      <c r="O300" s="84"/>
      <c r="P300" s="84"/>
      <c r="Q300" s="84"/>
      <c r="R300" s="84"/>
      <c r="S300" s="84"/>
      <c r="T300" s="85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T300" s="17" t="s">
        <v>209</v>
      </c>
      <c r="AU300" s="17" t="s">
        <v>81</v>
      </c>
    </row>
    <row r="301" s="2" customFormat="1" ht="21.75" customHeight="1">
      <c r="A301" s="38"/>
      <c r="B301" s="39"/>
      <c r="C301" s="257" t="s">
        <v>490</v>
      </c>
      <c r="D301" s="257" t="s">
        <v>173</v>
      </c>
      <c r="E301" s="258" t="s">
        <v>491</v>
      </c>
      <c r="F301" s="259" t="s">
        <v>492</v>
      </c>
      <c r="G301" s="260" t="s">
        <v>170</v>
      </c>
      <c r="H301" s="261">
        <v>22</v>
      </c>
      <c r="I301" s="262"/>
      <c r="J301" s="263">
        <f>ROUND(I301*H301,2)</f>
        <v>0</v>
      </c>
      <c r="K301" s="259" t="s">
        <v>176</v>
      </c>
      <c r="L301" s="264"/>
      <c r="M301" s="265" t="s">
        <v>19</v>
      </c>
      <c r="N301" s="266" t="s">
        <v>44</v>
      </c>
      <c r="O301" s="84"/>
      <c r="P301" s="224">
        <f>O301*H301</f>
        <v>0</v>
      </c>
      <c r="Q301" s="224">
        <v>0.00025999999999999998</v>
      </c>
      <c r="R301" s="224">
        <f>Q301*H301</f>
        <v>0.0057199999999999994</v>
      </c>
      <c r="S301" s="224">
        <v>0</v>
      </c>
      <c r="T301" s="225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26" t="s">
        <v>234</v>
      </c>
      <c r="AT301" s="226" t="s">
        <v>173</v>
      </c>
      <c r="AU301" s="226" t="s">
        <v>81</v>
      </c>
      <c r="AY301" s="17" t="s">
        <v>125</v>
      </c>
      <c r="BE301" s="227">
        <f>IF(N301="základní",J301,0)</f>
        <v>0</v>
      </c>
      <c r="BF301" s="227">
        <f>IF(N301="snížená",J301,0)</f>
        <v>0</v>
      </c>
      <c r="BG301" s="227">
        <f>IF(N301="zákl. přenesená",J301,0)</f>
        <v>0</v>
      </c>
      <c r="BH301" s="227">
        <f>IF(N301="sníž. přenesená",J301,0)</f>
        <v>0</v>
      </c>
      <c r="BI301" s="227">
        <f>IF(N301="nulová",J301,0)</f>
        <v>0</v>
      </c>
      <c r="BJ301" s="17" t="s">
        <v>81</v>
      </c>
      <c r="BK301" s="227">
        <f>ROUND(I301*H301,2)</f>
        <v>0</v>
      </c>
      <c r="BL301" s="17" t="s">
        <v>229</v>
      </c>
      <c r="BM301" s="226" t="s">
        <v>493</v>
      </c>
    </row>
    <row r="302" s="2" customFormat="1">
      <c r="A302" s="38"/>
      <c r="B302" s="39"/>
      <c r="C302" s="40"/>
      <c r="D302" s="228" t="s">
        <v>132</v>
      </c>
      <c r="E302" s="40"/>
      <c r="F302" s="229" t="s">
        <v>492</v>
      </c>
      <c r="G302" s="40"/>
      <c r="H302" s="40"/>
      <c r="I302" s="132"/>
      <c r="J302" s="40"/>
      <c r="K302" s="40"/>
      <c r="L302" s="44"/>
      <c r="M302" s="230"/>
      <c r="N302" s="231"/>
      <c r="O302" s="84"/>
      <c r="P302" s="84"/>
      <c r="Q302" s="84"/>
      <c r="R302" s="84"/>
      <c r="S302" s="84"/>
      <c r="T302" s="85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T302" s="17" t="s">
        <v>132</v>
      </c>
      <c r="AU302" s="17" t="s">
        <v>81</v>
      </c>
    </row>
    <row r="303" s="2" customFormat="1" ht="21.75" customHeight="1">
      <c r="A303" s="38"/>
      <c r="B303" s="39"/>
      <c r="C303" s="257" t="s">
        <v>494</v>
      </c>
      <c r="D303" s="257" t="s">
        <v>173</v>
      </c>
      <c r="E303" s="258" t="s">
        <v>495</v>
      </c>
      <c r="F303" s="259" t="s">
        <v>496</v>
      </c>
      <c r="G303" s="260" t="s">
        <v>170</v>
      </c>
      <c r="H303" s="261">
        <v>12</v>
      </c>
      <c r="I303" s="262"/>
      <c r="J303" s="263">
        <f>ROUND(I303*H303,2)</f>
        <v>0</v>
      </c>
      <c r="K303" s="259" t="s">
        <v>176</v>
      </c>
      <c r="L303" s="264"/>
      <c r="M303" s="265" t="s">
        <v>19</v>
      </c>
      <c r="N303" s="266" t="s">
        <v>44</v>
      </c>
      <c r="O303" s="84"/>
      <c r="P303" s="224">
        <f>O303*H303</f>
        <v>0</v>
      </c>
      <c r="Q303" s="224">
        <v>0.00069999999999999999</v>
      </c>
      <c r="R303" s="224">
        <f>Q303*H303</f>
        <v>0.0083999999999999995</v>
      </c>
      <c r="S303" s="224">
        <v>0</v>
      </c>
      <c r="T303" s="225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26" t="s">
        <v>234</v>
      </c>
      <c r="AT303" s="226" t="s">
        <v>173</v>
      </c>
      <c r="AU303" s="226" t="s">
        <v>81</v>
      </c>
      <c r="AY303" s="17" t="s">
        <v>125</v>
      </c>
      <c r="BE303" s="227">
        <f>IF(N303="základní",J303,0)</f>
        <v>0</v>
      </c>
      <c r="BF303" s="227">
        <f>IF(N303="snížená",J303,0)</f>
        <v>0</v>
      </c>
      <c r="BG303" s="227">
        <f>IF(N303="zákl. přenesená",J303,0)</f>
        <v>0</v>
      </c>
      <c r="BH303" s="227">
        <f>IF(N303="sníž. přenesená",J303,0)</f>
        <v>0</v>
      </c>
      <c r="BI303" s="227">
        <f>IF(N303="nulová",J303,0)</f>
        <v>0</v>
      </c>
      <c r="BJ303" s="17" t="s">
        <v>81</v>
      </c>
      <c r="BK303" s="227">
        <f>ROUND(I303*H303,2)</f>
        <v>0</v>
      </c>
      <c r="BL303" s="17" t="s">
        <v>229</v>
      </c>
      <c r="BM303" s="226" t="s">
        <v>497</v>
      </c>
    </row>
    <row r="304" s="2" customFormat="1">
      <c r="A304" s="38"/>
      <c r="B304" s="39"/>
      <c r="C304" s="40"/>
      <c r="D304" s="228" t="s">
        <v>132</v>
      </c>
      <c r="E304" s="40"/>
      <c r="F304" s="229" t="s">
        <v>496</v>
      </c>
      <c r="G304" s="40"/>
      <c r="H304" s="40"/>
      <c r="I304" s="132"/>
      <c r="J304" s="40"/>
      <c r="K304" s="40"/>
      <c r="L304" s="44"/>
      <c r="M304" s="230"/>
      <c r="N304" s="231"/>
      <c r="O304" s="84"/>
      <c r="P304" s="84"/>
      <c r="Q304" s="84"/>
      <c r="R304" s="84"/>
      <c r="S304" s="84"/>
      <c r="T304" s="85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T304" s="17" t="s">
        <v>132</v>
      </c>
      <c r="AU304" s="17" t="s">
        <v>81</v>
      </c>
    </row>
    <row r="305" s="2" customFormat="1" ht="21.75" customHeight="1">
      <c r="A305" s="38"/>
      <c r="B305" s="39"/>
      <c r="C305" s="215" t="s">
        <v>498</v>
      </c>
      <c r="D305" s="215" t="s">
        <v>126</v>
      </c>
      <c r="E305" s="216" t="s">
        <v>499</v>
      </c>
      <c r="F305" s="217" t="s">
        <v>500</v>
      </c>
      <c r="G305" s="218" t="s">
        <v>170</v>
      </c>
      <c r="H305" s="219">
        <v>2</v>
      </c>
      <c r="I305" s="220"/>
      <c r="J305" s="221">
        <f>ROUND(I305*H305,2)</f>
        <v>0</v>
      </c>
      <c r="K305" s="217" t="s">
        <v>19</v>
      </c>
      <c r="L305" s="44"/>
      <c r="M305" s="222" t="s">
        <v>19</v>
      </c>
      <c r="N305" s="223" t="s">
        <v>44</v>
      </c>
      <c r="O305" s="84"/>
      <c r="P305" s="224">
        <f>O305*H305</f>
        <v>0</v>
      </c>
      <c r="Q305" s="224">
        <v>0</v>
      </c>
      <c r="R305" s="224">
        <f>Q305*H305</f>
        <v>0</v>
      </c>
      <c r="S305" s="224">
        <v>0</v>
      </c>
      <c r="T305" s="225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26" t="s">
        <v>229</v>
      </c>
      <c r="AT305" s="226" t="s">
        <v>126</v>
      </c>
      <c r="AU305" s="226" t="s">
        <v>81</v>
      </c>
      <c r="AY305" s="17" t="s">
        <v>125</v>
      </c>
      <c r="BE305" s="227">
        <f>IF(N305="základní",J305,0)</f>
        <v>0</v>
      </c>
      <c r="BF305" s="227">
        <f>IF(N305="snížená",J305,0)</f>
        <v>0</v>
      </c>
      <c r="BG305" s="227">
        <f>IF(N305="zákl. přenesená",J305,0)</f>
        <v>0</v>
      </c>
      <c r="BH305" s="227">
        <f>IF(N305="sníž. přenesená",J305,0)</f>
        <v>0</v>
      </c>
      <c r="BI305" s="227">
        <f>IF(N305="nulová",J305,0)</f>
        <v>0</v>
      </c>
      <c r="BJ305" s="17" t="s">
        <v>81</v>
      </c>
      <c r="BK305" s="227">
        <f>ROUND(I305*H305,2)</f>
        <v>0</v>
      </c>
      <c r="BL305" s="17" t="s">
        <v>229</v>
      </c>
      <c r="BM305" s="226" t="s">
        <v>501</v>
      </c>
    </row>
    <row r="306" s="2" customFormat="1">
      <c r="A306" s="38"/>
      <c r="B306" s="39"/>
      <c r="C306" s="40"/>
      <c r="D306" s="228" t="s">
        <v>132</v>
      </c>
      <c r="E306" s="40"/>
      <c r="F306" s="229" t="s">
        <v>500</v>
      </c>
      <c r="G306" s="40"/>
      <c r="H306" s="40"/>
      <c r="I306" s="132"/>
      <c r="J306" s="40"/>
      <c r="K306" s="40"/>
      <c r="L306" s="44"/>
      <c r="M306" s="230"/>
      <c r="N306" s="231"/>
      <c r="O306" s="84"/>
      <c r="P306" s="84"/>
      <c r="Q306" s="84"/>
      <c r="R306" s="84"/>
      <c r="S306" s="84"/>
      <c r="T306" s="85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T306" s="17" t="s">
        <v>132</v>
      </c>
      <c r="AU306" s="17" t="s">
        <v>81</v>
      </c>
    </row>
    <row r="307" s="13" customFormat="1">
      <c r="A307" s="13"/>
      <c r="B307" s="232"/>
      <c r="C307" s="233"/>
      <c r="D307" s="228" t="s">
        <v>133</v>
      </c>
      <c r="E307" s="234" t="s">
        <v>19</v>
      </c>
      <c r="F307" s="235" t="s">
        <v>302</v>
      </c>
      <c r="G307" s="233"/>
      <c r="H307" s="236">
        <v>2</v>
      </c>
      <c r="I307" s="237"/>
      <c r="J307" s="233"/>
      <c r="K307" s="233"/>
      <c r="L307" s="238"/>
      <c r="M307" s="239"/>
      <c r="N307" s="240"/>
      <c r="O307" s="240"/>
      <c r="P307" s="240"/>
      <c r="Q307" s="240"/>
      <c r="R307" s="240"/>
      <c r="S307" s="240"/>
      <c r="T307" s="241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2" t="s">
        <v>133</v>
      </c>
      <c r="AU307" s="242" t="s">
        <v>81</v>
      </c>
      <c r="AV307" s="13" t="s">
        <v>84</v>
      </c>
      <c r="AW307" s="13" t="s">
        <v>34</v>
      </c>
      <c r="AX307" s="13" t="s">
        <v>81</v>
      </c>
      <c r="AY307" s="242" t="s">
        <v>125</v>
      </c>
    </row>
    <row r="308" s="2" customFormat="1" ht="21.75" customHeight="1">
      <c r="A308" s="38"/>
      <c r="B308" s="39"/>
      <c r="C308" s="215" t="s">
        <v>502</v>
      </c>
      <c r="D308" s="215" t="s">
        <v>126</v>
      </c>
      <c r="E308" s="216" t="s">
        <v>503</v>
      </c>
      <c r="F308" s="217" t="s">
        <v>504</v>
      </c>
      <c r="G308" s="218" t="s">
        <v>129</v>
      </c>
      <c r="H308" s="219">
        <v>420</v>
      </c>
      <c r="I308" s="220"/>
      <c r="J308" s="221">
        <f>ROUND(I308*H308,2)</f>
        <v>0</v>
      </c>
      <c r="K308" s="217" t="s">
        <v>19</v>
      </c>
      <c r="L308" s="44"/>
      <c r="M308" s="222" t="s">
        <v>19</v>
      </c>
      <c r="N308" s="223" t="s">
        <v>44</v>
      </c>
      <c r="O308" s="84"/>
      <c r="P308" s="224">
        <f>O308*H308</f>
        <v>0</v>
      </c>
      <c r="Q308" s="224">
        <v>0</v>
      </c>
      <c r="R308" s="224">
        <f>Q308*H308</f>
        <v>0</v>
      </c>
      <c r="S308" s="224">
        <v>0</v>
      </c>
      <c r="T308" s="225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26" t="s">
        <v>229</v>
      </c>
      <c r="AT308" s="226" t="s">
        <v>126</v>
      </c>
      <c r="AU308" s="226" t="s">
        <v>81</v>
      </c>
      <c r="AY308" s="17" t="s">
        <v>125</v>
      </c>
      <c r="BE308" s="227">
        <f>IF(N308="základní",J308,0)</f>
        <v>0</v>
      </c>
      <c r="BF308" s="227">
        <f>IF(N308="snížená",J308,0)</f>
        <v>0</v>
      </c>
      <c r="BG308" s="227">
        <f>IF(N308="zákl. přenesená",J308,0)</f>
        <v>0</v>
      </c>
      <c r="BH308" s="227">
        <f>IF(N308="sníž. přenesená",J308,0)</f>
        <v>0</v>
      </c>
      <c r="BI308" s="227">
        <f>IF(N308="nulová",J308,0)</f>
        <v>0</v>
      </c>
      <c r="BJ308" s="17" t="s">
        <v>81</v>
      </c>
      <c r="BK308" s="227">
        <f>ROUND(I308*H308,2)</f>
        <v>0</v>
      </c>
      <c r="BL308" s="17" t="s">
        <v>229</v>
      </c>
      <c r="BM308" s="226" t="s">
        <v>505</v>
      </c>
    </row>
    <row r="309" s="2" customFormat="1">
      <c r="A309" s="38"/>
      <c r="B309" s="39"/>
      <c r="C309" s="40"/>
      <c r="D309" s="228" t="s">
        <v>132</v>
      </c>
      <c r="E309" s="40"/>
      <c r="F309" s="229" t="s">
        <v>504</v>
      </c>
      <c r="G309" s="40"/>
      <c r="H309" s="40"/>
      <c r="I309" s="132"/>
      <c r="J309" s="40"/>
      <c r="K309" s="40"/>
      <c r="L309" s="44"/>
      <c r="M309" s="230"/>
      <c r="N309" s="231"/>
      <c r="O309" s="84"/>
      <c r="P309" s="84"/>
      <c r="Q309" s="84"/>
      <c r="R309" s="84"/>
      <c r="S309" s="84"/>
      <c r="T309" s="85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T309" s="17" t="s">
        <v>132</v>
      </c>
      <c r="AU309" s="17" t="s">
        <v>81</v>
      </c>
    </row>
    <row r="310" s="13" customFormat="1">
      <c r="A310" s="13"/>
      <c r="B310" s="232"/>
      <c r="C310" s="233"/>
      <c r="D310" s="228" t="s">
        <v>133</v>
      </c>
      <c r="E310" s="234" t="s">
        <v>19</v>
      </c>
      <c r="F310" s="235" t="s">
        <v>421</v>
      </c>
      <c r="G310" s="233"/>
      <c r="H310" s="236">
        <v>420</v>
      </c>
      <c r="I310" s="237"/>
      <c r="J310" s="233"/>
      <c r="K310" s="233"/>
      <c r="L310" s="238"/>
      <c r="M310" s="239"/>
      <c r="N310" s="240"/>
      <c r="O310" s="240"/>
      <c r="P310" s="240"/>
      <c r="Q310" s="240"/>
      <c r="R310" s="240"/>
      <c r="S310" s="240"/>
      <c r="T310" s="241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2" t="s">
        <v>133</v>
      </c>
      <c r="AU310" s="242" t="s">
        <v>81</v>
      </c>
      <c r="AV310" s="13" t="s">
        <v>84</v>
      </c>
      <c r="AW310" s="13" t="s">
        <v>34</v>
      </c>
      <c r="AX310" s="13" t="s">
        <v>81</v>
      </c>
      <c r="AY310" s="242" t="s">
        <v>125</v>
      </c>
    </row>
    <row r="311" s="2" customFormat="1" ht="16.5" customHeight="1">
      <c r="A311" s="38"/>
      <c r="B311" s="39"/>
      <c r="C311" s="215" t="s">
        <v>506</v>
      </c>
      <c r="D311" s="215" t="s">
        <v>126</v>
      </c>
      <c r="E311" s="216" t="s">
        <v>507</v>
      </c>
      <c r="F311" s="217" t="s">
        <v>508</v>
      </c>
      <c r="G311" s="218" t="s">
        <v>129</v>
      </c>
      <c r="H311" s="219">
        <v>420</v>
      </c>
      <c r="I311" s="220"/>
      <c r="J311" s="221">
        <f>ROUND(I311*H311,2)</f>
        <v>0</v>
      </c>
      <c r="K311" s="217" t="s">
        <v>19</v>
      </c>
      <c r="L311" s="44"/>
      <c r="M311" s="222" t="s">
        <v>19</v>
      </c>
      <c r="N311" s="223" t="s">
        <v>44</v>
      </c>
      <c r="O311" s="84"/>
      <c r="P311" s="224">
        <f>O311*H311</f>
        <v>0</v>
      </c>
      <c r="Q311" s="224">
        <v>0</v>
      </c>
      <c r="R311" s="224">
        <f>Q311*H311</f>
        <v>0</v>
      </c>
      <c r="S311" s="224">
        <v>0</v>
      </c>
      <c r="T311" s="225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26" t="s">
        <v>229</v>
      </c>
      <c r="AT311" s="226" t="s">
        <v>126</v>
      </c>
      <c r="AU311" s="226" t="s">
        <v>81</v>
      </c>
      <c r="AY311" s="17" t="s">
        <v>125</v>
      </c>
      <c r="BE311" s="227">
        <f>IF(N311="základní",J311,0)</f>
        <v>0</v>
      </c>
      <c r="BF311" s="227">
        <f>IF(N311="snížená",J311,0)</f>
        <v>0</v>
      </c>
      <c r="BG311" s="227">
        <f>IF(N311="zákl. přenesená",J311,0)</f>
        <v>0</v>
      </c>
      <c r="BH311" s="227">
        <f>IF(N311="sníž. přenesená",J311,0)</f>
        <v>0</v>
      </c>
      <c r="BI311" s="227">
        <f>IF(N311="nulová",J311,0)</f>
        <v>0</v>
      </c>
      <c r="BJ311" s="17" t="s">
        <v>81</v>
      </c>
      <c r="BK311" s="227">
        <f>ROUND(I311*H311,2)</f>
        <v>0</v>
      </c>
      <c r="BL311" s="17" t="s">
        <v>229</v>
      </c>
      <c r="BM311" s="226" t="s">
        <v>509</v>
      </c>
    </row>
    <row r="312" s="2" customFormat="1">
      <c r="A312" s="38"/>
      <c r="B312" s="39"/>
      <c r="C312" s="40"/>
      <c r="D312" s="228" t="s">
        <v>132</v>
      </c>
      <c r="E312" s="40"/>
      <c r="F312" s="229" t="s">
        <v>508</v>
      </c>
      <c r="G312" s="40"/>
      <c r="H312" s="40"/>
      <c r="I312" s="132"/>
      <c r="J312" s="40"/>
      <c r="K312" s="40"/>
      <c r="L312" s="44"/>
      <c r="M312" s="230"/>
      <c r="N312" s="231"/>
      <c r="O312" s="84"/>
      <c r="P312" s="84"/>
      <c r="Q312" s="84"/>
      <c r="R312" s="84"/>
      <c r="S312" s="84"/>
      <c r="T312" s="85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T312" s="17" t="s">
        <v>132</v>
      </c>
      <c r="AU312" s="17" t="s">
        <v>81</v>
      </c>
    </row>
    <row r="313" s="13" customFormat="1">
      <c r="A313" s="13"/>
      <c r="B313" s="232"/>
      <c r="C313" s="233"/>
      <c r="D313" s="228" t="s">
        <v>133</v>
      </c>
      <c r="E313" s="234" t="s">
        <v>19</v>
      </c>
      <c r="F313" s="235" t="s">
        <v>421</v>
      </c>
      <c r="G313" s="233"/>
      <c r="H313" s="236">
        <v>420</v>
      </c>
      <c r="I313" s="237"/>
      <c r="J313" s="233"/>
      <c r="K313" s="233"/>
      <c r="L313" s="238"/>
      <c r="M313" s="239"/>
      <c r="N313" s="240"/>
      <c r="O313" s="240"/>
      <c r="P313" s="240"/>
      <c r="Q313" s="240"/>
      <c r="R313" s="240"/>
      <c r="S313" s="240"/>
      <c r="T313" s="241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2" t="s">
        <v>133</v>
      </c>
      <c r="AU313" s="242" t="s">
        <v>81</v>
      </c>
      <c r="AV313" s="13" t="s">
        <v>84</v>
      </c>
      <c r="AW313" s="13" t="s">
        <v>34</v>
      </c>
      <c r="AX313" s="13" t="s">
        <v>81</v>
      </c>
      <c r="AY313" s="242" t="s">
        <v>125</v>
      </c>
    </row>
    <row r="314" s="2" customFormat="1" ht="21.75" customHeight="1">
      <c r="A314" s="38"/>
      <c r="B314" s="39"/>
      <c r="C314" s="215" t="s">
        <v>510</v>
      </c>
      <c r="D314" s="215" t="s">
        <v>126</v>
      </c>
      <c r="E314" s="216" t="s">
        <v>511</v>
      </c>
      <c r="F314" s="217" t="s">
        <v>512</v>
      </c>
      <c r="G314" s="218" t="s">
        <v>129</v>
      </c>
      <c r="H314" s="219">
        <v>20</v>
      </c>
      <c r="I314" s="220"/>
      <c r="J314" s="221">
        <f>ROUND(I314*H314,2)</f>
        <v>0</v>
      </c>
      <c r="K314" s="217" t="s">
        <v>176</v>
      </c>
      <c r="L314" s="44"/>
      <c r="M314" s="222" t="s">
        <v>19</v>
      </c>
      <c r="N314" s="223" t="s">
        <v>44</v>
      </c>
      <c r="O314" s="84"/>
      <c r="P314" s="224">
        <f>O314*H314</f>
        <v>0</v>
      </c>
      <c r="Q314" s="224">
        <v>0</v>
      </c>
      <c r="R314" s="224">
        <f>Q314*H314</f>
        <v>0</v>
      </c>
      <c r="S314" s="224">
        <v>0</v>
      </c>
      <c r="T314" s="225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26" t="s">
        <v>229</v>
      </c>
      <c r="AT314" s="226" t="s">
        <v>126</v>
      </c>
      <c r="AU314" s="226" t="s">
        <v>81</v>
      </c>
      <c r="AY314" s="17" t="s">
        <v>125</v>
      </c>
      <c r="BE314" s="227">
        <f>IF(N314="základní",J314,0)</f>
        <v>0</v>
      </c>
      <c r="BF314" s="227">
        <f>IF(N314="snížená",J314,0)</f>
        <v>0</v>
      </c>
      <c r="BG314" s="227">
        <f>IF(N314="zákl. přenesená",J314,0)</f>
        <v>0</v>
      </c>
      <c r="BH314" s="227">
        <f>IF(N314="sníž. přenesená",J314,0)</f>
        <v>0</v>
      </c>
      <c r="BI314" s="227">
        <f>IF(N314="nulová",J314,0)</f>
        <v>0</v>
      </c>
      <c r="BJ314" s="17" t="s">
        <v>81</v>
      </c>
      <c r="BK314" s="227">
        <f>ROUND(I314*H314,2)</f>
        <v>0</v>
      </c>
      <c r="BL314" s="17" t="s">
        <v>229</v>
      </c>
      <c r="BM314" s="226" t="s">
        <v>513</v>
      </c>
    </row>
    <row r="315" s="2" customFormat="1">
      <c r="A315" s="38"/>
      <c r="B315" s="39"/>
      <c r="C315" s="40"/>
      <c r="D315" s="228" t="s">
        <v>132</v>
      </c>
      <c r="E315" s="40"/>
      <c r="F315" s="229" t="s">
        <v>514</v>
      </c>
      <c r="G315" s="40"/>
      <c r="H315" s="40"/>
      <c r="I315" s="132"/>
      <c r="J315" s="40"/>
      <c r="K315" s="40"/>
      <c r="L315" s="44"/>
      <c r="M315" s="230"/>
      <c r="N315" s="231"/>
      <c r="O315" s="84"/>
      <c r="P315" s="84"/>
      <c r="Q315" s="84"/>
      <c r="R315" s="84"/>
      <c r="S315" s="84"/>
      <c r="T315" s="85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T315" s="17" t="s">
        <v>132</v>
      </c>
      <c r="AU315" s="17" t="s">
        <v>81</v>
      </c>
    </row>
    <row r="316" s="2" customFormat="1" ht="21.75" customHeight="1">
      <c r="A316" s="38"/>
      <c r="B316" s="39"/>
      <c r="C316" s="257" t="s">
        <v>515</v>
      </c>
      <c r="D316" s="257" t="s">
        <v>173</v>
      </c>
      <c r="E316" s="258" t="s">
        <v>516</v>
      </c>
      <c r="F316" s="259" t="s">
        <v>517</v>
      </c>
      <c r="G316" s="260" t="s">
        <v>129</v>
      </c>
      <c r="H316" s="261">
        <v>24</v>
      </c>
      <c r="I316" s="262"/>
      <c r="J316" s="263">
        <f>ROUND(I316*H316,2)</f>
        <v>0</v>
      </c>
      <c r="K316" s="259" t="s">
        <v>176</v>
      </c>
      <c r="L316" s="264"/>
      <c r="M316" s="265" t="s">
        <v>19</v>
      </c>
      <c r="N316" s="266" t="s">
        <v>44</v>
      </c>
      <c r="O316" s="84"/>
      <c r="P316" s="224">
        <f>O316*H316</f>
        <v>0</v>
      </c>
      <c r="Q316" s="224">
        <v>0.00068999999999999997</v>
      </c>
      <c r="R316" s="224">
        <f>Q316*H316</f>
        <v>0.016559999999999998</v>
      </c>
      <c r="S316" s="224">
        <v>0</v>
      </c>
      <c r="T316" s="225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26" t="s">
        <v>234</v>
      </c>
      <c r="AT316" s="226" t="s">
        <v>173</v>
      </c>
      <c r="AU316" s="226" t="s">
        <v>81</v>
      </c>
      <c r="AY316" s="17" t="s">
        <v>125</v>
      </c>
      <c r="BE316" s="227">
        <f>IF(N316="základní",J316,0)</f>
        <v>0</v>
      </c>
      <c r="BF316" s="227">
        <f>IF(N316="snížená",J316,0)</f>
        <v>0</v>
      </c>
      <c r="BG316" s="227">
        <f>IF(N316="zákl. přenesená",J316,0)</f>
        <v>0</v>
      </c>
      <c r="BH316" s="227">
        <f>IF(N316="sníž. přenesená",J316,0)</f>
        <v>0</v>
      </c>
      <c r="BI316" s="227">
        <f>IF(N316="nulová",J316,0)</f>
        <v>0</v>
      </c>
      <c r="BJ316" s="17" t="s">
        <v>81</v>
      </c>
      <c r="BK316" s="227">
        <f>ROUND(I316*H316,2)</f>
        <v>0</v>
      </c>
      <c r="BL316" s="17" t="s">
        <v>229</v>
      </c>
      <c r="BM316" s="226" t="s">
        <v>518</v>
      </c>
    </row>
    <row r="317" s="2" customFormat="1">
      <c r="A317" s="38"/>
      <c r="B317" s="39"/>
      <c r="C317" s="40"/>
      <c r="D317" s="228" t="s">
        <v>132</v>
      </c>
      <c r="E317" s="40"/>
      <c r="F317" s="229" t="s">
        <v>517</v>
      </c>
      <c r="G317" s="40"/>
      <c r="H317" s="40"/>
      <c r="I317" s="132"/>
      <c r="J317" s="40"/>
      <c r="K317" s="40"/>
      <c r="L317" s="44"/>
      <c r="M317" s="230"/>
      <c r="N317" s="231"/>
      <c r="O317" s="84"/>
      <c r="P317" s="84"/>
      <c r="Q317" s="84"/>
      <c r="R317" s="84"/>
      <c r="S317" s="84"/>
      <c r="T317" s="85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T317" s="17" t="s">
        <v>132</v>
      </c>
      <c r="AU317" s="17" t="s">
        <v>81</v>
      </c>
    </row>
    <row r="318" s="13" customFormat="1">
      <c r="A318" s="13"/>
      <c r="B318" s="232"/>
      <c r="C318" s="233"/>
      <c r="D318" s="228" t="s">
        <v>133</v>
      </c>
      <c r="E318" s="234" t="s">
        <v>19</v>
      </c>
      <c r="F318" s="235" t="s">
        <v>519</v>
      </c>
      <c r="G318" s="233"/>
      <c r="H318" s="236">
        <v>20</v>
      </c>
      <c r="I318" s="237"/>
      <c r="J318" s="233"/>
      <c r="K318" s="233"/>
      <c r="L318" s="238"/>
      <c r="M318" s="239"/>
      <c r="N318" s="240"/>
      <c r="O318" s="240"/>
      <c r="P318" s="240"/>
      <c r="Q318" s="240"/>
      <c r="R318" s="240"/>
      <c r="S318" s="240"/>
      <c r="T318" s="241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2" t="s">
        <v>133</v>
      </c>
      <c r="AU318" s="242" t="s">
        <v>81</v>
      </c>
      <c r="AV318" s="13" t="s">
        <v>84</v>
      </c>
      <c r="AW318" s="13" t="s">
        <v>34</v>
      </c>
      <c r="AX318" s="13" t="s">
        <v>81</v>
      </c>
      <c r="AY318" s="242" t="s">
        <v>125</v>
      </c>
    </row>
    <row r="319" s="13" customFormat="1">
      <c r="A319" s="13"/>
      <c r="B319" s="232"/>
      <c r="C319" s="233"/>
      <c r="D319" s="228" t="s">
        <v>133</v>
      </c>
      <c r="E319" s="233"/>
      <c r="F319" s="235" t="s">
        <v>520</v>
      </c>
      <c r="G319" s="233"/>
      <c r="H319" s="236">
        <v>24</v>
      </c>
      <c r="I319" s="237"/>
      <c r="J319" s="233"/>
      <c r="K319" s="233"/>
      <c r="L319" s="238"/>
      <c r="M319" s="239"/>
      <c r="N319" s="240"/>
      <c r="O319" s="240"/>
      <c r="P319" s="240"/>
      <c r="Q319" s="240"/>
      <c r="R319" s="240"/>
      <c r="S319" s="240"/>
      <c r="T319" s="241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2" t="s">
        <v>133</v>
      </c>
      <c r="AU319" s="242" t="s">
        <v>81</v>
      </c>
      <c r="AV319" s="13" t="s">
        <v>84</v>
      </c>
      <c r="AW319" s="13" t="s">
        <v>4</v>
      </c>
      <c r="AX319" s="13" t="s">
        <v>81</v>
      </c>
      <c r="AY319" s="242" t="s">
        <v>125</v>
      </c>
    </row>
    <row r="320" s="2" customFormat="1" ht="21.75" customHeight="1">
      <c r="A320" s="38"/>
      <c r="B320" s="39"/>
      <c r="C320" s="215" t="s">
        <v>521</v>
      </c>
      <c r="D320" s="215" t="s">
        <v>126</v>
      </c>
      <c r="E320" s="216" t="s">
        <v>522</v>
      </c>
      <c r="F320" s="217" t="s">
        <v>523</v>
      </c>
      <c r="G320" s="218" t="s">
        <v>129</v>
      </c>
      <c r="H320" s="219">
        <v>60</v>
      </c>
      <c r="I320" s="220"/>
      <c r="J320" s="221">
        <f>ROUND(I320*H320,2)</f>
        <v>0</v>
      </c>
      <c r="K320" s="217" t="s">
        <v>176</v>
      </c>
      <c r="L320" s="44"/>
      <c r="M320" s="222" t="s">
        <v>19</v>
      </c>
      <c r="N320" s="223" t="s">
        <v>44</v>
      </c>
      <c r="O320" s="84"/>
      <c r="P320" s="224">
        <f>O320*H320</f>
        <v>0</v>
      </c>
      <c r="Q320" s="224">
        <v>0</v>
      </c>
      <c r="R320" s="224">
        <f>Q320*H320</f>
        <v>0</v>
      </c>
      <c r="S320" s="224">
        <v>0</v>
      </c>
      <c r="T320" s="225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26" t="s">
        <v>229</v>
      </c>
      <c r="AT320" s="226" t="s">
        <v>126</v>
      </c>
      <c r="AU320" s="226" t="s">
        <v>81</v>
      </c>
      <c r="AY320" s="17" t="s">
        <v>125</v>
      </c>
      <c r="BE320" s="227">
        <f>IF(N320="základní",J320,0)</f>
        <v>0</v>
      </c>
      <c r="BF320" s="227">
        <f>IF(N320="snížená",J320,0)</f>
        <v>0</v>
      </c>
      <c r="BG320" s="227">
        <f>IF(N320="zákl. přenesená",J320,0)</f>
        <v>0</v>
      </c>
      <c r="BH320" s="227">
        <f>IF(N320="sníž. přenesená",J320,0)</f>
        <v>0</v>
      </c>
      <c r="BI320" s="227">
        <f>IF(N320="nulová",J320,0)</f>
        <v>0</v>
      </c>
      <c r="BJ320" s="17" t="s">
        <v>81</v>
      </c>
      <c r="BK320" s="227">
        <f>ROUND(I320*H320,2)</f>
        <v>0</v>
      </c>
      <c r="BL320" s="17" t="s">
        <v>229</v>
      </c>
      <c r="BM320" s="226" t="s">
        <v>524</v>
      </c>
    </row>
    <row r="321" s="2" customFormat="1">
      <c r="A321" s="38"/>
      <c r="B321" s="39"/>
      <c r="C321" s="40"/>
      <c r="D321" s="228" t="s">
        <v>132</v>
      </c>
      <c r="E321" s="40"/>
      <c r="F321" s="229" t="s">
        <v>525</v>
      </c>
      <c r="G321" s="40"/>
      <c r="H321" s="40"/>
      <c r="I321" s="132"/>
      <c r="J321" s="40"/>
      <c r="K321" s="40"/>
      <c r="L321" s="44"/>
      <c r="M321" s="230"/>
      <c r="N321" s="231"/>
      <c r="O321" s="84"/>
      <c r="P321" s="84"/>
      <c r="Q321" s="84"/>
      <c r="R321" s="84"/>
      <c r="S321" s="84"/>
      <c r="T321" s="85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T321" s="17" t="s">
        <v>132</v>
      </c>
      <c r="AU321" s="17" t="s">
        <v>81</v>
      </c>
    </row>
    <row r="322" s="2" customFormat="1" ht="21.75" customHeight="1">
      <c r="A322" s="38"/>
      <c r="B322" s="39"/>
      <c r="C322" s="257" t="s">
        <v>526</v>
      </c>
      <c r="D322" s="257" t="s">
        <v>173</v>
      </c>
      <c r="E322" s="258" t="s">
        <v>527</v>
      </c>
      <c r="F322" s="259" t="s">
        <v>528</v>
      </c>
      <c r="G322" s="260" t="s">
        <v>129</v>
      </c>
      <c r="H322" s="261">
        <v>72</v>
      </c>
      <c r="I322" s="262"/>
      <c r="J322" s="263">
        <f>ROUND(I322*H322,2)</f>
        <v>0</v>
      </c>
      <c r="K322" s="259" t="s">
        <v>176</v>
      </c>
      <c r="L322" s="264"/>
      <c r="M322" s="265" t="s">
        <v>19</v>
      </c>
      <c r="N322" s="266" t="s">
        <v>44</v>
      </c>
      <c r="O322" s="84"/>
      <c r="P322" s="224">
        <f>O322*H322</f>
        <v>0</v>
      </c>
      <c r="Q322" s="224">
        <v>0.00055000000000000003</v>
      </c>
      <c r="R322" s="224">
        <f>Q322*H322</f>
        <v>0.039600000000000003</v>
      </c>
      <c r="S322" s="224">
        <v>0</v>
      </c>
      <c r="T322" s="225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26" t="s">
        <v>234</v>
      </c>
      <c r="AT322" s="226" t="s">
        <v>173</v>
      </c>
      <c r="AU322" s="226" t="s">
        <v>81</v>
      </c>
      <c r="AY322" s="17" t="s">
        <v>125</v>
      </c>
      <c r="BE322" s="227">
        <f>IF(N322="základní",J322,0)</f>
        <v>0</v>
      </c>
      <c r="BF322" s="227">
        <f>IF(N322="snížená",J322,0)</f>
        <v>0</v>
      </c>
      <c r="BG322" s="227">
        <f>IF(N322="zákl. přenesená",J322,0)</f>
        <v>0</v>
      </c>
      <c r="BH322" s="227">
        <f>IF(N322="sníž. přenesená",J322,0)</f>
        <v>0</v>
      </c>
      <c r="BI322" s="227">
        <f>IF(N322="nulová",J322,0)</f>
        <v>0</v>
      </c>
      <c r="BJ322" s="17" t="s">
        <v>81</v>
      </c>
      <c r="BK322" s="227">
        <f>ROUND(I322*H322,2)</f>
        <v>0</v>
      </c>
      <c r="BL322" s="17" t="s">
        <v>229</v>
      </c>
      <c r="BM322" s="226" t="s">
        <v>529</v>
      </c>
    </row>
    <row r="323" s="2" customFormat="1">
      <c r="A323" s="38"/>
      <c r="B323" s="39"/>
      <c r="C323" s="40"/>
      <c r="D323" s="228" t="s">
        <v>132</v>
      </c>
      <c r="E323" s="40"/>
      <c r="F323" s="229" t="s">
        <v>528</v>
      </c>
      <c r="G323" s="40"/>
      <c r="H323" s="40"/>
      <c r="I323" s="132"/>
      <c r="J323" s="40"/>
      <c r="K323" s="40"/>
      <c r="L323" s="44"/>
      <c r="M323" s="230"/>
      <c r="N323" s="231"/>
      <c r="O323" s="84"/>
      <c r="P323" s="84"/>
      <c r="Q323" s="84"/>
      <c r="R323" s="84"/>
      <c r="S323" s="84"/>
      <c r="T323" s="85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T323" s="17" t="s">
        <v>132</v>
      </c>
      <c r="AU323" s="17" t="s">
        <v>81</v>
      </c>
    </row>
    <row r="324" s="13" customFormat="1">
      <c r="A324" s="13"/>
      <c r="B324" s="232"/>
      <c r="C324" s="233"/>
      <c r="D324" s="228" t="s">
        <v>133</v>
      </c>
      <c r="E324" s="234" t="s">
        <v>19</v>
      </c>
      <c r="F324" s="235" t="s">
        <v>530</v>
      </c>
      <c r="G324" s="233"/>
      <c r="H324" s="236">
        <v>60</v>
      </c>
      <c r="I324" s="237"/>
      <c r="J324" s="233"/>
      <c r="K324" s="233"/>
      <c r="L324" s="238"/>
      <c r="M324" s="239"/>
      <c r="N324" s="240"/>
      <c r="O324" s="240"/>
      <c r="P324" s="240"/>
      <c r="Q324" s="240"/>
      <c r="R324" s="240"/>
      <c r="S324" s="240"/>
      <c r="T324" s="241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2" t="s">
        <v>133</v>
      </c>
      <c r="AU324" s="242" t="s">
        <v>81</v>
      </c>
      <c r="AV324" s="13" t="s">
        <v>84</v>
      </c>
      <c r="AW324" s="13" t="s">
        <v>34</v>
      </c>
      <c r="AX324" s="13" t="s">
        <v>81</v>
      </c>
      <c r="AY324" s="242" t="s">
        <v>125</v>
      </c>
    </row>
    <row r="325" s="13" customFormat="1">
      <c r="A325" s="13"/>
      <c r="B325" s="232"/>
      <c r="C325" s="233"/>
      <c r="D325" s="228" t="s">
        <v>133</v>
      </c>
      <c r="E325" s="233"/>
      <c r="F325" s="235" t="s">
        <v>531</v>
      </c>
      <c r="G325" s="233"/>
      <c r="H325" s="236">
        <v>72</v>
      </c>
      <c r="I325" s="237"/>
      <c r="J325" s="233"/>
      <c r="K325" s="233"/>
      <c r="L325" s="238"/>
      <c r="M325" s="239"/>
      <c r="N325" s="240"/>
      <c r="O325" s="240"/>
      <c r="P325" s="240"/>
      <c r="Q325" s="240"/>
      <c r="R325" s="240"/>
      <c r="S325" s="240"/>
      <c r="T325" s="241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2" t="s">
        <v>133</v>
      </c>
      <c r="AU325" s="242" t="s">
        <v>81</v>
      </c>
      <c r="AV325" s="13" t="s">
        <v>84</v>
      </c>
      <c r="AW325" s="13" t="s">
        <v>4</v>
      </c>
      <c r="AX325" s="13" t="s">
        <v>81</v>
      </c>
      <c r="AY325" s="242" t="s">
        <v>125</v>
      </c>
    </row>
    <row r="326" s="2" customFormat="1" ht="21.75" customHeight="1">
      <c r="A326" s="38"/>
      <c r="B326" s="39"/>
      <c r="C326" s="215" t="s">
        <v>532</v>
      </c>
      <c r="D326" s="215" t="s">
        <v>126</v>
      </c>
      <c r="E326" s="216" t="s">
        <v>533</v>
      </c>
      <c r="F326" s="217" t="s">
        <v>534</v>
      </c>
      <c r="G326" s="218" t="s">
        <v>129</v>
      </c>
      <c r="H326" s="219">
        <v>420</v>
      </c>
      <c r="I326" s="220"/>
      <c r="J326" s="221">
        <f>ROUND(I326*H326,2)</f>
        <v>0</v>
      </c>
      <c r="K326" s="217" t="s">
        <v>176</v>
      </c>
      <c r="L326" s="44"/>
      <c r="M326" s="222" t="s">
        <v>19</v>
      </c>
      <c r="N326" s="223" t="s">
        <v>44</v>
      </c>
      <c r="O326" s="84"/>
      <c r="P326" s="224">
        <f>O326*H326</f>
        <v>0</v>
      </c>
      <c r="Q326" s="224">
        <v>0</v>
      </c>
      <c r="R326" s="224">
        <f>Q326*H326</f>
        <v>0</v>
      </c>
      <c r="S326" s="224">
        <v>0</v>
      </c>
      <c r="T326" s="225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26" t="s">
        <v>229</v>
      </c>
      <c r="AT326" s="226" t="s">
        <v>126</v>
      </c>
      <c r="AU326" s="226" t="s">
        <v>81</v>
      </c>
      <c r="AY326" s="17" t="s">
        <v>125</v>
      </c>
      <c r="BE326" s="227">
        <f>IF(N326="základní",J326,0)</f>
        <v>0</v>
      </c>
      <c r="BF326" s="227">
        <f>IF(N326="snížená",J326,0)</f>
        <v>0</v>
      </c>
      <c r="BG326" s="227">
        <f>IF(N326="zákl. přenesená",J326,0)</f>
        <v>0</v>
      </c>
      <c r="BH326" s="227">
        <f>IF(N326="sníž. přenesená",J326,0)</f>
        <v>0</v>
      </c>
      <c r="BI326" s="227">
        <f>IF(N326="nulová",J326,0)</f>
        <v>0</v>
      </c>
      <c r="BJ326" s="17" t="s">
        <v>81</v>
      </c>
      <c r="BK326" s="227">
        <f>ROUND(I326*H326,2)</f>
        <v>0</v>
      </c>
      <c r="BL326" s="17" t="s">
        <v>229</v>
      </c>
      <c r="BM326" s="226" t="s">
        <v>535</v>
      </c>
    </row>
    <row r="327" s="2" customFormat="1">
      <c r="A327" s="38"/>
      <c r="B327" s="39"/>
      <c r="C327" s="40"/>
      <c r="D327" s="228" t="s">
        <v>132</v>
      </c>
      <c r="E327" s="40"/>
      <c r="F327" s="229" t="s">
        <v>536</v>
      </c>
      <c r="G327" s="40"/>
      <c r="H327" s="40"/>
      <c r="I327" s="132"/>
      <c r="J327" s="40"/>
      <c r="K327" s="40"/>
      <c r="L327" s="44"/>
      <c r="M327" s="230"/>
      <c r="N327" s="231"/>
      <c r="O327" s="84"/>
      <c r="P327" s="84"/>
      <c r="Q327" s="84"/>
      <c r="R327" s="84"/>
      <c r="S327" s="84"/>
      <c r="T327" s="85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T327" s="17" t="s">
        <v>132</v>
      </c>
      <c r="AU327" s="17" t="s">
        <v>81</v>
      </c>
    </row>
    <row r="328" s="2" customFormat="1" ht="21.75" customHeight="1">
      <c r="A328" s="38"/>
      <c r="B328" s="39"/>
      <c r="C328" s="257" t="s">
        <v>537</v>
      </c>
      <c r="D328" s="257" t="s">
        <v>173</v>
      </c>
      <c r="E328" s="258" t="s">
        <v>538</v>
      </c>
      <c r="F328" s="259" t="s">
        <v>539</v>
      </c>
      <c r="G328" s="260" t="s">
        <v>129</v>
      </c>
      <c r="H328" s="261">
        <v>504</v>
      </c>
      <c r="I328" s="262"/>
      <c r="J328" s="263">
        <f>ROUND(I328*H328,2)</f>
        <v>0</v>
      </c>
      <c r="K328" s="259" t="s">
        <v>176</v>
      </c>
      <c r="L328" s="264"/>
      <c r="M328" s="265" t="s">
        <v>19</v>
      </c>
      <c r="N328" s="266" t="s">
        <v>44</v>
      </c>
      <c r="O328" s="84"/>
      <c r="P328" s="224">
        <f>O328*H328</f>
        <v>0</v>
      </c>
      <c r="Q328" s="224">
        <v>0.00025999999999999998</v>
      </c>
      <c r="R328" s="224">
        <f>Q328*H328</f>
        <v>0.13103999999999999</v>
      </c>
      <c r="S328" s="224">
        <v>0</v>
      </c>
      <c r="T328" s="225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226" t="s">
        <v>234</v>
      </c>
      <c r="AT328" s="226" t="s">
        <v>173</v>
      </c>
      <c r="AU328" s="226" t="s">
        <v>81</v>
      </c>
      <c r="AY328" s="17" t="s">
        <v>125</v>
      </c>
      <c r="BE328" s="227">
        <f>IF(N328="základní",J328,0)</f>
        <v>0</v>
      </c>
      <c r="BF328" s="227">
        <f>IF(N328="snížená",J328,0)</f>
        <v>0</v>
      </c>
      <c r="BG328" s="227">
        <f>IF(N328="zákl. přenesená",J328,0)</f>
        <v>0</v>
      </c>
      <c r="BH328" s="227">
        <f>IF(N328="sníž. přenesená",J328,0)</f>
        <v>0</v>
      </c>
      <c r="BI328" s="227">
        <f>IF(N328="nulová",J328,0)</f>
        <v>0</v>
      </c>
      <c r="BJ328" s="17" t="s">
        <v>81</v>
      </c>
      <c r="BK328" s="227">
        <f>ROUND(I328*H328,2)</f>
        <v>0</v>
      </c>
      <c r="BL328" s="17" t="s">
        <v>229</v>
      </c>
      <c r="BM328" s="226" t="s">
        <v>540</v>
      </c>
    </row>
    <row r="329" s="2" customFormat="1">
      <c r="A329" s="38"/>
      <c r="B329" s="39"/>
      <c r="C329" s="40"/>
      <c r="D329" s="228" t="s">
        <v>132</v>
      </c>
      <c r="E329" s="40"/>
      <c r="F329" s="229" t="s">
        <v>539</v>
      </c>
      <c r="G329" s="40"/>
      <c r="H329" s="40"/>
      <c r="I329" s="132"/>
      <c r="J329" s="40"/>
      <c r="K329" s="40"/>
      <c r="L329" s="44"/>
      <c r="M329" s="230"/>
      <c r="N329" s="231"/>
      <c r="O329" s="84"/>
      <c r="P329" s="84"/>
      <c r="Q329" s="84"/>
      <c r="R329" s="84"/>
      <c r="S329" s="84"/>
      <c r="T329" s="85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T329" s="17" t="s">
        <v>132</v>
      </c>
      <c r="AU329" s="17" t="s">
        <v>81</v>
      </c>
    </row>
    <row r="330" s="13" customFormat="1">
      <c r="A330" s="13"/>
      <c r="B330" s="232"/>
      <c r="C330" s="233"/>
      <c r="D330" s="228" t="s">
        <v>133</v>
      </c>
      <c r="E330" s="234" t="s">
        <v>19</v>
      </c>
      <c r="F330" s="235" t="s">
        <v>541</v>
      </c>
      <c r="G330" s="233"/>
      <c r="H330" s="236">
        <v>420</v>
      </c>
      <c r="I330" s="237"/>
      <c r="J330" s="233"/>
      <c r="K330" s="233"/>
      <c r="L330" s="238"/>
      <c r="M330" s="239"/>
      <c r="N330" s="240"/>
      <c r="O330" s="240"/>
      <c r="P330" s="240"/>
      <c r="Q330" s="240"/>
      <c r="R330" s="240"/>
      <c r="S330" s="240"/>
      <c r="T330" s="241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2" t="s">
        <v>133</v>
      </c>
      <c r="AU330" s="242" t="s">
        <v>81</v>
      </c>
      <c r="AV330" s="13" t="s">
        <v>84</v>
      </c>
      <c r="AW330" s="13" t="s">
        <v>34</v>
      </c>
      <c r="AX330" s="13" t="s">
        <v>81</v>
      </c>
      <c r="AY330" s="242" t="s">
        <v>125</v>
      </c>
    </row>
    <row r="331" s="13" customFormat="1">
      <c r="A331" s="13"/>
      <c r="B331" s="232"/>
      <c r="C331" s="233"/>
      <c r="D331" s="228" t="s">
        <v>133</v>
      </c>
      <c r="E331" s="233"/>
      <c r="F331" s="235" t="s">
        <v>542</v>
      </c>
      <c r="G331" s="233"/>
      <c r="H331" s="236">
        <v>504</v>
      </c>
      <c r="I331" s="237"/>
      <c r="J331" s="233"/>
      <c r="K331" s="233"/>
      <c r="L331" s="238"/>
      <c r="M331" s="239"/>
      <c r="N331" s="240"/>
      <c r="O331" s="240"/>
      <c r="P331" s="240"/>
      <c r="Q331" s="240"/>
      <c r="R331" s="240"/>
      <c r="S331" s="240"/>
      <c r="T331" s="241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2" t="s">
        <v>133</v>
      </c>
      <c r="AU331" s="242" t="s">
        <v>81</v>
      </c>
      <c r="AV331" s="13" t="s">
        <v>84</v>
      </c>
      <c r="AW331" s="13" t="s">
        <v>4</v>
      </c>
      <c r="AX331" s="13" t="s">
        <v>81</v>
      </c>
      <c r="AY331" s="242" t="s">
        <v>125</v>
      </c>
    </row>
    <row r="332" s="2" customFormat="1" ht="16.5" customHeight="1">
      <c r="A332" s="38"/>
      <c r="B332" s="39"/>
      <c r="C332" s="215" t="s">
        <v>543</v>
      </c>
      <c r="D332" s="215" t="s">
        <v>126</v>
      </c>
      <c r="E332" s="216" t="s">
        <v>544</v>
      </c>
      <c r="F332" s="217" t="s">
        <v>545</v>
      </c>
      <c r="G332" s="218" t="s">
        <v>129</v>
      </c>
      <c r="H332" s="219">
        <v>20</v>
      </c>
      <c r="I332" s="220"/>
      <c r="J332" s="221">
        <f>ROUND(I332*H332,2)</f>
        <v>0</v>
      </c>
      <c r="K332" s="217" t="s">
        <v>176</v>
      </c>
      <c r="L332" s="44"/>
      <c r="M332" s="222" t="s">
        <v>19</v>
      </c>
      <c r="N332" s="223" t="s">
        <v>44</v>
      </c>
      <c r="O332" s="84"/>
      <c r="P332" s="224">
        <f>O332*H332</f>
        <v>0</v>
      </c>
      <c r="Q332" s="224">
        <v>0</v>
      </c>
      <c r="R332" s="224">
        <f>Q332*H332</f>
        <v>0</v>
      </c>
      <c r="S332" s="224">
        <v>0</v>
      </c>
      <c r="T332" s="225">
        <f>S332*H332</f>
        <v>0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226" t="s">
        <v>229</v>
      </c>
      <c r="AT332" s="226" t="s">
        <v>126</v>
      </c>
      <c r="AU332" s="226" t="s">
        <v>81</v>
      </c>
      <c r="AY332" s="17" t="s">
        <v>125</v>
      </c>
      <c r="BE332" s="227">
        <f>IF(N332="základní",J332,0)</f>
        <v>0</v>
      </c>
      <c r="BF332" s="227">
        <f>IF(N332="snížená",J332,0)</f>
        <v>0</v>
      </c>
      <c r="BG332" s="227">
        <f>IF(N332="zákl. přenesená",J332,0)</f>
        <v>0</v>
      </c>
      <c r="BH332" s="227">
        <f>IF(N332="sníž. přenesená",J332,0)</f>
        <v>0</v>
      </c>
      <c r="BI332" s="227">
        <f>IF(N332="nulová",J332,0)</f>
        <v>0</v>
      </c>
      <c r="BJ332" s="17" t="s">
        <v>81</v>
      </c>
      <c r="BK332" s="227">
        <f>ROUND(I332*H332,2)</f>
        <v>0</v>
      </c>
      <c r="BL332" s="17" t="s">
        <v>229</v>
      </c>
      <c r="BM332" s="226" t="s">
        <v>546</v>
      </c>
    </row>
    <row r="333" s="2" customFormat="1">
      <c r="A333" s="38"/>
      <c r="B333" s="39"/>
      <c r="C333" s="40"/>
      <c r="D333" s="228" t="s">
        <v>132</v>
      </c>
      <c r="E333" s="40"/>
      <c r="F333" s="229" t="s">
        <v>547</v>
      </c>
      <c r="G333" s="40"/>
      <c r="H333" s="40"/>
      <c r="I333" s="132"/>
      <c r="J333" s="40"/>
      <c r="K333" s="40"/>
      <c r="L333" s="44"/>
      <c r="M333" s="230"/>
      <c r="N333" s="231"/>
      <c r="O333" s="84"/>
      <c r="P333" s="84"/>
      <c r="Q333" s="84"/>
      <c r="R333" s="84"/>
      <c r="S333" s="84"/>
      <c r="T333" s="85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T333" s="17" t="s">
        <v>132</v>
      </c>
      <c r="AU333" s="17" t="s">
        <v>81</v>
      </c>
    </row>
    <row r="334" s="2" customFormat="1" ht="21.75" customHeight="1">
      <c r="A334" s="38"/>
      <c r="B334" s="39"/>
      <c r="C334" s="257" t="s">
        <v>548</v>
      </c>
      <c r="D334" s="257" t="s">
        <v>173</v>
      </c>
      <c r="E334" s="258" t="s">
        <v>549</v>
      </c>
      <c r="F334" s="259" t="s">
        <v>550</v>
      </c>
      <c r="G334" s="260" t="s">
        <v>129</v>
      </c>
      <c r="H334" s="261">
        <v>23</v>
      </c>
      <c r="I334" s="262"/>
      <c r="J334" s="263">
        <f>ROUND(I334*H334,2)</f>
        <v>0</v>
      </c>
      <c r="K334" s="259" t="s">
        <v>19</v>
      </c>
      <c r="L334" s="264"/>
      <c r="M334" s="265" t="s">
        <v>19</v>
      </c>
      <c r="N334" s="266" t="s">
        <v>44</v>
      </c>
      <c r="O334" s="84"/>
      <c r="P334" s="224">
        <f>O334*H334</f>
        <v>0</v>
      </c>
      <c r="Q334" s="224">
        <v>0</v>
      </c>
      <c r="R334" s="224">
        <f>Q334*H334</f>
        <v>0</v>
      </c>
      <c r="S334" s="224">
        <v>0</v>
      </c>
      <c r="T334" s="225">
        <f>S334*H334</f>
        <v>0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226" t="s">
        <v>234</v>
      </c>
      <c r="AT334" s="226" t="s">
        <v>173</v>
      </c>
      <c r="AU334" s="226" t="s">
        <v>81</v>
      </c>
      <c r="AY334" s="17" t="s">
        <v>125</v>
      </c>
      <c r="BE334" s="227">
        <f>IF(N334="základní",J334,0)</f>
        <v>0</v>
      </c>
      <c r="BF334" s="227">
        <f>IF(N334="snížená",J334,0)</f>
        <v>0</v>
      </c>
      <c r="BG334" s="227">
        <f>IF(N334="zákl. přenesená",J334,0)</f>
        <v>0</v>
      </c>
      <c r="BH334" s="227">
        <f>IF(N334="sníž. přenesená",J334,0)</f>
        <v>0</v>
      </c>
      <c r="BI334" s="227">
        <f>IF(N334="nulová",J334,0)</f>
        <v>0</v>
      </c>
      <c r="BJ334" s="17" t="s">
        <v>81</v>
      </c>
      <c r="BK334" s="227">
        <f>ROUND(I334*H334,2)</f>
        <v>0</v>
      </c>
      <c r="BL334" s="17" t="s">
        <v>229</v>
      </c>
      <c r="BM334" s="226" t="s">
        <v>551</v>
      </c>
    </row>
    <row r="335" s="2" customFormat="1">
      <c r="A335" s="38"/>
      <c r="B335" s="39"/>
      <c r="C335" s="40"/>
      <c r="D335" s="228" t="s">
        <v>132</v>
      </c>
      <c r="E335" s="40"/>
      <c r="F335" s="229" t="s">
        <v>550</v>
      </c>
      <c r="G335" s="40"/>
      <c r="H335" s="40"/>
      <c r="I335" s="132"/>
      <c r="J335" s="40"/>
      <c r="K335" s="40"/>
      <c r="L335" s="44"/>
      <c r="M335" s="230"/>
      <c r="N335" s="231"/>
      <c r="O335" s="84"/>
      <c r="P335" s="84"/>
      <c r="Q335" s="84"/>
      <c r="R335" s="84"/>
      <c r="S335" s="84"/>
      <c r="T335" s="85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T335" s="17" t="s">
        <v>132</v>
      </c>
      <c r="AU335" s="17" t="s">
        <v>81</v>
      </c>
    </row>
    <row r="336" s="13" customFormat="1">
      <c r="A336" s="13"/>
      <c r="B336" s="232"/>
      <c r="C336" s="233"/>
      <c r="D336" s="228" t="s">
        <v>133</v>
      </c>
      <c r="E336" s="234" t="s">
        <v>19</v>
      </c>
      <c r="F336" s="235" t="s">
        <v>552</v>
      </c>
      <c r="G336" s="233"/>
      <c r="H336" s="236">
        <v>20</v>
      </c>
      <c r="I336" s="237"/>
      <c r="J336" s="233"/>
      <c r="K336" s="233"/>
      <c r="L336" s="238"/>
      <c r="M336" s="239"/>
      <c r="N336" s="240"/>
      <c r="O336" s="240"/>
      <c r="P336" s="240"/>
      <c r="Q336" s="240"/>
      <c r="R336" s="240"/>
      <c r="S336" s="240"/>
      <c r="T336" s="241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2" t="s">
        <v>133</v>
      </c>
      <c r="AU336" s="242" t="s">
        <v>81</v>
      </c>
      <c r="AV336" s="13" t="s">
        <v>84</v>
      </c>
      <c r="AW336" s="13" t="s">
        <v>34</v>
      </c>
      <c r="AX336" s="13" t="s">
        <v>81</v>
      </c>
      <c r="AY336" s="242" t="s">
        <v>125</v>
      </c>
    </row>
    <row r="337" s="13" customFormat="1">
      <c r="A337" s="13"/>
      <c r="B337" s="232"/>
      <c r="C337" s="233"/>
      <c r="D337" s="228" t="s">
        <v>133</v>
      </c>
      <c r="E337" s="233"/>
      <c r="F337" s="235" t="s">
        <v>553</v>
      </c>
      <c r="G337" s="233"/>
      <c r="H337" s="236">
        <v>23</v>
      </c>
      <c r="I337" s="237"/>
      <c r="J337" s="233"/>
      <c r="K337" s="233"/>
      <c r="L337" s="238"/>
      <c r="M337" s="239"/>
      <c r="N337" s="240"/>
      <c r="O337" s="240"/>
      <c r="P337" s="240"/>
      <c r="Q337" s="240"/>
      <c r="R337" s="240"/>
      <c r="S337" s="240"/>
      <c r="T337" s="241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2" t="s">
        <v>133</v>
      </c>
      <c r="AU337" s="242" t="s">
        <v>81</v>
      </c>
      <c r="AV337" s="13" t="s">
        <v>84</v>
      </c>
      <c r="AW337" s="13" t="s">
        <v>4</v>
      </c>
      <c r="AX337" s="13" t="s">
        <v>81</v>
      </c>
      <c r="AY337" s="242" t="s">
        <v>125</v>
      </c>
    </row>
    <row r="338" s="2" customFormat="1" ht="21.75" customHeight="1">
      <c r="A338" s="38"/>
      <c r="B338" s="39"/>
      <c r="C338" s="215" t="s">
        <v>554</v>
      </c>
      <c r="D338" s="215" t="s">
        <v>126</v>
      </c>
      <c r="E338" s="216" t="s">
        <v>555</v>
      </c>
      <c r="F338" s="217" t="s">
        <v>556</v>
      </c>
      <c r="G338" s="218" t="s">
        <v>170</v>
      </c>
      <c r="H338" s="219">
        <v>129</v>
      </c>
      <c r="I338" s="220"/>
      <c r="J338" s="221">
        <f>ROUND(I338*H338,2)</f>
        <v>0</v>
      </c>
      <c r="K338" s="217" t="s">
        <v>19</v>
      </c>
      <c r="L338" s="44"/>
      <c r="M338" s="222" t="s">
        <v>19</v>
      </c>
      <c r="N338" s="223" t="s">
        <v>44</v>
      </c>
      <c r="O338" s="84"/>
      <c r="P338" s="224">
        <f>O338*H338</f>
        <v>0</v>
      </c>
      <c r="Q338" s="224">
        <v>0</v>
      </c>
      <c r="R338" s="224">
        <f>Q338*H338</f>
        <v>0</v>
      </c>
      <c r="S338" s="224">
        <v>0</v>
      </c>
      <c r="T338" s="225">
        <f>S338*H338</f>
        <v>0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226" t="s">
        <v>229</v>
      </c>
      <c r="AT338" s="226" t="s">
        <v>126</v>
      </c>
      <c r="AU338" s="226" t="s">
        <v>81</v>
      </c>
      <c r="AY338" s="17" t="s">
        <v>125</v>
      </c>
      <c r="BE338" s="227">
        <f>IF(N338="základní",J338,0)</f>
        <v>0</v>
      </c>
      <c r="BF338" s="227">
        <f>IF(N338="snížená",J338,0)</f>
        <v>0</v>
      </c>
      <c r="BG338" s="227">
        <f>IF(N338="zákl. přenesená",J338,0)</f>
        <v>0</v>
      </c>
      <c r="BH338" s="227">
        <f>IF(N338="sníž. přenesená",J338,0)</f>
        <v>0</v>
      </c>
      <c r="BI338" s="227">
        <f>IF(N338="nulová",J338,0)</f>
        <v>0</v>
      </c>
      <c r="BJ338" s="17" t="s">
        <v>81</v>
      </c>
      <c r="BK338" s="227">
        <f>ROUND(I338*H338,2)</f>
        <v>0</v>
      </c>
      <c r="BL338" s="17" t="s">
        <v>229</v>
      </c>
      <c r="BM338" s="226" t="s">
        <v>557</v>
      </c>
    </row>
    <row r="339" s="2" customFormat="1">
      <c r="A339" s="38"/>
      <c r="B339" s="39"/>
      <c r="C339" s="40"/>
      <c r="D339" s="228" t="s">
        <v>132</v>
      </c>
      <c r="E339" s="40"/>
      <c r="F339" s="229" t="s">
        <v>556</v>
      </c>
      <c r="G339" s="40"/>
      <c r="H339" s="40"/>
      <c r="I339" s="132"/>
      <c r="J339" s="40"/>
      <c r="K339" s="40"/>
      <c r="L339" s="44"/>
      <c r="M339" s="230"/>
      <c r="N339" s="231"/>
      <c r="O339" s="84"/>
      <c r="P339" s="84"/>
      <c r="Q339" s="84"/>
      <c r="R339" s="84"/>
      <c r="S339" s="84"/>
      <c r="T339" s="85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T339" s="17" t="s">
        <v>132</v>
      </c>
      <c r="AU339" s="17" t="s">
        <v>81</v>
      </c>
    </row>
    <row r="340" s="2" customFormat="1">
      <c r="A340" s="38"/>
      <c r="B340" s="39"/>
      <c r="C340" s="40"/>
      <c r="D340" s="228" t="s">
        <v>146</v>
      </c>
      <c r="E340" s="40"/>
      <c r="F340" s="254" t="s">
        <v>558</v>
      </c>
      <c r="G340" s="40"/>
      <c r="H340" s="40"/>
      <c r="I340" s="132"/>
      <c r="J340" s="40"/>
      <c r="K340" s="40"/>
      <c r="L340" s="44"/>
      <c r="M340" s="230"/>
      <c r="N340" s="231"/>
      <c r="O340" s="84"/>
      <c r="P340" s="84"/>
      <c r="Q340" s="84"/>
      <c r="R340" s="84"/>
      <c r="S340" s="84"/>
      <c r="T340" s="85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T340" s="17" t="s">
        <v>146</v>
      </c>
      <c r="AU340" s="17" t="s">
        <v>81</v>
      </c>
    </row>
    <row r="341" s="13" customFormat="1">
      <c r="A341" s="13"/>
      <c r="B341" s="232"/>
      <c r="C341" s="233"/>
      <c r="D341" s="228" t="s">
        <v>133</v>
      </c>
      <c r="E341" s="234" t="s">
        <v>19</v>
      </c>
      <c r="F341" s="235" t="s">
        <v>559</v>
      </c>
      <c r="G341" s="233"/>
      <c r="H341" s="236">
        <v>129</v>
      </c>
      <c r="I341" s="237"/>
      <c r="J341" s="233"/>
      <c r="K341" s="233"/>
      <c r="L341" s="238"/>
      <c r="M341" s="239"/>
      <c r="N341" s="240"/>
      <c r="O341" s="240"/>
      <c r="P341" s="240"/>
      <c r="Q341" s="240"/>
      <c r="R341" s="240"/>
      <c r="S341" s="240"/>
      <c r="T341" s="241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2" t="s">
        <v>133</v>
      </c>
      <c r="AU341" s="242" t="s">
        <v>81</v>
      </c>
      <c r="AV341" s="13" t="s">
        <v>84</v>
      </c>
      <c r="AW341" s="13" t="s">
        <v>34</v>
      </c>
      <c r="AX341" s="13" t="s">
        <v>81</v>
      </c>
      <c r="AY341" s="242" t="s">
        <v>125</v>
      </c>
    </row>
    <row r="342" s="2" customFormat="1" ht="21.75" customHeight="1">
      <c r="A342" s="38"/>
      <c r="B342" s="39"/>
      <c r="C342" s="215" t="s">
        <v>560</v>
      </c>
      <c r="D342" s="215" t="s">
        <v>126</v>
      </c>
      <c r="E342" s="216" t="s">
        <v>561</v>
      </c>
      <c r="F342" s="217" t="s">
        <v>562</v>
      </c>
      <c r="G342" s="218" t="s">
        <v>170</v>
      </c>
      <c r="H342" s="219">
        <v>18</v>
      </c>
      <c r="I342" s="220"/>
      <c r="J342" s="221">
        <f>ROUND(I342*H342,2)</f>
        <v>0</v>
      </c>
      <c r="K342" s="217" t="s">
        <v>19</v>
      </c>
      <c r="L342" s="44"/>
      <c r="M342" s="222" t="s">
        <v>19</v>
      </c>
      <c r="N342" s="223" t="s">
        <v>44</v>
      </c>
      <c r="O342" s="84"/>
      <c r="P342" s="224">
        <f>O342*H342</f>
        <v>0</v>
      </c>
      <c r="Q342" s="224">
        <v>0</v>
      </c>
      <c r="R342" s="224">
        <f>Q342*H342</f>
        <v>0</v>
      </c>
      <c r="S342" s="224">
        <v>0</v>
      </c>
      <c r="T342" s="225">
        <f>S342*H342</f>
        <v>0</v>
      </c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R342" s="226" t="s">
        <v>229</v>
      </c>
      <c r="AT342" s="226" t="s">
        <v>126</v>
      </c>
      <c r="AU342" s="226" t="s">
        <v>81</v>
      </c>
      <c r="AY342" s="17" t="s">
        <v>125</v>
      </c>
      <c r="BE342" s="227">
        <f>IF(N342="základní",J342,0)</f>
        <v>0</v>
      </c>
      <c r="BF342" s="227">
        <f>IF(N342="snížená",J342,0)</f>
        <v>0</v>
      </c>
      <c r="BG342" s="227">
        <f>IF(N342="zákl. přenesená",J342,0)</f>
        <v>0</v>
      </c>
      <c r="BH342" s="227">
        <f>IF(N342="sníž. přenesená",J342,0)</f>
        <v>0</v>
      </c>
      <c r="BI342" s="227">
        <f>IF(N342="nulová",J342,0)</f>
        <v>0</v>
      </c>
      <c r="BJ342" s="17" t="s">
        <v>81</v>
      </c>
      <c r="BK342" s="227">
        <f>ROUND(I342*H342,2)</f>
        <v>0</v>
      </c>
      <c r="BL342" s="17" t="s">
        <v>229</v>
      </c>
      <c r="BM342" s="226" t="s">
        <v>563</v>
      </c>
    </row>
    <row r="343" s="2" customFormat="1">
      <c r="A343" s="38"/>
      <c r="B343" s="39"/>
      <c r="C343" s="40"/>
      <c r="D343" s="228" t="s">
        <v>132</v>
      </c>
      <c r="E343" s="40"/>
      <c r="F343" s="229" t="s">
        <v>562</v>
      </c>
      <c r="G343" s="40"/>
      <c r="H343" s="40"/>
      <c r="I343" s="132"/>
      <c r="J343" s="40"/>
      <c r="K343" s="40"/>
      <c r="L343" s="44"/>
      <c r="M343" s="230"/>
      <c r="N343" s="231"/>
      <c r="O343" s="84"/>
      <c r="P343" s="84"/>
      <c r="Q343" s="84"/>
      <c r="R343" s="84"/>
      <c r="S343" s="84"/>
      <c r="T343" s="85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T343" s="17" t="s">
        <v>132</v>
      </c>
      <c r="AU343" s="17" t="s">
        <v>81</v>
      </c>
    </row>
    <row r="344" s="2" customFormat="1" ht="21.75" customHeight="1">
      <c r="A344" s="38"/>
      <c r="B344" s="39"/>
      <c r="C344" s="215" t="s">
        <v>564</v>
      </c>
      <c r="D344" s="215" t="s">
        <v>126</v>
      </c>
      <c r="E344" s="216" t="s">
        <v>565</v>
      </c>
      <c r="F344" s="217" t="s">
        <v>566</v>
      </c>
      <c r="G344" s="218" t="s">
        <v>170</v>
      </c>
      <c r="H344" s="219">
        <v>18</v>
      </c>
      <c r="I344" s="220"/>
      <c r="J344" s="221">
        <f>ROUND(I344*H344,2)</f>
        <v>0</v>
      </c>
      <c r="K344" s="217" t="s">
        <v>176</v>
      </c>
      <c r="L344" s="44"/>
      <c r="M344" s="222" t="s">
        <v>19</v>
      </c>
      <c r="N344" s="223" t="s">
        <v>44</v>
      </c>
      <c r="O344" s="84"/>
      <c r="P344" s="224">
        <f>O344*H344</f>
        <v>0</v>
      </c>
      <c r="Q344" s="224">
        <v>0</v>
      </c>
      <c r="R344" s="224">
        <f>Q344*H344</f>
        <v>0</v>
      </c>
      <c r="S344" s="224">
        <v>0</v>
      </c>
      <c r="T344" s="225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226" t="s">
        <v>229</v>
      </c>
      <c r="AT344" s="226" t="s">
        <v>126</v>
      </c>
      <c r="AU344" s="226" t="s">
        <v>81</v>
      </c>
      <c r="AY344" s="17" t="s">
        <v>125</v>
      </c>
      <c r="BE344" s="227">
        <f>IF(N344="základní",J344,0)</f>
        <v>0</v>
      </c>
      <c r="BF344" s="227">
        <f>IF(N344="snížená",J344,0)</f>
        <v>0</v>
      </c>
      <c r="BG344" s="227">
        <f>IF(N344="zákl. přenesená",J344,0)</f>
        <v>0</v>
      </c>
      <c r="BH344" s="227">
        <f>IF(N344="sníž. přenesená",J344,0)</f>
        <v>0</v>
      </c>
      <c r="BI344" s="227">
        <f>IF(N344="nulová",J344,0)</f>
        <v>0</v>
      </c>
      <c r="BJ344" s="17" t="s">
        <v>81</v>
      </c>
      <c r="BK344" s="227">
        <f>ROUND(I344*H344,2)</f>
        <v>0</v>
      </c>
      <c r="BL344" s="17" t="s">
        <v>229</v>
      </c>
      <c r="BM344" s="226" t="s">
        <v>567</v>
      </c>
    </row>
    <row r="345" s="2" customFormat="1">
      <c r="A345" s="38"/>
      <c r="B345" s="39"/>
      <c r="C345" s="40"/>
      <c r="D345" s="228" t="s">
        <v>132</v>
      </c>
      <c r="E345" s="40"/>
      <c r="F345" s="229" t="s">
        <v>568</v>
      </c>
      <c r="G345" s="40"/>
      <c r="H345" s="40"/>
      <c r="I345" s="132"/>
      <c r="J345" s="40"/>
      <c r="K345" s="40"/>
      <c r="L345" s="44"/>
      <c r="M345" s="230"/>
      <c r="N345" s="231"/>
      <c r="O345" s="84"/>
      <c r="P345" s="84"/>
      <c r="Q345" s="84"/>
      <c r="R345" s="84"/>
      <c r="S345" s="84"/>
      <c r="T345" s="85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T345" s="17" t="s">
        <v>132</v>
      </c>
      <c r="AU345" s="17" t="s">
        <v>81</v>
      </c>
    </row>
    <row r="346" s="13" customFormat="1">
      <c r="A346" s="13"/>
      <c r="B346" s="232"/>
      <c r="C346" s="233"/>
      <c r="D346" s="228" t="s">
        <v>133</v>
      </c>
      <c r="E346" s="234" t="s">
        <v>19</v>
      </c>
      <c r="F346" s="235" t="s">
        <v>569</v>
      </c>
      <c r="G346" s="233"/>
      <c r="H346" s="236">
        <v>18</v>
      </c>
      <c r="I346" s="237"/>
      <c r="J346" s="233"/>
      <c r="K346" s="233"/>
      <c r="L346" s="238"/>
      <c r="M346" s="239"/>
      <c r="N346" s="240"/>
      <c r="O346" s="240"/>
      <c r="P346" s="240"/>
      <c r="Q346" s="240"/>
      <c r="R346" s="240"/>
      <c r="S346" s="240"/>
      <c r="T346" s="241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2" t="s">
        <v>133</v>
      </c>
      <c r="AU346" s="242" t="s">
        <v>81</v>
      </c>
      <c r="AV346" s="13" t="s">
        <v>84</v>
      </c>
      <c r="AW346" s="13" t="s">
        <v>34</v>
      </c>
      <c r="AX346" s="13" t="s">
        <v>81</v>
      </c>
      <c r="AY346" s="242" t="s">
        <v>125</v>
      </c>
    </row>
    <row r="347" s="2" customFormat="1" ht="21.75" customHeight="1">
      <c r="A347" s="38"/>
      <c r="B347" s="39"/>
      <c r="C347" s="215" t="s">
        <v>570</v>
      </c>
      <c r="D347" s="215" t="s">
        <v>126</v>
      </c>
      <c r="E347" s="216" t="s">
        <v>571</v>
      </c>
      <c r="F347" s="217" t="s">
        <v>572</v>
      </c>
      <c r="G347" s="218" t="s">
        <v>170</v>
      </c>
      <c r="H347" s="219">
        <v>24</v>
      </c>
      <c r="I347" s="220"/>
      <c r="J347" s="221">
        <f>ROUND(I347*H347,2)</f>
        <v>0</v>
      </c>
      <c r="K347" s="217" t="s">
        <v>19</v>
      </c>
      <c r="L347" s="44"/>
      <c r="M347" s="222" t="s">
        <v>19</v>
      </c>
      <c r="N347" s="223" t="s">
        <v>44</v>
      </c>
      <c r="O347" s="84"/>
      <c r="P347" s="224">
        <f>O347*H347</f>
        <v>0</v>
      </c>
      <c r="Q347" s="224">
        <v>0</v>
      </c>
      <c r="R347" s="224">
        <f>Q347*H347</f>
        <v>0</v>
      </c>
      <c r="S347" s="224">
        <v>0</v>
      </c>
      <c r="T347" s="225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226" t="s">
        <v>229</v>
      </c>
      <c r="AT347" s="226" t="s">
        <v>126</v>
      </c>
      <c r="AU347" s="226" t="s">
        <v>81</v>
      </c>
      <c r="AY347" s="17" t="s">
        <v>125</v>
      </c>
      <c r="BE347" s="227">
        <f>IF(N347="základní",J347,0)</f>
        <v>0</v>
      </c>
      <c r="BF347" s="227">
        <f>IF(N347="snížená",J347,0)</f>
        <v>0</v>
      </c>
      <c r="BG347" s="227">
        <f>IF(N347="zákl. přenesená",J347,0)</f>
        <v>0</v>
      </c>
      <c r="BH347" s="227">
        <f>IF(N347="sníž. přenesená",J347,0)</f>
        <v>0</v>
      </c>
      <c r="BI347" s="227">
        <f>IF(N347="nulová",J347,0)</f>
        <v>0</v>
      </c>
      <c r="BJ347" s="17" t="s">
        <v>81</v>
      </c>
      <c r="BK347" s="227">
        <f>ROUND(I347*H347,2)</f>
        <v>0</v>
      </c>
      <c r="BL347" s="17" t="s">
        <v>229</v>
      </c>
      <c r="BM347" s="226" t="s">
        <v>573</v>
      </c>
    </row>
    <row r="348" s="2" customFormat="1">
      <c r="A348" s="38"/>
      <c r="B348" s="39"/>
      <c r="C348" s="40"/>
      <c r="D348" s="228" t="s">
        <v>132</v>
      </c>
      <c r="E348" s="40"/>
      <c r="F348" s="229" t="s">
        <v>572</v>
      </c>
      <c r="G348" s="40"/>
      <c r="H348" s="40"/>
      <c r="I348" s="132"/>
      <c r="J348" s="40"/>
      <c r="K348" s="40"/>
      <c r="L348" s="44"/>
      <c r="M348" s="230"/>
      <c r="N348" s="231"/>
      <c r="O348" s="84"/>
      <c r="P348" s="84"/>
      <c r="Q348" s="84"/>
      <c r="R348" s="84"/>
      <c r="S348" s="84"/>
      <c r="T348" s="85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T348" s="17" t="s">
        <v>132</v>
      </c>
      <c r="AU348" s="17" t="s">
        <v>81</v>
      </c>
    </row>
    <row r="349" s="2" customFormat="1" ht="21.75" customHeight="1">
      <c r="A349" s="38"/>
      <c r="B349" s="39"/>
      <c r="C349" s="215" t="s">
        <v>574</v>
      </c>
      <c r="D349" s="215" t="s">
        <v>126</v>
      </c>
      <c r="E349" s="216" t="s">
        <v>575</v>
      </c>
      <c r="F349" s="217" t="s">
        <v>576</v>
      </c>
      <c r="G349" s="218" t="s">
        <v>170</v>
      </c>
      <c r="H349" s="219">
        <v>24</v>
      </c>
      <c r="I349" s="220"/>
      <c r="J349" s="221">
        <f>ROUND(I349*H349,2)</f>
        <v>0</v>
      </c>
      <c r="K349" s="217" t="s">
        <v>176</v>
      </c>
      <c r="L349" s="44"/>
      <c r="M349" s="222" t="s">
        <v>19</v>
      </c>
      <c r="N349" s="223" t="s">
        <v>44</v>
      </c>
      <c r="O349" s="84"/>
      <c r="P349" s="224">
        <f>O349*H349</f>
        <v>0</v>
      </c>
      <c r="Q349" s="224">
        <v>0</v>
      </c>
      <c r="R349" s="224">
        <f>Q349*H349</f>
        <v>0</v>
      </c>
      <c r="S349" s="224">
        <v>0</v>
      </c>
      <c r="T349" s="225">
        <f>S349*H349</f>
        <v>0</v>
      </c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R349" s="226" t="s">
        <v>229</v>
      </c>
      <c r="AT349" s="226" t="s">
        <v>126</v>
      </c>
      <c r="AU349" s="226" t="s">
        <v>81</v>
      </c>
      <c r="AY349" s="17" t="s">
        <v>125</v>
      </c>
      <c r="BE349" s="227">
        <f>IF(N349="základní",J349,0)</f>
        <v>0</v>
      </c>
      <c r="BF349" s="227">
        <f>IF(N349="snížená",J349,0)</f>
        <v>0</v>
      </c>
      <c r="BG349" s="227">
        <f>IF(N349="zákl. přenesená",J349,0)</f>
        <v>0</v>
      </c>
      <c r="BH349" s="227">
        <f>IF(N349="sníž. přenesená",J349,0)</f>
        <v>0</v>
      </c>
      <c r="BI349" s="227">
        <f>IF(N349="nulová",J349,0)</f>
        <v>0</v>
      </c>
      <c r="BJ349" s="17" t="s">
        <v>81</v>
      </c>
      <c r="BK349" s="227">
        <f>ROUND(I349*H349,2)</f>
        <v>0</v>
      </c>
      <c r="BL349" s="17" t="s">
        <v>229</v>
      </c>
      <c r="BM349" s="226" t="s">
        <v>577</v>
      </c>
    </row>
    <row r="350" s="2" customFormat="1">
      <c r="A350" s="38"/>
      <c r="B350" s="39"/>
      <c r="C350" s="40"/>
      <c r="D350" s="228" t="s">
        <v>132</v>
      </c>
      <c r="E350" s="40"/>
      <c r="F350" s="229" t="s">
        <v>578</v>
      </c>
      <c r="G350" s="40"/>
      <c r="H350" s="40"/>
      <c r="I350" s="132"/>
      <c r="J350" s="40"/>
      <c r="K350" s="40"/>
      <c r="L350" s="44"/>
      <c r="M350" s="230"/>
      <c r="N350" s="231"/>
      <c r="O350" s="84"/>
      <c r="P350" s="84"/>
      <c r="Q350" s="84"/>
      <c r="R350" s="84"/>
      <c r="S350" s="84"/>
      <c r="T350" s="85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T350" s="17" t="s">
        <v>132</v>
      </c>
      <c r="AU350" s="17" t="s">
        <v>81</v>
      </c>
    </row>
    <row r="351" s="13" customFormat="1">
      <c r="A351" s="13"/>
      <c r="B351" s="232"/>
      <c r="C351" s="233"/>
      <c r="D351" s="228" t="s">
        <v>133</v>
      </c>
      <c r="E351" s="234" t="s">
        <v>19</v>
      </c>
      <c r="F351" s="235" t="s">
        <v>579</v>
      </c>
      <c r="G351" s="233"/>
      <c r="H351" s="236">
        <v>24</v>
      </c>
      <c r="I351" s="237"/>
      <c r="J351" s="233"/>
      <c r="K351" s="233"/>
      <c r="L351" s="238"/>
      <c r="M351" s="239"/>
      <c r="N351" s="240"/>
      <c r="O351" s="240"/>
      <c r="P351" s="240"/>
      <c r="Q351" s="240"/>
      <c r="R351" s="240"/>
      <c r="S351" s="240"/>
      <c r="T351" s="241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2" t="s">
        <v>133</v>
      </c>
      <c r="AU351" s="242" t="s">
        <v>81</v>
      </c>
      <c r="AV351" s="13" t="s">
        <v>84</v>
      </c>
      <c r="AW351" s="13" t="s">
        <v>34</v>
      </c>
      <c r="AX351" s="13" t="s">
        <v>81</v>
      </c>
      <c r="AY351" s="242" t="s">
        <v>125</v>
      </c>
    </row>
    <row r="352" s="2" customFormat="1" ht="21.75" customHeight="1">
      <c r="A352" s="38"/>
      <c r="B352" s="39"/>
      <c r="C352" s="215" t="s">
        <v>580</v>
      </c>
      <c r="D352" s="215" t="s">
        <v>126</v>
      </c>
      <c r="E352" s="216" t="s">
        <v>581</v>
      </c>
      <c r="F352" s="217" t="s">
        <v>582</v>
      </c>
      <c r="G352" s="218" t="s">
        <v>170</v>
      </c>
      <c r="H352" s="219">
        <v>8</v>
      </c>
      <c r="I352" s="220"/>
      <c r="J352" s="221">
        <f>ROUND(I352*H352,2)</f>
        <v>0</v>
      </c>
      <c r="K352" s="217" t="s">
        <v>19</v>
      </c>
      <c r="L352" s="44"/>
      <c r="M352" s="222" t="s">
        <v>19</v>
      </c>
      <c r="N352" s="223" t="s">
        <v>44</v>
      </c>
      <c r="O352" s="84"/>
      <c r="P352" s="224">
        <f>O352*H352</f>
        <v>0</v>
      </c>
      <c r="Q352" s="224">
        <v>0</v>
      </c>
      <c r="R352" s="224">
        <f>Q352*H352</f>
        <v>0</v>
      </c>
      <c r="S352" s="224">
        <v>0</v>
      </c>
      <c r="T352" s="225">
        <f>S352*H352</f>
        <v>0</v>
      </c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R352" s="226" t="s">
        <v>229</v>
      </c>
      <c r="AT352" s="226" t="s">
        <v>126</v>
      </c>
      <c r="AU352" s="226" t="s">
        <v>81</v>
      </c>
      <c r="AY352" s="17" t="s">
        <v>125</v>
      </c>
      <c r="BE352" s="227">
        <f>IF(N352="základní",J352,0)</f>
        <v>0</v>
      </c>
      <c r="BF352" s="227">
        <f>IF(N352="snížená",J352,0)</f>
        <v>0</v>
      </c>
      <c r="BG352" s="227">
        <f>IF(N352="zákl. přenesená",J352,0)</f>
        <v>0</v>
      </c>
      <c r="BH352" s="227">
        <f>IF(N352="sníž. přenesená",J352,0)</f>
        <v>0</v>
      </c>
      <c r="BI352" s="227">
        <f>IF(N352="nulová",J352,0)</f>
        <v>0</v>
      </c>
      <c r="BJ352" s="17" t="s">
        <v>81</v>
      </c>
      <c r="BK352" s="227">
        <f>ROUND(I352*H352,2)</f>
        <v>0</v>
      </c>
      <c r="BL352" s="17" t="s">
        <v>229</v>
      </c>
      <c r="BM352" s="226" t="s">
        <v>583</v>
      </c>
    </row>
    <row r="353" s="2" customFormat="1">
      <c r="A353" s="38"/>
      <c r="B353" s="39"/>
      <c r="C353" s="40"/>
      <c r="D353" s="228" t="s">
        <v>132</v>
      </c>
      <c r="E353" s="40"/>
      <c r="F353" s="229" t="s">
        <v>582</v>
      </c>
      <c r="G353" s="40"/>
      <c r="H353" s="40"/>
      <c r="I353" s="132"/>
      <c r="J353" s="40"/>
      <c r="K353" s="40"/>
      <c r="L353" s="44"/>
      <c r="M353" s="230"/>
      <c r="N353" s="231"/>
      <c r="O353" s="84"/>
      <c r="P353" s="84"/>
      <c r="Q353" s="84"/>
      <c r="R353" s="84"/>
      <c r="S353" s="84"/>
      <c r="T353" s="85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T353" s="17" t="s">
        <v>132</v>
      </c>
      <c r="AU353" s="17" t="s">
        <v>81</v>
      </c>
    </row>
    <row r="354" s="2" customFormat="1" ht="21.75" customHeight="1">
      <c r="A354" s="38"/>
      <c r="B354" s="39"/>
      <c r="C354" s="215" t="s">
        <v>584</v>
      </c>
      <c r="D354" s="215" t="s">
        <v>126</v>
      </c>
      <c r="E354" s="216" t="s">
        <v>585</v>
      </c>
      <c r="F354" s="217" t="s">
        <v>586</v>
      </c>
      <c r="G354" s="218" t="s">
        <v>170</v>
      </c>
      <c r="H354" s="219">
        <v>8</v>
      </c>
      <c r="I354" s="220"/>
      <c r="J354" s="221">
        <f>ROUND(I354*H354,2)</f>
        <v>0</v>
      </c>
      <c r="K354" s="217" t="s">
        <v>176</v>
      </c>
      <c r="L354" s="44"/>
      <c r="M354" s="222" t="s">
        <v>19</v>
      </c>
      <c r="N354" s="223" t="s">
        <v>44</v>
      </c>
      <c r="O354" s="84"/>
      <c r="P354" s="224">
        <f>O354*H354</f>
        <v>0</v>
      </c>
      <c r="Q354" s="224">
        <v>0</v>
      </c>
      <c r="R354" s="224">
        <f>Q354*H354</f>
        <v>0</v>
      </c>
      <c r="S354" s="224">
        <v>0</v>
      </c>
      <c r="T354" s="225">
        <f>S354*H354</f>
        <v>0</v>
      </c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R354" s="226" t="s">
        <v>229</v>
      </c>
      <c r="AT354" s="226" t="s">
        <v>126</v>
      </c>
      <c r="AU354" s="226" t="s">
        <v>81</v>
      </c>
      <c r="AY354" s="17" t="s">
        <v>125</v>
      </c>
      <c r="BE354" s="227">
        <f>IF(N354="základní",J354,0)</f>
        <v>0</v>
      </c>
      <c r="BF354" s="227">
        <f>IF(N354="snížená",J354,0)</f>
        <v>0</v>
      </c>
      <c r="BG354" s="227">
        <f>IF(N354="zákl. přenesená",J354,0)</f>
        <v>0</v>
      </c>
      <c r="BH354" s="227">
        <f>IF(N354="sníž. přenesená",J354,0)</f>
        <v>0</v>
      </c>
      <c r="BI354" s="227">
        <f>IF(N354="nulová",J354,0)</f>
        <v>0</v>
      </c>
      <c r="BJ354" s="17" t="s">
        <v>81</v>
      </c>
      <c r="BK354" s="227">
        <f>ROUND(I354*H354,2)</f>
        <v>0</v>
      </c>
      <c r="BL354" s="17" t="s">
        <v>229</v>
      </c>
      <c r="BM354" s="226" t="s">
        <v>587</v>
      </c>
    </row>
    <row r="355" s="2" customFormat="1">
      <c r="A355" s="38"/>
      <c r="B355" s="39"/>
      <c r="C355" s="40"/>
      <c r="D355" s="228" t="s">
        <v>132</v>
      </c>
      <c r="E355" s="40"/>
      <c r="F355" s="229" t="s">
        <v>588</v>
      </c>
      <c r="G355" s="40"/>
      <c r="H355" s="40"/>
      <c r="I355" s="132"/>
      <c r="J355" s="40"/>
      <c r="K355" s="40"/>
      <c r="L355" s="44"/>
      <c r="M355" s="230"/>
      <c r="N355" s="231"/>
      <c r="O355" s="84"/>
      <c r="P355" s="84"/>
      <c r="Q355" s="84"/>
      <c r="R355" s="84"/>
      <c r="S355" s="84"/>
      <c r="T355" s="85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T355" s="17" t="s">
        <v>132</v>
      </c>
      <c r="AU355" s="17" t="s">
        <v>81</v>
      </c>
    </row>
    <row r="356" s="13" customFormat="1">
      <c r="A356" s="13"/>
      <c r="B356" s="232"/>
      <c r="C356" s="233"/>
      <c r="D356" s="228" t="s">
        <v>133</v>
      </c>
      <c r="E356" s="234" t="s">
        <v>19</v>
      </c>
      <c r="F356" s="235" t="s">
        <v>589</v>
      </c>
      <c r="G356" s="233"/>
      <c r="H356" s="236">
        <v>8</v>
      </c>
      <c r="I356" s="237"/>
      <c r="J356" s="233"/>
      <c r="K356" s="233"/>
      <c r="L356" s="238"/>
      <c r="M356" s="239"/>
      <c r="N356" s="240"/>
      <c r="O356" s="240"/>
      <c r="P356" s="240"/>
      <c r="Q356" s="240"/>
      <c r="R356" s="240"/>
      <c r="S356" s="240"/>
      <c r="T356" s="241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2" t="s">
        <v>133</v>
      </c>
      <c r="AU356" s="242" t="s">
        <v>81</v>
      </c>
      <c r="AV356" s="13" t="s">
        <v>84</v>
      </c>
      <c r="AW356" s="13" t="s">
        <v>34</v>
      </c>
      <c r="AX356" s="13" t="s">
        <v>81</v>
      </c>
      <c r="AY356" s="242" t="s">
        <v>125</v>
      </c>
    </row>
    <row r="357" s="2" customFormat="1" ht="21.75" customHeight="1">
      <c r="A357" s="38"/>
      <c r="B357" s="39"/>
      <c r="C357" s="215" t="s">
        <v>590</v>
      </c>
      <c r="D357" s="215" t="s">
        <v>126</v>
      </c>
      <c r="E357" s="216" t="s">
        <v>591</v>
      </c>
      <c r="F357" s="217" t="s">
        <v>592</v>
      </c>
      <c r="G357" s="218" t="s">
        <v>170</v>
      </c>
      <c r="H357" s="219">
        <v>6</v>
      </c>
      <c r="I357" s="220"/>
      <c r="J357" s="221">
        <f>ROUND(I357*H357,2)</f>
        <v>0</v>
      </c>
      <c r="K357" s="217" t="s">
        <v>19</v>
      </c>
      <c r="L357" s="44"/>
      <c r="M357" s="222" t="s">
        <v>19</v>
      </c>
      <c r="N357" s="223" t="s">
        <v>44</v>
      </c>
      <c r="O357" s="84"/>
      <c r="P357" s="224">
        <f>O357*H357</f>
        <v>0</v>
      </c>
      <c r="Q357" s="224">
        <v>0</v>
      </c>
      <c r="R357" s="224">
        <f>Q357*H357</f>
        <v>0</v>
      </c>
      <c r="S357" s="224">
        <v>0</v>
      </c>
      <c r="T357" s="225">
        <f>S357*H357</f>
        <v>0</v>
      </c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R357" s="226" t="s">
        <v>229</v>
      </c>
      <c r="AT357" s="226" t="s">
        <v>126</v>
      </c>
      <c r="AU357" s="226" t="s">
        <v>81</v>
      </c>
      <c r="AY357" s="17" t="s">
        <v>125</v>
      </c>
      <c r="BE357" s="227">
        <f>IF(N357="základní",J357,0)</f>
        <v>0</v>
      </c>
      <c r="BF357" s="227">
        <f>IF(N357="snížená",J357,0)</f>
        <v>0</v>
      </c>
      <c r="BG357" s="227">
        <f>IF(N357="zákl. přenesená",J357,0)</f>
        <v>0</v>
      </c>
      <c r="BH357" s="227">
        <f>IF(N357="sníž. přenesená",J357,0)</f>
        <v>0</v>
      </c>
      <c r="BI357" s="227">
        <f>IF(N357="nulová",J357,0)</f>
        <v>0</v>
      </c>
      <c r="BJ357" s="17" t="s">
        <v>81</v>
      </c>
      <c r="BK357" s="227">
        <f>ROUND(I357*H357,2)</f>
        <v>0</v>
      </c>
      <c r="BL357" s="17" t="s">
        <v>229</v>
      </c>
      <c r="BM357" s="226" t="s">
        <v>593</v>
      </c>
    </row>
    <row r="358" s="2" customFormat="1">
      <c r="A358" s="38"/>
      <c r="B358" s="39"/>
      <c r="C358" s="40"/>
      <c r="D358" s="228" t="s">
        <v>132</v>
      </c>
      <c r="E358" s="40"/>
      <c r="F358" s="229" t="s">
        <v>592</v>
      </c>
      <c r="G358" s="40"/>
      <c r="H358" s="40"/>
      <c r="I358" s="132"/>
      <c r="J358" s="40"/>
      <c r="K358" s="40"/>
      <c r="L358" s="44"/>
      <c r="M358" s="230"/>
      <c r="N358" s="231"/>
      <c r="O358" s="84"/>
      <c r="P358" s="84"/>
      <c r="Q358" s="84"/>
      <c r="R358" s="84"/>
      <c r="S358" s="84"/>
      <c r="T358" s="85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T358" s="17" t="s">
        <v>132</v>
      </c>
      <c r="AU358" s="17" t="s">
        <v>81</v>
      </c>
    </row>
    <row r="359" s="2" customFormat="1" ht="21.75" customHeight="1">
      <c r="A359" s="38"/>
      <c r="B359" s="39"/>
      <c r="C359" s="215" t="s">
        <v>594</v>
      </c>
      <c r="D359" s="215" t="s">
        <v>126</v>
      </c>
      <c r="E359" s="216" t="s">
        <v>595</v>
      </c>
      <c r="F359" s="217" t="s">
        <v>596</v>
      </c>
      <c r="G359" s="218" t="s">
        <v>170</v>
      </c>
      <c r="H359" s="219">
        <v>6</v>
      </c>
      <c r="I359" s="220"/>
      <c r="J359" s="221">
        <f>ROUND(I359*H359,2)</f>
        <v>0</v>
      </c>
      <c r="K359" s="217" t="s">
        <v>176</v>
      </c>
      <c r="L359" s="44"/>
      <c r="M359" s="222" t="s">
        <v>19</v>
      </c>
      <c r="N359" s="223" t="s">
        <v>44</v>
      </c>
      <c r="O359" s="84"/>
      <c r="P359" s="224">
        <f>O359*H359</f>
        <v>0</v>
      </c>
      <c r="Q359" s="224">
        <v>0</v>
      </c>
      <c r="R359" s="224">
        <f>Q359*H359</f>
        <v>0</v>
      </c>
      <c r="S359" s="224">
        <v>0</v>
      </c>
      <c r="T359" s="225">
        <f>S359*H359</f>
        <v>0</v>
      </c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R359" s="226" t="s">
        <v>229</v>
      </c>
      <c r="AT359" s="226" t="s">
        <v>126</v>
      </c>
      <c r="AU359" s="226" t="s">
        <v>81</v>
      </c>
      <c r="AY359" s="17" t="s">
        <v>125</v>
      </c>
      <c r="BE359" s="227">
        <f>IF(N359="základní",J359,0)</f>
        <v>0</v>
      </c>
      <c r="BF359" s="227">
        <f>IF(N359="snížená",J359,0)</f>
        <v>0</v>
      </c>
      <c r="BG359" s="227">
        <f>IF(N359="zákl. přenesená",J359,0)</f>
        <v>0</v>
      </c>
      <c r="BH359" s="227">
        <f>IF(N359="sníž. přenesená",J359,0)</f>
        <v>0</v>
      </c>
      <c r="BI359" s="227">
        <f>IF(N359="nulová",J359,0)</f>
        <v>0</v>
      </c>
      <c r="BJ359" s="17" t="s">
        <v>81</v>
      </c>
      <c r="BK359" s="227">
        <f>ROUND(I359*H359,2)</f>
        <v>0</v>
      </c>
      <c r="BL359" s="17" t="s">
        <v>229</v>
      </c>
      <c r="BM359" s="226" t="s">
        <v>597</v>
      </c>
    </row>
    <row r="360" s="2" customFormat="1">
      <c r="A360" s="38"/>
      <c r="B360" s="39"/>
      <c r="C360" s="40"/>
      <c r="D360" s="228" t="s">
        <v>132</v>
      </c>
      <c r="E360" s="40"/>
      <c r="F360" s="229" t="s">
        <v>598</v>
      </c>
      <c r="G360" s="40"/>
      <c r="H360" s="40"/>
      <c r="I360" s="132"/>
      <c r="J360" s="40"/>
      <c r="K360" s="40"/>
      <c r="L360" s="44"/>
      <c r="M360" s="230"/>
      <c r="N360" s="231"/>
      <c r="O360" s="84"/>
      <c r="P360" s="84"/>
      <c r="Q360" s="84"/>
      <c r="R360" s="84"/>
      <c r="S360" s="84"/>
      <c r="T360" s="85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T360" s="17" t="s">
        <v>132</v>
      </c>
      <c r="AU360" s="17" t="s">
        <v>81</v>
      </c>
    </row>
    <row r="361" s="13" customFormat="1">
      <c r="A361" s="13"/>
      <c r="B361" s="232"/>
      <c r="C361" s="233"/>
      <c r="D361" s="228" t="s">
        <v>133</v>
      </c>
      <c r="E361" s="234" t="s">
        <v>19</v>
      </c>
      <c r="F361" s="235" t="s">
        <v>599</v>
      </c>
      <c r="G361" s="233"/>
      <c r="H361" s="236">
        <v>6</v>
      </c>
      <c r="I361" s="237"/>
      <c r="J361" s="233"/>
      <c r="K361" s="233"/>
      <c r="L361" s="238"/>
      <c r="M361" s="239"/>
      <c r="N361" s="240"/>
      <c r="O361" s="240"/>
      <c r="P361" s="240"/>
      <c r="Q361" s="240"/>
      <c r="R361" s="240"/>
      <c r="S361" s="240"/>
      <c r="T361" s="241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2" t="s">
        <v>133</v>
      </c>
      <c r="AU361" s="242" t="s">
        <v>81</v>
      </c>
      <c r="AV361" s="13" t="s">
        <v>84</v>
      </c>
      <c r="AW361" s="13" t="s">
        <v>34</v>
      </c>
      <c r="AX361" s="13" t="s">
        <v>81</v>
      </c>
      <c r="AY361" s="242" t="s">
        <v>125</v>
      </c>
    </row>
    <row r="362" s="2" customFormat="1" ht="21.75" customHeight="1">
      <c r="A362" s="38"/>
      <c r="B362" s="39"/>
      <c r="C362" s="215" t="s">
        <v>600</v>
      </c>
      <c r="D362" s="215" t="s">
        <v>126</v>
      </c>
      <c r="E362" s="216" t="s">
        <v>601</v>
      </c>
      <c r="F362" s="217" t="s">
        <v>602</v>
      </c>
      <c r="G362" s="218" t="s">
        <v>170</v>
      </c>
      <c r="H362" s="219">
        <v>7</v>
      </c>
      <c r="I362" s="220"/>
      <c r="J362" s="221">
        <f>ROUND(I362*H362,2)</f>
        <v>0</v>
      </c>
      <c r="K362" s="217" t="s">
        <v>176</v>
      </c>
      <c r="L362" s="44"/>
      <c r="M362" s="222" t="s">
        <v>19</v>
      </c>
      <c r="N362" s="223" t="s">
        <v>44</v>
      </c>
      <c r="O362" s="84"/>
      <c r="P362" s="224">
        <f>O362*H362</f>
        <v>0</v>
      </c>
      <c r="Q362" s="224">
        <v>0</v>
      </c>
      <c r="R362" s="224">
        <f>Q362*H362</f>
        <v>0</v>
      </c>
      <c r="S362" s="224">
        <v>0</v>
      </c>
      <c r="T362" s="225">
        <f>S362*H362</f>
        <v>0</v>
      </c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R362" s="226" t="s">
        <v>229</v>
      </c>
      <c r="AT362" s="226" t="s">
        <v>126</v>
      </c>
      <c r="AU362" s="226" t="s">
        <v>81</v>
      </c>
      <c r="AY362" s="17" t="s">
        <v>125</v>
      </c>
      <c r="BE362" s="227">
        <f>IF(N362="základní",J362,0)</f>
        <v>0</v>
      </c>
      <c r="BF362" s="227">
        <f>IF(N362="snížená",J362,0)</f>
        <v>0</v>
      </c>
      <c r="BG362" s="227">
        <f>IF(N362="zákl. přenesená",J362,0)</f>
        <v>0</v>
      </c>
      <c r="BH362" s="227">
        <f>IF(N362="sníž. přenesená",J362,0)</f>
        <v>0</v>
      </c>
      <c r="BI362" s="227">
        <f>IF(N362="nulová",J362,0)</f>
        <v>0</v>
      </c>
      <c r="BJ362" s="17" t="s">
        <v>81</v>
      </c>
      <c r="BK362" s="227">
        <f>ROUND(I362*H362,2)</f>
        <v>0</v>
      </c>
      <c r="BL362" s="17" t="s">
        <v>229</v>
      </c>
      <c r="BM362" s="226" t="s">
        <v>603</v>
      </c>
    </row>
    <row r="363" s="2" customFormat="1">
      <c r="A363" s="38"/>
      <c r="B363" s="39"/>
      <c r="C363" s="40"/>
      <c r="D363" s="228" t="s">
        <v>132</v>
      </c>
      <c r="E363" s="40"/>
      <c r="F363" s="229" t="s">
        <v>602</v>
      </c>
      <c r="G363" s="40"/>
      <c r="H363" s="40"/>
      <c r="I363" s="132"/>
      <c r="J363" s="40"/>
      <c r="K363" s="40"/>
      <c r="L363" s="44"/>
      <c r="M363" s="230"/>
      <c r="N363" s="231"/>
      <c r="O363" s="84"/>
      <c r="P363" s="84"/>
      <c r="Q363" s="84"/>
      <c r="R363" s="84"/>
      <c r="S363" s="84"/>
      <c r="T363" s="85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T363" s="17" t="s">
        <v>132</v>
      </c>
      <c r="AU363" s="17" t="s">
        <v>81</v>
      </c>
    </row>
    <row r="364" s="2" customFormat="1" ht="16.5" customHeight="1">
      <c r="A364" s="38"/>
      <c r="B364" s="39"/>
      <c r="C364" s="257" t="s">
        <v>604</v>
      </c>
      <c r="D364" s="257" t="s">
        <v>173</v>
      </c>
      <c r="E364" s="258" t="s">
        <v>605</v>
      </c>
      <c r="F364" s="259" t="s">
        <v>606</v>
      </c>
      <c r="G364" s="260" t="s">
        <v>170</v>
      </c>
      <c r="H364" s="261">
        <v>7</v>
      </c>
      <c r="I364" s="262"/>
      <c r="J364" s="263">
        <f>ROUND(I364*H364,2)</f>
        <v>0</v>
      </c>
      <c r="K364" s="259" t="s">
        <v>19</v>
      </c>
      <c r="L364" s="264"/>
      <c r="M364" s="265" t="s">
        <v>19</v>
      </c>
      <c r="N364" s="266" t="s">
        <v>44</v>
      </c>
      <c r="O364" s="84"/>
      <c r="P364" s="224">
        <f>O364*H364</f>
        <v>0</v>
      </c>
      <c r="Q364" s="224">
        <v>0</v>
      </c>
      <c r="R364" s="224">
        <f>Q364*H364</f>
        <v>0</v>
      </c>
      <c r="S364" s="224">
        <v>0</v>
      </c>
      <c r="T364" s="225">
        <f>S364*H364</f>
        <v>0</v>
      </c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R364" s="226" t="s">
        <v>234</v>
      </c>
      <c r="AT364" s="226" t="s">
        <v>173</v>
      </c>
      <c r="AU364" s="226" t="s">
        <v>81</v>
      </c>
      <c r="AY364" s="17" t="s">
        <v>125</v>
      </c>
      <c r="BE364" s="227">
        <f>IF(N364="základní",J364,0)</f>
        <v>0</v>
      </c>
      <c r="BF364" s="227">
        <f>IF(N364="snížená",J364,0)</f>
        <v>0</v>
      </c>
      <c r="BG364" s="227">
        <f>IF(N364="zákl. přenesená",J364,0)</f>
        <v>0</v>
      </c>
      <c r="BH364" s="227">
        <f>IF(N364="sníž. přenesená",J364,0)</f>
        <v>0</v>
      </c>
      <c r="BI364" s="227">
        <f>IF(N364="nulová",J364,0)</f>
        <v>0</v>
      </c>
      <c r="BJ364" s="17" t="s">
        <v>81</v>
      </c>
      <c r="BK364" s="227">
        <f>ROUND(I364*H364,2)</f>
        <v>0</v>
      </c>
      <c r="BL364" s="17" t="s">
        <v>229</v>
      </c>
      <c r="BM364" s="226" t="s">
        <v>607</v>
      </c>
    </row>
    <row r="365" s="2" customFormat="1">
      <c r="A365" s="38"/>
      <c r="B365" s="39"/>
      <c r="C365" s="40"/>
      <c r="D365" s="228" t="s">
        <v>132</v>
      </c>
      <c r="E365" s="40"/>
      <c r="F365" s="229" t="s">
        <v>606</v>
      </c>
      <c r="G365" s="40"/>
      <c r="H365" s="40"/>
      <c r="I365" s="132"/>
      <c r="J365" s="40"/>
      <c r="K365" s="40"/>
      <c r="L365" s="44"/>
      <c r="M365" s="230"/>
      <c r="N365" s="231"/>
      <c r="O365" s="84"/>
      <c r="P365" s="84"/>
      <c r="Q365" s="84"/>
      <c r="R365" s="84"/>
      <c r="S365" s="84"/>
      <c r="T365" s="85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T365" s="17" t="s">
        <v>132</v>
      </c>
      <c r="AU365" s="17" t="s">
        <v>81</v>
      </c>
    </row>
    <row r="366" s="13" customFormat="1">
      <c r="A366" s="13"/>
      <c r="B366" s="232"/>
      <c r="C366" s="233"/>
      <c r="D366" s="228" t="s">
        <v>133</v>
      </c>
      <c r="E366" s="234" t="s">
        <v>19</v>
      </c>
      <c r="F366" s="235" t="s">
        <v>608</v>
      </c>
      <c r="G366" s="233"/>
      <c r="H366" s="236">
        <v>7</v>
      </c>
      <c r="I366" s="237"/>
      <c r="J366" s="233"/>
      <c r="K366" s="233"/>
      <c r="L366" s="238"/>
      <c r="M366" s="239"/>
      <c r="N366" s="240"/>
      <c r="O366" s="240"/>
      <c r="P366" s="240"/>
      <c r="Q366" s="240"/>
      <c r="R366" s="240"/>
      <c r="S366" s="240"/>
      <c r="T366" s="241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2" t="s">
        <v>133</v>
      </c>
      <c r="AU366" s="242" t="s">
        <v>81</v>
      </c>
      <c r="AV366" s="13" t="s">
        <v>84</v>
      </c>
      <c r="AW366" s="13" t="s">
        <v>34</v>
      </c>
      <c r="AX366" s="13" t="s">
        <v>81</v>
      </c>
      <c r="AY366" s="242" t="s">
        <v>125</v>
      </c>
    </row>
    <row r="367" s="2" customFormat="1" ht="16.5" customHeight="1">
      <c r="A367" s="38"/>
      <c r="B367" s="39"/>
      <c r="C367" s="215" t="s">
        <v>609</v>
      </c>
      <c r="D367" s="215" t="s">
        <v>126</v>
      </c>
      <c r="E367" s="216" t="s">
        <v>610</v>
      </c>
      <c r="F367" s="217" t="s">
        <v>611</v>
      </c>
      <c r="G367" s="218" t="s">
        <v>170</v>
      </c>
      <c r="H367" s="219">
        <v>1</v>
      </c>
      <c r="I367" s="220"/>
      <c r="J367" s="221">
        <f>ROUND(I367*H367,2)</f>
        <v>0</v>
      </c>
      <c r="K367" s="217" t="s">
        <v>176</v>
      </c>
      <c r="L367" s="44"/>
      <c r="M367" s="222" t="s">
        <v>19</v>
      </c>
      <c r="N367" s="223" t="s">
        <v>44</v>
      </c>
      <c r="O367" s="84"/>
      <c r="P367" s="224">
        <f>O367*H367</f>
        <v>0</v>
      </c>
      <c r="Q367" s="224">
        <v>0</v>
      </c>
      <c r="R367" s="224">
        <f>Q367*H367</f>
        <v>0</v>
      </c>
      <c r="S367" s="224">
        <v>0</v>
      </c>
      <c r="T367" s="225">
        <f>S367*H367</f>
        <v>0</v>
      </c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R367" s="226" t="s">
        <v>229</v>
      </c>
      <c r="AT367" s="226" t="s">
        <v>126</v>
      </c>
      <c r="AU367" s="226" t="s">
        <v>81</v>
      </c>
      <c r="AY367" s="17" t="s">
        <v>125</v>
      </c>
      <c r="BE367" s="227">
        <f>IF(N367="základní",J367,0)</f>
        <v>0</v>
      </c>
      <c r="BF367" s="227">
        <f>IF(N367="snížená",J367,0)</f>
        <v>0</v>
      </c>
      <c r="BG367" s="227">
        <f>IF(N367="zákl. přenesená",J367,0)</f>
        <v>0</v>
      </c>
      <c r="BH367" s="227">
        <f>IF(N367="sníž. přenesená",J367,0)</f>
        <v>0</v>
      </c>
      <c r="BI367" s="227">
        <f>IF(N367="nulová",J367,0)</f>
        <v>0</v>
      </c>
      <c r="BJ367" s="17" t="s">
        <v>81</v>
      </c>
      <c r="BK367" s="227">
        <f>ROUND(I367*H367,2)</f>
        <v>0</v>
      </c>
      <c r="BL367" s="17" t="s">
        <v>229</v>
      </c>
      <c r="BM367" s="226" t="s">
        <v>612</v>
      </c>
    </row>
    <row r="368" s="2" customFormat="1">
      <c r="A368" s="38"/>
      <c r="B368" s="39"/>
      <c r="C368" s="40"/>
      <c r="D368" s="228" t="s">
        <v>132</v>
      </c>
      <c r="E368" s="40"/>
      <c r="F368" s="229" t="s">
        <v>611</v>
      </c>
      <c r="G368" s="40"/>
      <c r="H368" s="40"/>
      <c r="I368" s="132"/>
      <c r="J368" s="40"/>
      <c r="K368" s="40"/>
      <c r="L368" s="44"/>
      <c r="M368" s="230"/>
      <c r="N368" s="231"/>
      <c r="O368" s="84"/>
      <c r="P368" s="84"/>
      <c r="Q368" s="84"/>
      <c r="R368" s="84"/>
      <c r="S368" s="84"/>
      <c r="T368" s="85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T368" s="17" t="s">
        <v>132</v>
      </c>
      <c r="AU368" s="17" t="s">
        <v>81</v>
      </c>
    </row>
    <row r="369" s="2" customFormat="1" ht="16.5" customHeight="1">
      <c r="A369" s="38"/>
      <c r="B369" s="39"/>
      <c r="C369" s="257" t="s">
        <v>613</v>
      </c>
      <c r="D369" s="257" t="s">
        <v>173</v>
      </c>
      <c r="E369" s="258" t="s">
        <v>614</v>
      </c>
      <c r="F369" s="259" t="s">
        <v>615</v>
      </c>
      <c r="G369" s="260" t="s">
        <v>170</v>
      </c>
      <c r="H369" s="261">
        <v>1</v>
      </c>
      <c r="I369" s="262"/>
      <c r="J369" s="263">
        <f>ROUND(I369*H369,2)</f>
        <v>0</v>
      </c>
      <c r="K369" s="259" t="s">
        <v>19</v>
      </c>
      <c r="L369" s="264"/>
      <c r="M369" s="265" t="s">
        <v>19</v>
      </c>
      <c r="N369" s="266" t="s">
        <v>44</v>
      </c>
      <c r="O369" s="84"/>
      <c r="P369" s="224">
        <f>O369*H369</f>
        <v>0</v>
      </c>
      <c r="Q369" s="224">
        <v>0</v>
      </c>
      <c r="R369" s="224">
        <f>Q369*H369</f>
        <v>0</v>
      </c>
      <c r="S369" s="224">
        <v>0</v>
      </c>
      <c r="T369" s="225">
        <f>S369*H369</f>
        <v>0</v>
      </c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R369" s="226" t="s">
        <v>234</v>
      </c>
      <c r="AT369" s="226" t="s">
        <v>173</v>
      </c>
      <c r="AU369" s="226" t="s">
        <v>81</v>
      </c>
      <c r="AY369" s="17" t="s">
        <v>125</v>
      </c>
      <c r="BE369" s="227">
        <f>IF(N369="základní",J369,0)</f>
        <v>0</v>
      </c>
      <c r="BF369" s="227">
        <f>IF(N369="snížená",J369,0)</f>
        <v>0</v>
      </c>
      <c r="BG369" s="227">
        <f>IF(N369="zákl. přenesená",J369,0)</f>
        <v>0</v>
      </c>
      <c r="BH369" s="227">
        <f>IF(N369="sníž. přenesená",J369,0)</f>
        <v>0</v>
      </c>
      <c r="BI369" s="227">
        <f>IF(N369="nulová",J369,0)</f>
        <v>0</v>
      </c>
      <c r="BJ369" s="17" t="s">
        <v>81</v>
      </c>
      <c r="BK369" s="227">
        <f>ROUND(I369*H369,2)</f>
        <v>0</v>
      </c>
      <c r="BL369" s="17" t="s">
        <v>229</v>
      </c>
      <c r="BM369" s="226" t="s">
        <v>616</v>
      </c>
    </row>
    <row r="370" s="2" customFormat="1">
      <c r="A370" s="38"/>
      <c r="B370" s="39"/>
      <c r="C370" s="40"/>
      <c r="D370" s="228" t="s">
        <v>132</v>
      </c>
      <c r="E370" s="40"/>
      <c r="F370" s="229" t="s">
        <v>615</v>
      </c>
      <c r="G370" s="40"/>
      <c r="H370" s="40"/>
      <c r="I370" s="132"/>
      <c r="J370" s="40"/>
      <c r="K370" s="40"/>
      <c r="L370" s="44"/>
      <c r="M370" s="230"/>
      <c r="N370" s="231"/>
      <c r="O370" s="84"/>
      <c r="P370" s="84"/>
      <c r="Q370" s="84"/>
      <c r="R370" s="84"/>
      <c r="S370" s="84"/>
      <c r="T370" s="85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T370" s="17" t="s">
        <v>132</v>
      </c>
      <c r="AU370" s="17" t="s">
        <v>81</v>
      </c>
    </row>
    <row r="371" s="13" customFormat="1">
      <c r="A371" s="13"/>
      <c r="B371" s="232"/>
      <c r="C371" s="233"/>
      <c r="D371" s="228" t="s">
        <v>133</v>
      </c>
      <c r="E371" s="234" t="s">
        <v>19</v>
      </c>
      <c r="F371" s="235" t="s">
        <v>391</v>
      </c>
      <c r="G371" s="233"/>
      <c r="H371" s="236">
        <v>1</v>
      </c>
      <c r="I371" s="237"/>
      <c r="J371" s="233"/>
      <c r="K371" s="233"/>
      <c r="L371" s="238"/>
      <c r="M371" s="239"/>
      <c r="N371" s="240"/>
      <c r="O371" s="240"/>
      <c r="P371" s="240"/>
      <c r="Q371" s="240"/>
      <c r="R371" s="240"/>
      <c r="S371" s="240"/>
      <c r="T371" s="241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2" t="s">
        <v>133</v>
      </c>
      <c r="AU371" s="242" t="s">
        <v>81</v>
      </c>
      <c r="AV371" s="13" t="s">
        <v>84</v>
      </c>
      <c r="AW371" s="13" t="s">
        <v>34</v>
      </c>
      <c r="AX371" s="13" t="s">
        <v>81</v>
      </c>
      <c r="AY371" s="242" t="s">
        <v>125</v>
      </c>
    </row>
    <row r="372" s="2" customFormat="1" ht="16.5" customHeight="1">
      <c r="A372" s="38"/>
      <c r="B372" s="39"/>
      <c r="C372" s="257" t="s">
        <v>617</v>
      </c>
      <c r="D372" s="257" t="s">
        <v>173</v>
      </c>
      <c r="E372" s="258" t="s">
        <v>618</v>
      </c>
      <c r="F372" s="259" t="s">
        <v>619</v>
      </c>
      <c r="G372" s="260" t="s">
        <v>170</v>
      </c>
      <c r="H372" s="261">
        <v>1</v>
      </c>
      <c r="I372" s="262"/>
      <c r="J372" s="263">
        <f>ROUND(I372*H372,2)</f>
        <v>0</v>
      </c>
      <c r="K372" s="259" t="s">
        <v>19</v>
      </c>
      <c r="L372" s="264"/>
      <c r="M372" s="265" t="s">
        <v>19</v>
      </c>
      <c r="N372" s="266" t="s">
        <v>44</v>
      </c>
      <c r="O372" s="84"/>
      <c r="P372" s="224">
        <f>O372*H372</f>
        <v>0</v>
      </c>
      <c r="Q372" s="224">
        <v>0</v>
      </c>
      <c r="R372" s="224">
        <f>Q372*H372</f>
        <v>0</v>
      </c>
      <c r="S372" s="224">
        <v>0</v>
      </c>
      <c r="T372" s="225">
        <f>S372*H372</f>
        <v>0</v>
      </c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R372" s="226" t="s">
        <v>234</v>
      </c>
      <c r="AT372" s="226" t="s">
        <v>173</v>
      </c>
      <c r="AU372" s="226" t="s">
        <v>81</v>
      </c>
      <c r="AY372" s="17" t="s">
        <v>125</v>
      </c>
      <c r="BE372" s="227">
        <f>IF(N372="základní",J372,0)</f>
        <v>0</v>
      </c>
      <c r="BF372" s="227">
        <f>IF(N372="snížená",J372,0)</f>
        <v>0</v>
      </c>
      <c r="BG372" s="227">
        <f>IF(N372="zákl. přenesená",J372,0)</f>
        <v>0</v>
      </c>
      <c r="BH372" s="227">
        <f>IF(N372="sníž. přenesená",J372,0)</f>
        <v>0</v>
      </c>
      <c r="BI372" s="227">
        <f>IF(N372="nulová",J372,0)</f>
        <v>0</v>
      </c>
      <c r="BJ372" s="17" t="s">
        <v>81</v>
      </c>
      <c r="BK372" s="227">
        <f>ROUND(I372*H372,2)</f>
        <v>0</v>
      </c>
      <c r="BL372" s="17" t="s">
        <v>229</v>
      </c>
      <c r="BM372" s="226" t="s">
        <v>620</v>
      </c>
    </row>
    <row r="373" s="2" customFormat="1">
      <c r="A373" s="38"/>
      <c r="B373" s="39"/>
      <c r="C373" s="40"/>
      <c r="D373" s="228" t="s">
        <v>132</v>
      </c>
      <c r="E373" s="40"/>
      <c r="F373" s="229" t="s">
        <v>619</v>
      </c>
      <c r="G373" s="40"/>
      <c r="H373" s="40"/>
      <c r="I373" s="132"/>
      <c r="J373" s="40"/>
      <c r="K373" s="40"/>
      <c r="L373" s="44"/>
      <c r="M373" s="230"/>
      <c r="N373" s="231"/>
      <c r="O373" s="84"/>
      <c r="P373" s="84"/>
      <c r="Q373" s="84"/>
      <c r="R373" s="84"/>
      <c r="S373" s="84"/>
      <c r="T373" s="85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T373" s="17" t="s">
        <v>132</v>
      </c>
      <c r="AU373" s="17" t="s">
        <v>81</v>
      </c>
    </row>
    <row r="374" s="13" customFormat="1">
      <c r="A374" s="13"/>
      <c r="B374" s="232"/>
      <c r="C374" s="233"/>
      <c r="D374" s="228" t="s">
        <v>133</v>
      </c>
      <c r="E374" s="234" t="s">
        <v>19</v>
      </c>
      <c r="F374" s="235" t="s">
        <v>621</v>
      </c>
      <c r="G374" s="233"/>
      <c r="H374" s="236">
        <v>1</v>
      </c>
      <c r="I374" s="237"/>
      <c r="J374" s="233"/>
      <c r="K374" s="233"/>
      <c r="L374" s="238"/>
      <c r="M374" s="239"/>
      <c r="N374" s="240"/>
      <c r="O374" s="240"/>
      <c r="P374" s="240"/>
      <c r="Q374" s="240"/>
      <c r="R374" s="240"/>
      <c r="S374" s="240"/>
      <c r="T374" s="241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2" t="s">
        <v>133</v>
      </c>
      <c r="AU374" s="242" t="s">
        <v>81</v>
      </c>
      <c r="AV374" s="13" t="s">
        <v>84</v>
      </c>
      <c r="AW374" s="13" t="s">
        <v>34</v>
      </c>
      <c r="AX374" s="13" t="s">
        <v>81</v>
      </c>
      <c r="AY374" s="242" t="s">
        <v>125</v>
      </c>
    </row>
    <row r="375" s="2" customFormat="1" ht="16.5" customHeight="1">
      <c r="A375" s="38"/>
      <c r="B375" s="39"/>
      <c r="C375" s="215" t="s">
        <v>622</v>
      </c>
      <c r="D375" s="215" t="s">
        <v>126</v>
      </c>
      <c r="E375" s="216" t="s">
        <v>623</v>
      </c>
      <c r="F375" s="217" t="s">
        <v>624</v>
      </c>
      <c r="G375" s="218" t="s">
        <v>170</v>
      </c>
      <c r="H375" s="219">
        <v>8</v>
      </c>
      <c r="I375" s="220"/>
      <c r="J375" s="221">
        <f>ROUND(I375*H375,2)</f>
        <v>0</v>
      </c>
      <c r="K375" s="217" t="s">
        <v>176</v>
      </c>
      <c r="L375" s="44"/>
      <c r="M375" s="222" t="s">
        <v>19</v>
      </c>
      <c r="N375" s="223" t="s">
        <v>44</v>
      </c>
      <c r="O375" s="84"/>
      <c r="P375" s="224">
        <f>O375*H375</f>
        <v>0</v>
      </c>
      <c r="Q375" s="224">
        <v>0</v>
      </c>
      <c r="R375" s="224">
        <f>Q375*H375</f>
        <v>0</v>
      </c>
      <c r="S375" s="224">
        <v>0</v>
      </c>
      <c r="T375" s="225">
        <f>S375*H375</f>
        <v>0</v>
      </c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R375" s="226" t="s">
        <v>229</v>
      </c>
      <c r="AT375" s="226" t="s">
        <v>126</v>
      </c>
      <c r="AU375" s="226" t="s">
        <v>81</v>
      </c>
      <c r="AY375" s="17" t="s">
        <v>125</v>
      </c>
      <c r="BE375" s="227">
        <f>IF(N375="základní",J375,0)</f>
        <v>0</v>
      </c>
      <c r="BF375" s="227">
        <f>IF(N375="snížená",J375,0)</f>
        <v>0</v>
      </c>
      <c r="BG375" s="227">
        <f>IF(N375="zákl. přenesená",J375,0)</f>
        <v>0</v>
      </c>
      <c r="BH375" s="227">
        <f>IF(N375="sníž. přenesená",J375,0)</f>
        <v>0</v>
      </c>
      <c r="BI375" s="227">
        <f>IF(N375="nulová",J375,0)</f>
        <v>0</v>
      </c>
      <c r="BJ375" s="17" t="s">
        <v>81</v>
      </c>
      <c r="BK375" s="227">
        <f>ROUND(I375*H375,2)</f>
        <v>0</v>
      </c>
      <c r="BL375" s="17" t="s">
        <v>229</v>
      </c>
      <c r="BM375" s="226" t="s">
        <v>625</v>
      </c>
    </row>
    <row r="376" s="2" customFormat="1">
      <c r="A376" s="38"/>
      <c r="B376" s="39"/>
      <c r="C376" s="40"/>
      <c r="D376" s="228" t="s">
        <v>132</v>
      </c>
      <c r="E376" s="40"/>
      <c r="F376" s="229" t="s">
        <v>624</v>
      </c>
      <c r="G376" s="40"/>
      <c r="H376" s="40"/>
      <c r="I376" s="132"/>
      <c r="J376" s="40"/>
      <c r="K376" s="40"/>
      <c r="L376" s="44"/>
      <c r="M376" s="230"/>
      <c r="N376" s="231"/>
      <c r="O376" s="84"/>
      <c r="P376" s="84"/>
      <c r="Q376" s="84"/>
      <c r="R376" s="84"/>
      <c r="S376" s="84"/>
      <c r="T376" s="85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T376" s="17" t="s">
        <v>132</v>
      </c>
      <c r="AU376" s="17" t="s">
        <v>81</v>
      </c>
    </row>
    <row r="377" s="2" customFormat="1" ht="16.5" customHeight="1">
      <c r="A377" s="38"/>
      <c r="B377" s="39"/>
      <c r="C377" s="257" t="s">
        <v>626</v>
      </c>
      <c r="D377" s="257" t="s">
        <v>173</v>
      </c>
      <c r="E377" s="258" t="s">
        <v>627</v>
      </c>
      <c r="F377" s="259" t="s">
        <v>628</v>
      </c>
      <c r="G377" s="260" t="s">
        <v>170</v>
      </c>
      <c r="H377" s="261">
        <v>8</v>
      </c>
      <c r="I377" s="262"/>
      <c r="J377" s="263">
        <f>ROUND(I377*H377,2)</f>
        <v>0</v>
      </c>
      <c r="K377" s="259" t="s">
        <v>19</v>
      </c>
      <c r="L377" s="264"/>
      <c r="M377" s="265" t="s">
        <v>19</v>
      </c>
      <c r="N377" s="266" t="s">
        <v>44</v>
      </c>
      <c r="O377" s="84"/>
      <c r="P377" s="224">
        <f>O377*H377</f>
        <v>0</v>
      </c>
      <c r="Q377" s="224">
        <v>0</v>
      </c>
      <c r="R377" s="224">
        <f>Q377*H377</f>
        <v>0</v>
      </c>
      <c r="S377" s="224">
        <v>0</v>
      </c>
      <c r="T377" s="225">
        <f>S377*H377</f>
        <v>0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226" t="s">
        <v>234</v>
      </c>
      <c r="AT377" s="226" t="s">
        <v>173</v>
      </c>
      <c r="AU377" s="226" t="s">
        <v>81</v>
      </c>
      <c r="AY377" s="17" t="s">
        <v>125</v>
      </c>
      <c r="BE377" s="227">
        <f>IF(N377="základní",J377,0)</f>
        <v>0</v>
      </c>
      <c r="BF377" s="227">
        <f>IF(N377="snížená",J377,0)</f>
        <v>0</v>
      </c>
      <c r="BG377" s="227">
        <f>IF(N377="zákl. přenesená",J377,0)</f>
        <v>0</v>
      </c>
      <c r="BH377" s="227">
        <f>IF(N377="sníž. přenesená",J377,0)</f>
        <v>0</v>
      </c>
      <c r="BI377" s="227">
        <f>IF(N377="nulová",J377,0)</f>
        <v>0</v>
      </c>
      <c r="BJ377" s="17" t="s">
        <v>81</v>
      </c>
      <c r="BK377" s="227">
        <f>ROUND(I377*H377,2)</f>
        <v>0</v>
      </c>
      <c r="BL377" s="17" t="s">
        <v>229</v>
      </c>
      <c r="BM377" s="226" t="s">
        <v>629</v>
      </c>
    </row>
    <row r="378" s="2" customFormat="1">
      <c r="A378" s="38"/>
      <c r="B378" s="39"/>
      <c r="C378" s="40"/>
      <c r="D378" s="228" t="s">
        <v>132</v>
      </c>
      <c r="E378" s="40"/>
      <c r="F378" s="229" t="s">
        <v>628</v>
      </c>
      <c r="G378" s="40"/>
      <c r="H378" s="40"/>
      <c r="I378" s="132"/>
      <c r="J378" s="40"/>
      <c r="K378" s="40"/>
      <c r="L378" s="44"/>
      <c r="M378" s="230"/>
      <c r="N378" s="231"/>
      <c r="O378" s="84"/>
      <c r="P378" s="84"/>
      <c r="Q378" s="84"/>
      <c r="R378" s="84"/>
      <c r="S378" s="84"/>
      <c r="T378" s="85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T378" s="17" t="s">
        <v>132</v>
      </c>
      <c r="AU378" s="17" t="s">
        <v>81</v>
      </c>
    </row>
    <row r="379" s="13" customFormat="1">
      <c r="A379" s="13"/>
      <c r="B379" s="232"/>
      <c r="C379" s="233"/>
      <c r="D379" s="228" t="s">
        <v>133</v>
      </c>
      <c r="E379" s="234" t="s">
        <v>19</v>
      </c>
      <c r="F379" s="235" t="s">
        <v>630</v>
      </c>
      <c r="G379" s="233"/>
      <c r="H379" s="236">
        <v>8</v>
      </c>
      <c r="I379" s="237"/>
      <c r="J379" s="233"/>
      <c r="K379" s="233"/>
      <c r="L379" s="238"/>
      <c r="M379" s="239"/>
      <c r="N379" s="240"/>
      <c r="O379" s="240"/>
      <c r="P379" s="240"/>
      <c r="Q379" s="240"/>
      <c r="R379" s="240"/>
      <c r="S379" s="240"/>
      <c r="T379" s="241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2" t="s">
        <v>133</v>
      </c>
      <c r="AU379" s="242" t="s">
        <v>81</v>
      </c>
      <c r="AV379" s="13" t="s">
        <v>84</v>
      </c>
      <c r="AW379" s="13" t="s">
        <v>34</v>
      </c>
      <c r="AX379" s="13" t="s">
        <v>81</v>
      </c>
      <c r="AY379" s="242" t="s">
        <v>125</v>
      </c>
    </row>
    <row r="380" s="2" customFormat="1" ht="21.75" customHeight="1">
      <c r="A380" s="38"/>
      <c r="B380" s="39"/>
      <c r="C380" s="215" t="s">
        <v>631</v>
      </c>
      <c r="D380" s="215" t="s">
        <v>126</v>
      </c>
      <c r="E380" s="216" t="s">
        <v>632</v>
      </c>
      <c r="F380" s="217" t="s">
        <v>633</v>
      </c>
      <c r="G380" s="218" t="s">
        <v>170</v>
      </c>
      <c r="H380" s="219">
        <v>3</v>
      </c>
      <c r="I380" s="220"/>
      <c r="J380" s="221">
        <f>ROUND(I380*H380,2)</f>
        <v>0</v>
      </c>
      <c r="K380" s="217" t="s">
        <v>176</v>
      </c>
      <c r="L380" s="44"/>
      <c r="M380" s="222" t="s">
        <v>19</v>
      </c>
      <c r="N380" s="223" t="s">
        <v>44</v>
      </c>
      <c r="O380" s="84"/>
      <c r="P380" s="224">
        <f>O380*H380</f>
        <v>0</v>
      </c>
      <c r="Q380" s="224">
        <v>0</v>
      </c>
      <c r="R380" s="224">
        <f>Q380*H380</f>
        <v>0</v>
      </c>
      <c r="S380" s="224">
        <v>0</v>
      </c>
      <c r="T380" s="225">
        <f>S380*H380</f>
        <v>0</v>
      </c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R380" s="226" t="s">
        <v>229</v>
      </c>
      <c r="AT380" s="226" t="s">
        <v>126</v>
      </c>
      <c r="AU380" s="226" t="s">
        <v>81</v>
      </c>
      <c r="AY380" s="17" t="s">
        <v>125</v>
      </c>
      <c r="BE380" s="227">
        <f>IF(N380="základní",J380,0)</f>
        <v>0</v>
      </c>
      <c r="BF380" s="227">
        <f>IF(N380="snížená",J380,0)</f>
        <v>0</v>
      </c>
      <c r="BG380" s="227">
        <f>IF(N380="zákl. přenesená",J380,0)</f>
        <v>0</v>
      </c>
      <c r="BH380" s="227">
        <f>IF(N380="sníž. přenesená",J380,0)</f>
        <v>0</v>
      </c>
      <c r="BI380" s="227">
        <f>IF(N380="nulová",J380,0)</f>
        <v>0</v>
      </c>
      <c r="BJ380" s="17" t="s">
        <v>81</v>
      </c>
      <c r="BK380" s="227">
        <f>ROUND(I380*H380,2)</f>
        <v>0</v>
      </c>
      <c r="BL380" s="17" t="s">
        <v>229</v>
      </c>
      <c r="BM380" s="226" t="s">
        <v>634</v>
      </c>
    </row>
    <row r="381" s="2" customFormat="1">
      <c r="A381" s="38"/>
      <c r="B381" s="39"/>
      <c r="C381" s="40"/>
      <c r="D381" s="228" t="s">
        <v>132</v>
      </c>
      <c r="E381" s="40"/>
      <c r="F381" s="229" t="s">
        <v>633</v>
      </c>
      <c r="G381" s="40"/>
      <c r="H381" s="40"/>
      <c r="I381" s="132"/>
      <c r="J381" s="40"/>
      <c r="K381" s="40"/>
      <c r="L381" s="44"/>
      <c r="M381" s="230"/>
      <c r="N381" s="231"/>
      <c r="O381" s="84"/>
      <c r="P381" s="84"/>
      <c r="Q381" s="84"/>
      <c r="R381" s="84"/>
      <c r="S381" s="84"/>
      <c r="T381" s="85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T381" s="17" t="s">
        <v>132</v>
      </c>
      <c r="AU381" s="17" t="s">
        <v>81</v>
      </c>
    </row>
    <row r="382" s="2" customFormat="1" ht="21.75" customHeight="1">
      <c r="A382" s="38"/>
      <c r="B382" s="39"/>
      <c r="C382" s="257" t="s">
        <v>635</v>
      </c>
      <c r="D382" s="257" t="s">
        <v>173</v>
      </c>
      <c r="E382" s="258" t="s">
        <v>636</v>
      </c>
      <c r="F382" s="259" t="s">
        <v>637</v>
      </c>
      <c r="G382" s="260" t="s">
        <v>170</v>
      </c>
      <c r="H382" s="261">
        <v>3</v>
      </c>
      <c r="I382" s="262"/>
      <c r="J382" s="263">
        <f>ROUND(I382*H382,2)</f>
        <v>0</v>
      </c>
      <c r="K382" s="259" t="s">
        <v>19</v>
      </c>
      <c r="L382" s="264"/>
      <c r="M382" s="265" t="s">
        <v>19</v>
      </c>
      <c r="N382" s="266" t="s">
        <v>44</v>
      </c>
      <c r="O382" s="84"/>
      <c r="P382" s="224">
        <f>O382*H382</f>
        <v>0</v>
      </c>
      <c r="Q382" s="224">
        <v>0</v>
      </c>
      <c r="R382" s="224">
        <f>Q382*H382</f>
        <v>0</v>
      </c>
      <c r="S382" s="224">
        <v>0</v>
      </c>
      <c r="T382" s="225">
        <f>S382*H382</f>
        <v>0</v>
      </c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R382" s="226" t="s">
        <v>234</v>
      </c>
      <c r="AT382" s="226" t="s">
        <v>173</v>
      </c>
      <c r="AU382" s="226" t="s">
        <v>81</v>
      </c>
      <c r="AY382" s="17" t="s">
        <v>125</v>
      </c>
      <c r="BE382" s="227">
        <f>IF(N382="základní",J382,0)</f>
        <v>0</v>
      </c>
      <c r="BF382" s="227">
        <f>IF(N382="snížená",J382,0)</f>
        <v>0</v>
      </c>
      <c r="BG382" s="227">
        <f>IF(N382="zákl. přenesená",J382,0)</f>
        <v>0</v>
      </c>
      <c r="BH382" s="227">
        <f>IF(N382="sníž. přenesená",J382,0)</f>
        <v>0</v>
      </c>
      <c r="BI382" s="227">
        <f>IF(N382="nulová",J382,0)</f>
        <v>0</v>
      </c>
      <c r="BJ382" s="17" t="s">
        <v>81</v>
      </c>
      <c r="BK382" s="227">
        <f>ROUND(I382*H382,2)</f>
        <v>0</v>
      </c>
      <c r="BL382" s="17" t="s">
        <v>229</v>
      </c>
      <c r="BM382" s="226" t="s">
        <v>638</v>
      </c>
    </row>
    <row r="383" s="2" customFormat="1">
      <c r="A383" s="38"/>
      <c r="B383" s="39"/>
      <c r="C383" s="40"/>
      <c r="D383" s="228" t="s">
        <v>132</v>
      </c>
      <c r="E383" s="40"/>
      <c r="F383" s="229" t="s">
        <v>637</v>
      </c>
      <c r="G383" s="40"/>
      <c r="H383" s="40"/>
      <c r="I383" s="132"/>
      <c r="J383" s="40"/>
      <c r="K383" s="40"/>
      <c r="L383" s="44"/>
      <c r="M383" s="230"/>
      <c r="N383" s="231"/>
      <c r="O383" s="84"/>
      <c r="P383" s="84"/>
      <c r="Q383" s="84"/>
      <c r="R383" s="84"/>
      <c r="S383" s="84"/>
      <c r="T383" s="85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T383" s="17" t="s">
        <v>132</v>
      </c>
      <c r="AU383" s="17" t="s">
        <v>81</v>
      </c>
    </row>
    <row r="384" s="13" customFormat="1">
      <c r="A384" s="13"/>
      <c r="B384" s="232"/>
      <c r="C384" s="233"/>
      <c r="D384" s="228" t="s">
        <v>133</v>
      </c>
      <c r="E384" s="234" t="s">
        <v>19</v>
      </c>
      <c r="F384" s="235" t="s">
        <v>639</v>
      </c>
      <c r="G384" s="233"/>
      <c r="H384" s="236">
        <v>3</v>
      </c>
      <c r="I384" s="237"/>
      <c r="J384" s="233"/>
      <c r="K384" s="233"/>
      <c r="L384" s="238"/>
      <c r="M384" s="239"/>
      <c r="N384" s="240"/>
      <c r="O384" s="240"/>
      <c r="P384" s="240"/>
      <c r="Q384" s="240"/>
      <c r="R384" s="240"/>
      <c r="S384" s="240"/>
      <c r="T384" s="241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2" t="s">
        <v>133</v>
      </c>
      <c r="AU384" s="242" t="s">
        <v>81</v>
      </c>
      <c r="AV384" s="13" t="s">
        <v>84</v>
      </c>
      <c r="AW384" s="13" t="s">
        <v>34</v>
      </c>
      <c r="AX384" s="13" t="s">
        <v>81</v>
      </c>
      <c r="AY384" s="242" t="s">
        <v>125</v>
      </c>
    </row>
    <row r="385" s="2" customFormat="1" ht="16.5" customHeight="1">
      <c r="A385" s="38"/>
      <c r="B385" s="39"/>
      <c r="C385" s="257" t="s">
        <v>640</v>
      </c>
      <c r="D385" s="257" t="s">
        <v>173</v>
      </c>
      <c r="E385" s="258" t="s">
        <v>641</v>
      </c>
      <c r="F385" s="259" t="s">
        <v>642</v>
      </c>
      <c r="G385" s="260" t="s">
        <v>170</v>
      </c>
      <c r="H385" s="261">
        <v>2</v>
      </c>
      <c r="I385" s="262"/>
      <c r="J385" s="263">
        <f>ROUND(I385*H385,2)</f>
        <v>0</v>
      </c>
      <c r="K385" s="259" t="s">
        <v>19</v>
      </c>
      <c r="L385" s="264"/>
      <c r="M385" s="265" t="s">
        <v>19</v>
      </c>
      <c r="N385" s="266" t="s">
        <v>44</v>
      </c>
      <c r="O385" s="84"/>
      <c r="P385" s="224">
        <f>O385*H385</f>
        <v>0</v>
      </c>
      <c r="Q385" s="224">
        <v>0</v>
      </c>
      <c r="R385" s="224">
        <f>Q385*H385</f>
        <v>0</v>
      </c>
      <c r="S385" s="224">
        <v>0</v>
      </c>
      <c r="T385" s="225">
        <f>S385*H385</f>
        <v>0</v>
      </c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R385" s="226" t="s">
        <v>234</v>
      </c>
      <c r="AT385" s="226" t="s">
        <v>173</v>
      </c>
      <c r="AU385" s="226" t="s">
        <v>81</v>
      </c>
      <c r="AY385" s="17" t="s">
        <v>125</v>
      </c>
      <c r="BE385" s="227">
        <f>IF(N385="základní",J385,0)</f>
        <v>0</v>
      </c>
      <c r="BF385" s="227">
        <f>IF(N385="snížená",J385,0)</f>
        <v>0</v>
      </c>
      <c r="BG385" s="227">
        <f>IF(N385="zákl. přenesená",J385,0)</f>
        <v>0</v>
      </c>
      <c r="BH385" s="227">
        <f>IF(N385="sníž. přenesená",J385,0)</f>
        <v>0</v>
      </c>
      <c r="BI385" s="227">
        <f>IF(N385="nulová",J385,0)</f>
        <v>0</v>
      </c>
      <c r="BJ385" s="17" t="s">
        <v>81</v>
      </c>
      <c r="BK385" s="227">
        <f>ROUND(I385*H385,2)</f>
        <v>0</v>
      </c>
      <c r="BL385" s="17" t="s">
        <v>229</v>
      </c>
      <c r="BM385" s="226" t="s">
        <v>643</v>
      </c>
    </row>
    <row r="386" s="2" customFormat="1">
      <c r="A386" s="38"/>
      <c r="B386" s="39"/>
      <c r="C386" s="40"/>
      <c r="D386" s="228" t="s">
        <v>132</v>
      </c>
      <c r="E386" s="40"/>
      <c r="F386" s="229" t="s">
        <v>642</v>
      </c>
      <c r="G386" s="40"/>
      <c r="H386" s="40"/>
      <c r="I386" s="132"/>
      <c r="J386" s="40"/>
      <c r="K386" s="40"/>
      <c r="L386" s="44"/>
      <c r="M386" s="230"/>
      <c r="N386" s="231"/>
      <c r="O386" s="84"/>
      <c r="P386" s="84"/>
      <c r="Q386" s="84"/>
      <c r="R386" s="84"/>
      <c r="S386" s="84"/>
      <c r="T386" s="85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T386" s="17" t="s">
        <v>132</v>
      </c>
      <c r="AU386" s="17" t="s">
        <v>81</v>
      </c>
    </row>
    <row r="387" s="13" customFormat="1">
      <c r="A387" s="13"/>
      <c r="B387" s="232"/>
      <c r="C387" s="233"/>
      <c r="D387" s="228" t="s">
        <v>133</v>
      </c>
      <c r="E387" s="234" t="s">
        <v>19</v>
      </c>
      <c r="F387" s="235" t="s">
        <v>644</v>
      </c>
      <c r="G387" s="233"/>
      <c r="H387" s="236">
        <v>2</v>
      </c>
      <c r="I387" s="237"/>
      <c r="J387" s="233"/>
      <c r="K387" s="233"/>
      <c r="L387" s="238"/>
      <c r="M387" s="239"/>
      <c r="N387" s="240"/>
      <c r="O387" s="240"/>
      <c r="P387" s="240"/>
      <c r="Q387" s="240"/>
      <c r="R387" s="240"/>
      <c r="S387" s="240"/>
      <c r="T387" s="241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2" t="s">
        <v>133</v>
      </c>
      <c r="AU387" s="242" t="s">
        <v>81</v>
      </c>
      <c r="AV387" s="13" t="s">
        <v>84</v>
      </c>
      <c r="AW387" s="13" t="s">
        <v>34</v>
      </c>
      <c r="AX387" s="13" t="s">
        <v>81</v>
      </c>
      <c r="AY387" s="242" t="s">
        <v>125</v>
      </c>
    </row>
    <row r="388" s="2" customFormat="1" ht="16.5" customHeight="1">
      <c r="A388" s="38"/>
      <c r="B388" s="39"/>
      <c r="C388" s="257" t="s">
        <v>645</v>
      </c>
      <c r="D388" s="257" t="s">
        <v>173</v>
      </c>
      <c r="E388" s="258" t="s">
        <v>646</v>
      </c>
      <c r="F388" s="259" t="s">
        <v>647</v>
      </c>
      <c r="G388" s="260" t="s">
        <v>170</v>
      </c>
      <c r="H388" s="261">
        <v>1</v>
      </c>
      <c r="I388" s="262"/>
      <c r="J388" s="263">
        <f>ROUND(I388*H388,2)</f>
        <v>0</v>
      </c>
      <c r="K388" s="259" t="s">
        <v>19</v>
      </c>
      <c r="L388" s="264"/>
      <c r="M388" s="265" t="s">
        <v>19</v>
      </c>
      <c r="N388" s="266" t="s">
        <v>44</v>
      </c>
      <c r="O388" s="84"/>
      <c r="P388" s="224">
        <f>O388*H388</f>
        <v>0</v>
      </c>
      <c r="Q388" s="224">
        <v>0</v>
      </c>
      <c r="R388" s="224">
        <f>Q388*H388</f>
        <v>0</v>
      </c>
      <c r="S388" s="224">
        <v>0</v>
      </c>
      <c r="T388" s="225">
        <f>S388*H388</f>
        <v>0</v>
      </c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R388" s="226" t="s">
        <v>234</v>
      </c>
      <c r="AT388" s="226" t="s">
        <v>173</v>
      </c>
      <c r="AU388" s="226" t="s">
        <v>81</v>
      </c>
      <c r="AY388" s="17" t="s">
        <v>125</v>
      </c>
      <c r="BE388" s="227">
        <f>IF(N388="základní",J388,0)</f>
        <v>0</v>
      </c>
      <c r="BF388" s="227">
        <f>IF(N388="snížená",J388,0)</f>
        <v>0</v>
      </c>
      <c r="BG388" s="227">
        <f>IF(N388="zákl. přenesená",J388,0)</f>
        <v>0</v>
      </c>
      <c r="BH388" s="227">
        <f>IF(N388="sníž. přenesená",J388,0)</f>
        <v>0</v>
      </c>
      <c r="BI388" s="227">
        <f>IF(N388="nulová",J388,0)</f>
        <v>0</v>
      </c>
      <c r="BJ388" s="17" t="s">
        <v>81</v>
      </c>
      <c r="BK388" s="227">
        <f>ROUND(I388*H388,2)</f>
        <v>0</v>
      </c>
      <c r="BL388" s="17" t="s">
        <v>229</v>
      </c>
      <c r="BM388" s="226" t="s">
        <v>648</v>
      </c>
    </row>
    <row r="389" s="2" customFormat="1">
      <c r="A389" s="38"/>
      <c r="B389" s="39"/>
      <c r="C389" s="40"/>
      <c r="D389" s="228" t="s">
        <v>132</v>
      </c>
      <c r="E389" s="40"/>
      <c r="F389" s="229" t="s">
        <v>647</v>
      </c>
      <c r="G389" s="40"/>
      <c r="H389" s="40"/>
      <c r="I389" s="132"/>
      <c r="J389" s="40"/>
      <c r="K389" s="40"/>
      <c r="L389" s="44"/>
      <c r="M389" s="230"/>
      <c r="N389" s="231"/>
      <c r="O389" s="84"/>
      <c r="P389" s="84"/>
      <c r="Q389" s="84"/>
      <c r="R389" s="84"/>
      <c r="S389" s="84"/>
      <c r="T389" s="85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T389" s="17" t="s">
        <v>132</v>
      </c>
      <c r="AU389" s="17" t="s">
        <v>81</v>
      </c>
    </row>
    <row r="390" s="13" customFormat="1">
      <c r="A390" s="13"/>
      <c r="B390" s="232"/>
      <c r="C390" s="233"/>
      <c r="D390" s="228" t="s">
        <v>133</v>
      </c>
      <c r="E390" s="234" t="s">
        <v>19</v>
      </c>
      <c r="F390" s="235" t="s">
        <v>649</v>
      </c>
      <c r="G390" s="233"/>
      <c r="H390" s="236">
        <v>1</v>
      </c>
      <c r="I390" s="237"/>
      <c r="J390" s="233"/>
      <c r="K390" s="233"/>
      <c r="L390" s="238"/>
      <c r="M390" s="239"/>
      <c r="N390" s="240"/>
      <c r="O390" s="240"/>
      <c r="P390" s="240"/>
      <c r="Q390" s="240"/>
      <c r="R390" s="240"/>
      <c r="S390" s="240"/>
      <c r="T390" s="241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2" t="s">
        <v>133</v>
      </c>
      <c r="AU390" s="242" t="s">
        <v>81</v>
      </c>
      <c r="AV390" s="13" t="s">
        <v>84</v>
      </c>
      <c r="AW390" s="13" t="s">
        <v>34</v>
      </c>
      <c r="AX390" s="13" t="s">
        <v>81</v>
      </c>
      <c r="AY390" s="242" t="s">
        <v>125</v>
      </c>
    </row>
    <row r="391" s="2" customFormat="1" ht="21.75" customHeight="1">
      <c r="A391" s="38"/>
      <c r="B391" s="39"/>
      <c r="C391" s="215" t="s">
        <v>650</v>
      </c>
      <c r="D391" s="215" t="s">
        <v>126</v>
      </c>
      <c r="E391" s="216" t="s">
        <v>651</v>
      </c>
      <c r="F391" s="217" t="s">
        <v>652</v>
      </c>
      <c r="G391" s="218" t="s">
        <v>170</v>
      </c>
      <c r="H391" s="219">
        <v>1</v>
      </c>
      <c r="I391" s="220"/>
      <c r="J391" s="221">
        <f>ROUND(I391*H391,2)</f>
        <v>0</v>
      </c>
      <c r="K391" s="217" t="s">
        <v>176</v>
      </c>
      <c r="L391" s="44"/>
      <c r="M391" s="222" t="s">
        <v>19</v>
      </c>
      <c r="N391" s="223" t="s">
        <v>44</v>
      </c>
      <c r="O391" s="84"/>
      <c r="P391" s="224">
        <f>O391*H391</f>
        <v>0</v>
      </c>
      <c r="Q391" s="224">
        <v>0</v>
      </c>
      <c r="R391" s="224">
        <f>Q391*H391</f>
        <v>0</v>
      </c>
      <c r="S391" s="224">
        <v>0</v>
      </c>
      <c r="T391" s="225">
        <f>S391*H391</f>
        <v>0</v>
      </c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R391" s="226" t="s">
        <v>229</v>
      </c>
      <c r="AT391" s="226" t="s">
        <v>126</v>
      </c>
      <c r="AU391" s="226" t="s">
        <v>81</v>
      </c>
      <c r="AY391" s="17" t="s">
        <v>125</v>
      </c>
      <c r="BE391" s="227">
        <f>IF(N391="základní",J391,0)</f>
        <v>0</v>
      </c>
      <c r="BF391" s="227">
        <f>IF(N391="snížená",J391,0)</f>
        <v>0</v>
      </c>
      <c r="BG391" s="227">
        <f>IF(N391="zákl. přenesená",J391,0)</f>
        <v>0</v>
      </c>
      <c r="BH391" s="227">
        <f>IF(N391="sníž. přenesená",J391,0)</f>
        <v>0</v>
      </c>
      <c r="BI391" s="227">
        <f>IF(N391="nulová",J391,0)</f>
        <v>0</v>
      </c>
      <c r="BJ391" s="17" t="s">
        <v>81</v>
      </c>
      <c r="BK391" s="227">
        <f>ROUND(I391*H391,2)</f>
        <v>0</v>
      </c>
      <c r="BL391" s="17" t="s">
        <v>229</v>
      </c>
      <c r="BM391" s="226" t="s">
        <v>653</v>
      </c>
    </row>
    <row r="392" s="2" customFormat="1">
      <c r="A392" s="38"/>
      <c r="B392" s="39"/>
      <c r="C392" s="40"/>
      <c r="D392" s="228" t="s">
        <v>132</v>
      </c>
      <c r="E392" s="40"/>
      <c r="F392" s="229" t="s">
        <v>652</v>
      </c>
      <c r="G392" s="40"/>
      <c r="H392" s="40"/>
      <c r="I392" s="132"/>
      <c r="J392" s="40"/>
      <c r="K392" s="40"/>
      <c r="L392" s="44"/>
      <c r="M392" s="230"/>
      <c r="N392" s="231"/>
      <c r="O392" s="84"/>
      <c r="P392" s="84"/>
      <c r="Q392" s="84"/>
      <c r="R392" s="84"/>
      <c r="S392" s="84"/>
      <c r="T392" s="85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T392" s="17" t="s">
        <v>132</v>
      </c>
      <c r="AU392" s="17" t="s">
        <v>81</v>
      </c>
    </row>
    <row r="393" s="2" customFormat="1" ht="16.5" customHeight="1">
      <c r="A393" s="38"/>
      <c r="B393" s="39"/>
      <c r="C393" s="257" t="s">
        <v>654</v>
      </c>
      <c r="D393" s="257" t="s">
        <v>173</v>
      </c>
      <c r="E393" s="258" t="s">
        <v>655</v>
      </c>
      <c r="F393" s="259" t="s">
        <v>656</v>
      </c>
      <c r="G393" s="260" t="s">
        <v>170</v>
      </c>
      <c r="H393" s="261">
        <v>1</v>
      </c>
      <c r="I393" s="262"/>
      <c r="J393" s="263">
        <f>ROUND(I393*H393,2)</f>
        <v>0</v>
      </c>
      <c r="K393" s="259" t="s">
        <v>19</v>
      </c>
      <c r="L393" s="264"/>
      <c r="M393" s="265" t="s">
        <v>19</v>
      </c>
      <c r="N393" s="266" t="s">
        <v>44</v>
      </c>
      <c r="O393" s="84"/>
      <c r="P393" s="224">
        <f>O393*H393</f>
        <v>0</v>
      </c>
      <c r="Q393" s="224">
        <v>0</v>
      </c>
      <c r="R393" s="224">
        <f>Q393*H393</f>
        <v>0</v>
      </c>
      <c r="S393" s="224">
        <v>0</v>
      </c>
      <c r="T393" s="225">
        <f>S393*H393</f>
        <v>0</v>
      </c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R393" s="226" t="s">
        <v>234</v>
      </c>
      <c r="AT393" s="226" t="s">
        <v>173</v>
      </c>
      <c r="AU393" s="226" t="s">
        <v>81</v>
      </c>
      <c r="AY393" s="17" t="s">
        <v>125</v>
      </c>
      <c r="BE393" s="227">
        <f>IF(N393="základní",J393,0)</f>
        <v>0</v>
      </c>
      <c r="BF393" s="227">
        <f>IF(N393="snížená",J393,0)</f>
        <v>0</v>
      </c>
      <c r="BG393" s="227">
        <f>IF(N393="zákl. přenesená",J393,0)</f>
        <v>0</v>
      </c>
      <c r="BH393" s="227">
        <f>IF(N393="sníž. přenesená",J393,0)</f>
        <v>0</v>
      </c>
      <c r="BI393" s="227">
        <f>IF(N393="nulová",J393,0)</f>
        <v>0</v>
      </c>
      <c r="BJ393" s="17" t="s">
        <v>81</v>
      </c>
      <c r="BK393" s="227">
        <f>ROUND(I393*H393,2)</f>
        <v>0</v>
      </c>
      <c r="BL393" s="17" t="s">
        <v>229</v>
      </c>
      <c r="BM393" s="226" t="s">
        <v>657</v>
      </c>
    </row>
    <row r="394" s="2" customFormat="1">
      <c r="A394" s="38"/>
      <c r="B394" s="39"/>
      <c r="C394" s="40"/>
      <c r="D394" s="228" t="s">
        <v>132</v>
      </c>
      <c r="E394" s="40"/>
      <c r="F394" s="229" t="s">
        <v>656</v>
      </c>
      <c r="G394" s="40"/>
      <c r="H394" s="40"/>
      <c r="I394" s="132"/>
      <c r="J394" s="40"/>
      <c r="K394" s="40"/>
      <c r="L394" s="44"/>
      <c r="M394" s="230"/>
      <c r="N394" s="231"/>
      <c r="O394" s="84"/>
      <c r="P394" s="84"/>
      <c r="Q394" s="84"/>
      <c r="R394" s="84"/>
      <c r="S394" s="84"/>
      <c r="T394" s="85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T394" s="17" t="s">
        <v>132</v>
      </c>
      <c r="AU394" s="17" t="s">
        <v>81</v>
      </c>
    </row>
    <row r="395" s="13" customFormat="1">
      <c r="A395" s="13"/>
      <c r="B395" s="232"/>
      <c r="C395" s="233"/>
      <c r="D395" s="228" t="s">
        <v>133</v>
      </c>
      <c r="E395" s="234" t="s">
        <v>19</v>
      </c>
      <c r="F395" s="235" t="s">
        <v>649</v>
      </c>
      <c r="G395" s="233"/>
      <c r="H395" s="236">
        <v>1</v>
      </c>
      <c r="I395" s="237"/>
      <c r="J395" s="233"/>
      <c r="K395" s="233"/>
      <c r="L395" s="238"/>
      <c r="M395" s="239"/>
      <c r="N395" s="240"/>
      <c r="O395" s="240"/>
      <c r="P395" s="240"/>
      <c r="Q395" s="240"/>
      <c r="R395" s="240"/>
      <c r="S395" s="240"/>
      <c r="T395" s="241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2" t="s">
        <v>133</v>
      </c>
      <c r="AU395" s="242" t="s">
        <v>81</v>
      </c>
      <c r="AV395" s="13" t="s">
        <v>84</v>
      </c>
      <c r="AW395" s="13" t="s">
        <v>34</v>
      </c>
      <c r="AX395" s="13" t="s">
        <v>81</v>
      </c>
      <c r="AY395" s="242" t="s">
        <v>125</v>
      </c>
    </row>
    <row r="396" s="2" customFormat="1" ht="21.75" customHeight="1">
      <c r="A396" s="38"/>
      <c r="B396" s="39"/>
      <c r="C396" s="215" t="s">
        <v>247</v>
      </c>
      <c r="D396" s="215" t="s">
        <v>126</v>
      </c>
      <c r="E396" s="216" t="s">
        <v>658</v>
      </c>
      <c r="F396" s="217" t="s">
        <v>659</v>
      </c>
      <c r="G396" s="218" t="s">
        <v>170</v>
      </c>
      <c r="H396" s="219">
        <v>6</v>
      </c>
      <c r="I396" s="220"/>
      <c r="J396" s="221">
        <f>ROUND(I396*H396,2)</f>
        <v>0</v>
      </c>
      <c r="K396" s="217" t="s">
        <v>176</v>
      </c>
      <c r="L396" s="44"/>
      <c r="M396" s="222" t="s">
        <v>19</v>
      </c>
      <c r="N396" s="223" t="s">
        <v>44</v>
      </c>
      <c r="O396" s="84"/>
      <c r="P396" s="224">
        <f>O396*H396</f>
        <v>0</v>
      </c>
      <c r="Q396" s="224">
        <v>0</v>
      </c>
      <c r="R396" s="224">
        <f>Q396*H396</f>
        <v>0</v>
      </c>
      <c r="S396" s="224">
        <v>0</v>
      </c>
      <c r="T396" s="225">
        <f>S396*H396</f>
        <v>0</v>
      </c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R396" s="226" t="s">
        <v>229</v>
      </c>
      <c r="AT396" s="226" t="s">
        <v>126</v>
      </c>
      <c r="AU396" s="226" t="s">
        <v>81</v>
      </c>
      <c r="AY396" s="17" t="s">
        <v>125</v>
      </c>
      <c r="BE396" s="227">
        <f>IF(N396="základní",J396,0)</f>
        <v>0</v>
      </c>
      <c r="BF396" s="227">
        <f>IF(N396="snížená",J396,0)</f>
        <v>0</v>
      </c>
      <c r="BG396" s="227">
        <f>IF(N396="zákl. přenesená",J396,0)</f>
        <v>0</v>
      </c>
      <c r="BH396" s="227">
        <f>IF(N396="sníž. přenesená",J396,0)</f>
        <v>0</v>
      </c>
      <c r="BI396" s="227">
        <f>IF(N396="nulová",J396,0)</f>
        <v>0</v>
      </c>
      <c r="BJ396" s="17" t="s">
        <v>81</v>
      </c>
      <c r="BK396" s="227">
        <f>ROUND(I396*H396,2)</f>
        <v>0</v>
      </c>
      <c r="BL396" s="17" t="s">
        <v>229</v>
      </c>
      <c r="BM396" s="226" t="s">
        <v>660</v>
      </c>
    </row>
    <row r="397" s="2" customFormat="1">
      <c r="A397" s="38"/>
      <c r="B397" s="39"/>
      <c r="C397" s="40"/>
      <c r="D397" s="228" t="s">
        <v>132</v>
      </c>
      <c r="E397" s="40"/>
      <c r="F397" s="229" t="s">
        <v>659</v>
      </c>
      <c r="G397" s="40"/>
      <c r="H397" s="40"/>
      <c r="I397" s="132"/>
      <c r="J397" s="40"/>
      <c r="K397" s="40"/>
      <c r="L397" s="44"/>
      <c r="M397" s="230"/>
      <c r="N397" s="231"/>
      <c r="O397" s="84"/>
      <c r="P397" s="84"/>
      <c r="Q397" s="84"/>
      <c r="R397" s="84"/>
      <c r="S397" s="84"/>
      <c r="T397" s="85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T397" s="17" t="s">
        <v>132</v>
      </c>
      <c r="AU397" s="17" t="s">
        <v>81</v>
      </c>
    </row>
    <row r="398" s="2" customFormat="1" ht="21.75" customHeight="1">
      <c r="A398" s="38"/>
      <c r="B398" s="39"/>
      <c r="C398" s="257" t="s">
        <v>661</v>
      </c>
      <c r="D398" s="257" t="s">
        <v>173</v>
      </c>
      <c r="E398" s="258" t="s">
        <v>662</v>
      </c>
      <c r="F398" s="259" t="s">
        <v>663</v>
      </c>
      <c r="G398" s="260" t="s">
        <v>170</v>
      </c>
      <c r="H398" s="261">
        <v>6</v>
      </c>
      <c r="I398" s="262"/>
      <c r="J398" s="263">
        <f>ROUND(I398*H398,2)</f>
        <v>0</v>
      </c>
      <c r="K398" s="259" t="s">
        <v>19</v>
      </c>
      <c r="L398" s="264"/>
      <c r="M398" s="265" t="s">
        <v>19</v>
      </c>
      <c r="N398" s="266" t="s">
        <v>44</v>
      </c>
      <c r="O398" s="84"/>
      <c r="P398" s="224">
        <f>O398*H398</f>
        <v>0</v>
      </c>
      <c r="Q398" s="224">
        <v>0</v>
      </c>
      <c r="R398" s="224">
        <f>Q398*H398</f>
        <v>0</v>
      </c>
      <c r="S398" s="224">
        <v>0</v>
      </c>
      <c r="T398" s="225">
        <f>S398*H398</f>
        <v>0</v>
      </c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R398" s="226" t="s">
        <v>234</v>
      </c>
      <c r="AT398" s="226" t="s">
        <v>173</v>
      </c>
      <c r="AU398" s="226" t="s">
        <v>81</v>
      </c>
      <c r="AY398" s="17" t="s">
        <v>125</v>
      </c>
      <c r="BE398" s="227">
        <f>IF(N398="základní",J398,0)</f>
        <v>0</v>
      </c>
      <c r="BF398" s="227">
        <f>IF(N398="snížená",J398,0)</f>
        <v>0</v>
      </c>
      <c r="BG398" s="227">
        <f>IF(N398="zákl. přenesená",J398,0)</f>
        <v>0</v>
      </c>
      <c r="BH398" s="227">
        <f>IF(N398="sníž. přenesená",J398,0)</f>
        <v>0</v>
      </c>
      <c r="BI398" s="227">
        <f>IF(N398="nulová",J398,0)</f>
        <v>0</v>
      </c>
      <c r="BJ398" s="17" t="s">
        <v>81</v>
      </c>
      <c r="BK398" s="227">
        <f>ROUND(I398*H398,2)</f>
        <v>0</v>
      </c>
      <c r="BL398" s="17" t="s">
        <v>229</v>
      </c>
      <c r="BM398" s="226" t="s">
        <v>664</v>
      </c>
    </row>
    <row r="399" s="2" customFormat="1">
      <c r="A399" s="38"/>
      <c r="B399" s="39"/>
      <c r="C399" s="40"/>
      <c r="D399" s="228" t="s">
        <v>132</v>
      </c>
      <c r="E399" s="40"/>
      <c r="F399" s="229" t="s">
        <v>663</v>
      </c>
      <c r="G399" s="40"/>
      <c r="H399" s="40"/>
      <c r="I399" s="132"/>
      <c r="J399" s="40"/>
      <c r="K399" s="40"/>
      <c r="L399" s="44"/>
      <c r="M399" s="230"/>
      <c r="N399" s="231"/>
      <c r="O399" s="84"/>
      <c r="P399" s="84"/>
      <c r="Q399" s="84"/>
      <c r="R399" s="84"/>
      <c r="S399" s="84"/>
      <c r="T399" s="85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T399" s="17" t="s">
        <v>132</v>
      </c>
      <c r="AU399" s="17" t="s">
        <v>81</v>
      </c>
    </row>
    <row r="400" s="13" customFormat="1">
      <c r="A400" s="13"/>
      <c r="B400" s="232"/>
      <c r="C400" s="233"/>
      <c r="D400" s="228" t="s">
        <v>133</v>
      </c>
      <c r="E400" s="234" t="s">
        <v>19</v>
      </c>
      <c r="F400" s="235" t="s">
        <v>665</v>
      </c>
      <c r="G400" s="233"/>
      <c r="H400" s="236">
        <v>6</v>
      </c>
      <c r="I400" s="237"/>
      <c r="J400" s="233"/>
      <c r="K400" s="233"/>
      <c r="L400" s="238"/>
      <c r="M400" s="239"/>
      <c r="N400" s="240"/>
      <c r="O400" s="240"/>
      <c r="P400" s="240"/>
      <c r="Q400" s="240"/>
      <c r="R400" s="240"/>
      <c r="S400" s="240"/>
      <c r="T400" s="241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2" t="s">
        <v>133</v>
      </c>
      <c r="AU400" s="242" t="s">
        <v>81</v>
      </c>
      <c r="AV400" s="13" t="s">
        <v>84</v>
      </c>
      <c r="AW400" s="13" t="s">
        <v>34</v>
      </c>
      <c r="AX400" s="13" t="s">
        <v>81</v>
      </c>
      <c r="AY400" s="242" t="s">
        <v>125</v>
      </c>
    </row>
    <row r="401" s="2" customFormat="1" ht="16.5" customHeight="1">
      <c r="A401" s="38"/>
      <c r="B401" s="39"/>
      <c r="C401" s="257" t="s">
        <v>666</v>
      </c>
      <c r="D401" s="257" t="s">
        <v>173</v>
      </c>
      <c r="E401" s="258" t="s">
        <v>667</v>
      </c>
      <c r="F401" s="259" t="s">
        <v>668</v>
      </c>
      <c r="G401" s="260" t="s">
        <v>170</v>
      </c>
      <c r="H401" s="261">
        <v>6</v>
      </c>
      <c r="I401" s="262"/>
      <c r="J401" s="263">
        <f>ROUND(I401*H401,2)</f>
        <v>0</v>
      </c>
      <c r="K401" s="259" t="s">
        <v>19</v>
      </c>
      <c r="L401" s="264"/>
      <c r="M401" s="265" t="s">
        <v>19</v>
      </c>
      <c r="N401" s="266" t="s">
        <v>44</v>
      </c>
      <c r="O401" s="84"/>
      <c r="P401" s="224">
        <f>O401*H401</f>
        <v>0</v>
      </c>
      <c r="Q401" s="224">
        <v>0</v>
      </c>
      <c r="R401" s="224">
        <f>Q401*H401</f>
        <v>0</v>
      </c>
      <c r="S401" s="224">
        <v>0</v>
      </c>
      <c r="T401" s="225">
        <f>S401*H401</f>
        <v>0</v>
      </c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R401" s="226" t="s">
        <v>234</v>
      </c>
      <c r="AT401" s="226" t="s">
        <v>173</v>
      </c>
      <c r="AU401" s="226" t="s">
        <v>81</v>
      </c>
      <c r="AY401" s="17" t="s">
        <v>125</v>
      </c>
      <c r="BE401" s="227">
        <f>IF(N401="základní",J401,0)</f>
        <v>0</v>
      </c>
      <c r="BF401" s="227">
        <f>IF(N401="snížená",J401,0)</f>
        <v>0</v>
      </c>
      <c r="BG401" s="227">
        <f>IF(N401="zákl. přenesená",J401,0)</f>
        <v>0</v>
      </c>
      <c r="BH401" s="227">
        <f>IF(N401="sníž. přenesená",J401,0)</f>
        <v>0</v>
      </c>
      <c r="BI401" s="227">
        <f>IF(N401="nulová",J401,0)</f>
        <v>0</v>
      </c>
      <c r="BJ401" s="17" t="s">
        <v>81</v>
      </c>
      <c r="BK401" s="227">
        <f>ROUND(I401*H401,2)</f>
        <v>0</v>
      </c>
      <c r="BL401" s="17" t="s">
        <v>229</v>
      </c>
      <c r="BM401" s="226" t="s">
        <v>669</v>
      </c>
    </row>
    <row r="402" s="2" customFormat="1">
      <c r="A402" s="38"/>
      <c r="B402" s="39"/>
      <c r="C402" s="40"/>
      <c r="D402" s="228" t="s">
        <v>132</v>
      </c>
      <c r="E402" s="40"/>
      <c r="F402" s="229" t="s">
        <v>668</v>
      </c>
      <c r="G402" s="40"/>
      <c r="H402" s="40"/>
      <c r="I402" s="132"/>
      <c r="J402" s="40"/>
      <c r="K402" s="40"/>
      <c r="L402" s="44"/>
      <c r="M402" s="230"/>
      <c r="N402" s="231"/>
      <c r="O402" s="84"/>
      <c r="P402" s="84"/>
      <c r="Q402" s="84"/>
      <c r="R402" s="84"/>
      <c r="S402" s="84"/>
      <c r="T402" s="85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T402" s="17" t="s">
        <v>132</v>
      </c>
      <c r="AU402" s="17" t="s">
        <v>81</v>
      </c>
    </row>
    <row r="403" s="13" customFormat="1">
      <c r="A403" s="13"/>
      <c r="B403" s="232"/>
      <c r="C403" s="233"/>
      <c r="D403" s="228" t="s">
        <v>133</v>
      </c>
      <c r="E403" s="234" t="s">
        <v>19</v>
      </c>
      <c r="F403" s="235" t="s">
        <v>665</v>
      </c>
      <c r="G403" s="233"/>
      <c r="H403" s="236">
        <v>6</v>
      </c>
      <c r="I403" s="237"/>
      <c r="J403" s="233"/>
      <c r="K403" s="233"/>
      <c r="L403" s="238"/>
      <c r="M403" s="239"/>
      <c r="N403" s="240"/>
      <c r="O403" s="240"/>
      <c r="P403" s="240"/>
      <c r="Q403" s="240"/>
      <c r="R403" s="240"/>
      <c r="S403" s="240"/>
      <c r="T403" s="241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2" t="s">
        <v>133</v>
      </c>
      <c r="AU403" s="242" t="s">
        <v>81</v>
      </c>
      <c r="AV403" s="13" t="s">
        <v>84</v>
      </c>
      <c r="AW403" s="13" t="s">
        <v>34</v>
      </c>
      <c r="AX403" s="13" t="s">
        <v>81</v>
      </c>
      <c r="AY403" s="242" t="s">
        <v>125</v>
      </c>
    </row>
    <row r="404" s="2" customFormat="1" ht="16.5" customHeight="1">
      <c r="A404" s="38"/>
      <c r="B404" s="39"/>
      <c r="C404" s="257" t="s">
        <v>670</v>
      </c>
      <c r="D404" s="257" t="s">
        <v>173</v>
      </c>
      <c r="E404" s="258" t="s">
        <v>671</v>
      </c>
      <c r="F404" s="259" t="s">
        <v>672</v>
      </c>
      <c r="G404" s="260" t="s">
        <v>170</v>
      </c>
      <c r="H404" s="261">
        <v>6</v>
      </c>
      <c r="I404" s="262"/>
      <c r="J404" s="263">
        <f>ROUND(I404*H404,2)</f>
        <v>0</v>
      </c>
      <c r="K404" s="259" t="s">
        <v>19</v>
      </c>
      <c r="L404" s="264"/>
      <c r="M404" s="265" t="s">
        <v>19</v>
      </c>
      <c r="N404" s="266" t="s">
        <v>44</v>
      </c>
      <c r="O404" s="84"/>
      <c r="P404" s="224">
        <f>O404*H404</f>
        <v>0</v>
      </c>
      <c r="Q404" s="224">
        <v>0</v>
      </c>
      <c r="R404" s="224">
        <f>Q404*H404</f>
        <v>0</v>
      </c>
      <c r="S404" s="224">
        <v>0</v>
      </c>
      <c r="T404" s="225">
        <f>S404*H404</f>
        <v>0</v>
      </c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R404" s="226" t="s">
        <v>234</v>
      </c>
      <c r="AT404" s="226" t="s">
        <v>173</v>
      </c>
      <c r="AU404" s="226" t="s">
        <v>81</v>
      </c>
      <c r="AY404" s="17" t="s">
        <v>125</v>
      </c>
      <c r="BE404" s="227">
        <f>IF(N404="základní",J404,0)</f>
        <v>0</v>
      </c>
      <c r="BF404" s="227">
        <f>IF(N404="snížená",J404,0)</f>
        <v>0</v>
      </c>
      <c r="BG404" s="227">
        <f>IF(N404="zákl. přenesená",J404,0)</f>
        <v>0</v>
      </c>
      <c r="BH404" s="227">
        <f>IF(N404="sníž. přenesená",J404,0)</f>
        <v>0</v>
      </c>
      <c r="BI404" s="227">
        <f>IF(N404="nulová",J404,0)</f>
        <v>0</v>
      </c>
      <c r="BJ404" s="17" t="s">
        <v>81</v>
      </c>
      <c r="BK404" s="227">
        <f>ROUND(I404*H404,2)</f>
        <v>0</v>
      </c>
      <c r="BL404" s="17" t="s">
        <v>229</v>
      </c>
      <c r="BM404" s="226" t="s">
        <v>673</v>
      </c>
    </row>
    <row r="405" s="2" customFormat="1">
      <c r="A405" s="38"/>
      <c r="B405" s="39"/>
      <c r="C405" s="40"/>
      <c r="D405" s="228" t="s">
        <v>132</v>
      </c>
      <c r="E405" s="40"/>
      <c r="F405" s="229" t="s">
        <v>672</v>
      </c>
      <c r="G405" s="40"/>
      <c r="H405" s="40"/>
      <c r="I405" s="132"/>
      <c r="J405" s="40"/>
      <c r="K405" s="40"/>
      <c r="L405" s="44"/>
      <c r="M405" s="230"/>
      <c r="N405" s="231"/>
      <c r="O405" s="84"/>
      <c r="P405" s="84"/>
      <c r="Q405" s="84"/>
      <c r="R405" s="84"/>
      <c r="S405" s="84"/>
      <c r="T405" s="85"/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T405" s="17" t="s">
        <v>132</v>
      </c>
      <c r="AU405" s="17" t="s">
        <v>81</v>
      </c>
    </row>
    <row r="406" s="13" customFormat="1">
      <c r="A406" s="13"/>
      <c r="B406" s="232"/>
      <c r="C406" s="233"/>
      <c r="D406" s="228" t="s">
        <v>133</v>
      </c>
      <c r="E406" s="234" t="s">
        <v>19</v>
      </c>
      <c r="F406" s="235" t="s">
        <v>665</v>
      </c>
      <c r="G406" s="233"/>
      <c r="H406" s="236">
        <v>6</v>
      </c>
      <c r="I406" s="237"/>
      <c r="J406" s="233"/>
      <c r="K406" s="233"/>
      <c r="L406" s="238"/>
      <c r="M406" s="239"/>
      <c r="N406" s="240"/>
      <c r="O406" s="240"/>
      <c r="P406" s="240"/>
      <c r="Q406" s="240"/>
      <c r="R406" s="240"/>
      <c r="S406" s="240"/>
      <c r="T406" s="241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2" t="s">
        <v>133</v>
      </c>
      <c r="AU406" s="242" t="s">
        <v>81</v>
      </c>
      <c r="AV406" s="13" t="s">
        <v>84</v>
      </c>
      <c r="AW406" s="13" t="s">
        <v>34</v>
      </c>
      <c r="AX406" s="13" t="s">
        <v>81</v>
      </c>
      <c r="AY406" s="242" t="s">
        <v>125</v>
      </c>
    </row>
    <row r="407" s="2" customFormat="1" ht="21.75" customHeight="1">
      <c r="A407" s="38"/>
      <c r="B407" s="39"/>
      <c r="C407" s="215" t="s">
        <v>674</v>
      </c>
      <c r="D407" s="215" t="s">
        <v>126</v>
      </c>
      <c r="E407" s="216" t="s">
        <v>675</v>
      </c>
      <c r="F407" s="217" t="s">
        <v>676</v>
      </c>
      <c r="G407" s="218" t="s">
        <v>170</v>
      </c>
      <c r="H407" s="219">
        <v>6</v>
      </c>
      <c r="I407" s="220"/>
      <c r="J407" s="221">
        <f>ROUND(I407*H407,2)</f>
        <v>0</v>
      </c>
      <c r="K407" s="217" t="s">
        <v>176</v>
      </c>
      <c r="L407" s="44"/>
      <c r="M407" s="222" t="s">
        <v>19</v>
      </c>
      <c r="N407" s="223" t="s">
        <v>44</v>
      </c>
      <c r="O407" s="84"/>
      <c r="P407" s="224">
        <f>O407*H407</f>
        <v>0</v>
      </c>
      <c r="Q407" s="224">
        <v>0</v>
      </c>
      <c r="R407" s="224">
        <f>Q407*H407</f>
        <v>0</v>
      </c>
      <c r="S407" s="224">
        <v>0</v>
      </c>
      <c r="T407" s="225">
        <f>S407*H407</f>
        <v>0</v>
      </c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R407" s="226" t="s">
        <v>229</v>
      </c>
      <c r="AT407" s="226" t="s">
        <v>126</v>
      </c>
      <c r="AU407" s="226" t="s">
        <v>81</v>
      </c>
      <c r="AY407" s="17" t="s">
        <v>125</v>
      </c>
      <c r="BE407" s="227">
        <f>IF(N407="základní",J407,0)</f>
        <v>0</v>
      </c>
      <c r="BF407" s="227">
        <f>IF(N407="snížená",J407,0)</f>
        <v>0</v>
      </c>
      <c r="BG407" s="227">
        <f>IF(N407="zákl. přenesená",J407,0)</f>
        <v>0</v>
      </c>
      <c r="BH407" s="227">
        <f>IF(N407="sníž. přenesená",J407,0)</f>
        <v>0</v>
      </c>
      <c r="BI407" s="227">
        <f>IF(N407="nulová",J407,0)</f>
        <v>0</v>
      </c>
      <c r="BJ407" s="17" t="s">
        <v>81</v>
      </c>
      <c r="BK407" s="227">
        <f>ROUND(I407*H407,2)</f>
        <v>0</v>
      </c>
      <c r="BL407" s="17" t="s">
        <v>229</v>
      </c>
      <c r="BM407" s="226" t="s">
        <v>677</v>
      </c>
    </row>
    <row r="408" s="2" customFormat="1">
      <c r="A408" s="38"/>
      <c r="B408" s="39"/>
      <c r="C408" s="40"/>
      <c r="D408" s="228" t="s">
        <v>132</v>
      </c>
      <c r="E408" s="40"/>
      <c r="F408" s="229" t="s">
        <v>676</v>
      </c>
      <c r="G408" s="40"/>
      <c r="H408" s="40"/>
      <c r="I408" s="132"/>
      <c r="J408" s="40"/>
      <c r="K408" s="40"/>
      <c r="L408" s="44"/>
      <c r="M408" s="230"/>
      <c r="N408" s="231"/>
      <c r="O408" s="84"/>
      <c r="P408" s="84"/>
      <c r="Q408" s="84"/>
      <c r="R408" s="84"/>
      <c r="S408" s="84"/>
      <c r="T408" s="85"/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T408" s="17" t="s">
        <v>132</v>
      </c>
      <c r="AU408" s="17" t="s">
        <v>81</v>
      </c>
    </row>
    <row r="409" s="2" customFormat="1" ht="16.5" customHeight="1">
      <c r="A409" s="38"/>
      <c r="B409" s="39"/>
      <c r="C409" s="257" t="s">
        <v>678</v>
      </c>
      <c r="D409" s="257" t="s">
        <v>173</v>
      </c>
      <c r="E409" s="258" t="s">
        <v>679</v>
      </c>
      <c r="F409" s="259" t="s">
        <v>680</v>
      </c>
      <c r="G409" s="260" t="s">
        <v>170</v>
      </c>
      <c r="H409" s="261">
        <v>6</v>
      </c>
      <c r="I409" s="262"/>
      <c r="J409" s="263">
        <f>ROUND(I409*H409,2)</f>
        <v>0</v>
      </c>
      <c r="K409" s="259" t="s">
        <v>19</v>
      </c>
      <c r="L409" s="264"/>
      <c r="M409" s="265" t="s">
        <v>19</v>
      </c>
      <c r="N409" s="266" t="s">
        <v>44</v>
      </c>
      <c r="O409" s="84"/>
      <c r="P409" s="224">
        <f>O409*H409</f>
        <v>0</v>
      </c>
      <c r="Q409" s="224">
        <v>0</v>
      </c>
      <c r="R409" s="224">
        <f>Q409*H409</f>
        <v>0</v>
      </c>
      <c r="S409" s="224">
        <v>0</v>
      </c>
      <c r="T409" s="225">
        <f>S409*H409</f>
        <v>0</v>
      </c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R409" s="226" t="s">
        <v>234</v>
      </c>
      <c r="AT409" s="226" t="s">
        <v>173</v>
      </c>
      <c r="AU409" s="226" t="s">
        <v>81</v>
      </c>
      <c r="AY409" s="17" t="s">
        <v>125</v>
      </c>
      <c r="BE409" s="227">
        <f>IF(N409="základní",J409,0)</f>
        <v>0</v>
      </c>
      <c r="BF409" s="227">
        <f>IF(N409="snížená",J409,0)</f>
        <v>0</v>
      </c>
      <c r="BG409" s="227">
        <f>IF(N409="zákl. přenesená",J409,0)</f>
        <v>0</v>
      </c>
      <c r="BH409" s="227">
        <f>IF(N409="sníž. přenesená",J409,0)</f>
        <v>0</v>
      </c>
      <c r="BI409" s="227">
        <f>IF(N409="nulová",J409,0)</f>
        <v>0</v>
      </c>
      <c r="BJ409" s="17" t="s">
        <v>81</v>
      </c>
      <c r="BK409" s="227">
        <f>ROUND(I409*H409,2)</f>
        <v>0</v>
      </c>
      <c r="BL409" s="17" t="s">
        <v>229</v>
      </c>
      <c r="BM409" s="226" t="s">
        <v>681</v>
      </c>
    </row>
    <row r="410" s="2" customFormat="1">
      <c r="A410" s="38"/>
      <c r="B410" s="39"/>
      <c r="C410" s="40"/>
      <c r="D410" s="228" t="s">
        <v>132</v>
      </c>
      <c r="E410" s="40"/>
      <c r="F410" s="229" t="s">
        <v>680</v>
      </c>
      <c r="G410" s="40"/>
      <c r="H410" s="40"/>
      <c r="I410" s="132"/>
      <c r="J410" s="40"/>
      <c r="K410" s="40"/>
      <c r="L410" s="44"/>
      <c r="M410" s="230"/>
      <c r="N410" s="231"/>
      <c r="O410" s="84"/>
      <c r="P410" s="84"/>
      <c r="Q410" s="84"/>
      <c r="R410" s="84"/>
      <c r="S410" s="84"/>
      <c r="T410" s="85"/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T410" s="17" t="s">
        <v>132</v>
      </c>
      <c r="AU410" s="17" t="s">
        <v>81</v>
      </c>
    </row>
    <row r="411" s="13" customFormat="1">
      <c r="A411" s="13"/>
      <c r="B411" s="232"/>
      <c r="C411" s="233"/>
      <c r="D411" s="228" t="s">
        <v>133</v>
      </c>
      <c r="E411" s="234" t="s">
        <v>19</v>
      </c>
      <c r="F411" s="235" t="s">
        <v>665</v>
      </c>
      <c r="G411" s="233"/>
      <c r="H411" s="236">
        <v>6</v>
      </c>
      <c r="I411" s="237"/>
      <c r="J411" s="233"/>
      <c r="K411" s="233"/>
      <c r="L411" s="238"/>
      <c r="M411" s="239"/>
      <c r="N411" s="240"/>
      <c r="O411" s="240"/>
      <c r="P411" s="240"/>
      <c r="Q411" s="240"/>
      <c r="R411" s="240"/>
      <c r="S411" s="240"/>
      <c r="T411" s="241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2" t="s">
        <v>133</v>
      </c>
      <c r="AU411" s="242" t="s">
        <v>81</v>
      </c>
      <c r="AV411" s="13" t="s">
        <v>84</v>
      </c>
      <c r="AW411" s="13" t="s">
        <v>34</v>
      </c>
      <c r="AX411" s="13" t="s">
        <v>81</v>
      </c>
      <c r="AY411" s="242" t="s">
        <v>125</v>
      </c>
    </row>
    <row r="412" s="2" customFormat="1" ht="21.75" customHeight="1">
      <c r="A412" s="38"/>
      <c r="B412" s="39"/>
      <c r="C412" s="257" t="s">
        <v>682</v>
      </c>
      <c r="D412" s="257" t="s">
        <v>173</v>
      </c>
      <c r="E412" s="258" t="s">
        <v>683</v>
      </c>
      <c r="F412" s="259" t="s">
        <v>684</v>
      </c>
      <c r="G412" s="260" t="s">
        <v>170</v>
      </c>
      <c r="H412" s="261">
        <v>2</v>
      </c>
      <c r="I412" s="262"/>
      <c r="J412" s="263">
        <f>ROUND(I412*H412,2)</f>
        <v>0</v>
      </c>
      <c r="K412" s="259" t="s">
        <v>19</v>
      </c>
      <c r="L412" s="264"/>
      <c r="M412" s="265" t="s">
        <v>19</v>
      </c>
      <c r="N412" s="266" t="s">
        <v>44</v>
      </c>
      <c r="O412" s="84"/>
      <c r="P412" s="224">
        <f>O412*H412</f>
        <v>0</v>
      </c>
      <c r="Q412" s="224">
        <v>0</v>
      </c>
      <c r="R412" s="224">
        <f>Q412*H412</f>
        <v>0</v>
      </c>
      <c r="S412" s="224">
        <v>0</v>
      </c>
      <c r="T412" s="225">
        <f>S412*H412</f>
        <v>0</v>
      </c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R412" s="226" t="s">
        <v>234</v>
      </c>
      <c r="AT412" s="226" t="s">
        <v>173</v>
      </c>
      <c r="AU412" s="226" t="s">
        <v>81</v>
      </c>
      <c r="AY412" s="17" t="s">
        <v>125</v>
      </c>
      <c r="BE412" s="227">
        <f>IF(N412="základní",J412,0)</f>
        <v>0</v>
      </c>
      <c r="BF412" s="227">
        <f>IF(N412="snížená",J412,0)</f>
        <v>0</v>
      </c>
      <c r="BG412" s="227">
        <f>IF(N412="zákl. přenesená",J412,0)</f>
        <v>0</v>
      </c>
      <c r="BH412" s="227">
        <f>IF(N412="sníž. přenesená",J412,0)</f>
        <v>0</v>
      </c>
      <c r="BI412" s="227">
        <f>IF(N412="nulová",J412,0)</f>
        <v>0</v>
      </c>
      <c r="BJ412" s="17" t="s">
        <v>81</v>
      </c>
      <c r="BK412" s="227">
        <f>ROUND(I412*H412,2)</f>
        <v>0</v>
      </c>
      <c r="BL412" s="17" t="s">
        <v>229</v>
      </c>
      <c r="BM412" s="226" t="s">
        <v>685</v>
      </c>
    </row>
    <row r="413" s="2" customFormat="1">
      <c r="A413" s="38"/>
      <c r="B413" s="39"/>
      <c r="C413" s="40"/>
      <c r="D413" s="228" t="s">
        <v>132</v>
      </c>
      <c r="E413" s="40"/>
      <c r="F413" s="229" t="s">
        <v>684</v>
      </c>
      <c r="G413" s="40"/>
      <c r="H413" s="40"/>
      <c r="I413" s="132"/>
      <c r="J413" s="40"/>
      <c r="K413" s="40"/>
      <c r="L413" s="44"/>
      <c r="M413" s="230"/>
      <c r="N413" s="231"/>
      <c r="O413" s="84"/>
      <c r="P413" s="84"/>
      <c r="Q413" s="84"/>
      <c r="R413" s="84"/>
      <c r="S413" s="84"/>
      <c r="T413" s="85"/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T413" s="17" t="s">
        <v>132</v>
      </c>
      <c r="AU413" s="17" t="s">
        <v>81</v>
      </c>
    </row>
    <row r="414" s="2" customFormat="1" ht="16.5" customHeight="1">
      <c r="A414" s="38"/>
      <c r="B414" s="39"/>
      <c r="C414" s="257" t="s">
        <v>686</v>
      </c>
      <c r="D414" s="257" t="s">
        <v>173</v>
      </c>
      <c r="E414" s="258" t="s">
        <v>687</v>
      </c>
      <c r="F414" s="259" t="s">
        <v>688</v>
      </c>
      <c r="G414" s="260" t="s">
        <v>170</v>
      </c>
      <c r="H414" s="261">
        <v>2</v>
      </c>
      <c r="I414" s="262"/>
      <c r="J414" s="263">
        <f>ROUND(I414*H414,2)</f>
        <v>0</v>
      </c>
      <c r="K414" s="259" t="s">
        <v>19</v>
      </c>
      <c r="L414" s="264"/>
      <c r="M414" s="265" t="s">
        <v>19</v>
      </c>
      <c r="N414" s="266" t="s">
        <v>44</v>
      </c>
      <c r="O414" s="84"/>
      <c r="P414" s="224">
        <f>O414*H414</f>
        <v>0</v>
      </c>
      <c r="Q414" s="224">
        <v>0</v>
      </c>
      <c r="R414" s="224">
        <f>Q414*H414</f>
        <v>0</v>
      </c>
      <c r="S414" s="224">
        <v>0</v>
      </c>
      <c r="T414" s="225">
        <f>S414*H414</f>
        <v>0</v>
      </c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R414" s="226" t="s">
        <v>234</v>
      </c>
      <c r="AT414" s="226" t="s">
        <v>173</v>
      </c>
      <c r="AU414" s="226" t="s">
        <v>81</v>
      </c>
      <c r="AY414" s="17" t="s">
        <v>125</v>
      </c>
      <c r="BE414" s="227">
        <f>IF(N414="základní",J414,0)</f>
        <v>0</v>
      </c>
      <c r="BF414" s="227">
        <f>IF(N414="snížená",J414,0)</f>
        <v>0</v>
      </c>
      <c r="BG414" s="227">
        <f>IF(N414="zákl. přenesená",J414,0)</f>
        <v>0</v>
      </c>
      <c r="BH414" s="227">
        <f>IF(N414="sníž. přenesená",J414,0)</f>
        <v>0</v>
      </c>
      <c r="BI414" s="227">
        <f>IF(N414="nulová",J414,0)</f>
        <v>0</v>
      </c>
      <c r="BJ414" s="17" t="s">
        <v>81</v>
      </c>
      <c r="BK414" s="227">
        <f>ROUND(I414*H414,2)</f>
        <v>0</v>
      </c>
      <c r="BL414" s="17" t="s">
        <v>229</v>
      </c>
      <c r="BM414" s="226" t="s">
        <v>689</v>
      </c>
    </row>
    <row r="415" s="2" customFormat="1">
      <c r="A415" s="38"/>
      <c r="B415" s="39"/>
      <c r="C415" s="40"/>
      <c r="D415" s="228" t="s">
        <v>132</v>
      </c>
      <c r="E415" s="40"/>
      <c r="F415" s="229" t="s">
        <v>688</v>
      </c>
      <c r="G415" s="40"/>
      <c r="H415" s="40"/>
      <c r="I415" s="132"/>
      <c r="J415" s="40"/>
      <c r="K415" s="40"/>
      <c r="L415" s="44"/>
      <c r="M415" s="230"/>
      <c r="N415" s="231"/>
      <c r="O415" s="84"/>
      <c r="P415" s="84"/>
      <c r="Q415" s="84"/>
      <c r="R415" s="84"/>
      <c r="S415" s="84"/>
      <c r="T415" s="85"/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T415" s="17" t="s">
        <v>132</v>
      </c>
      <c r="AU415" s="17" t="s">
        <v>81</v>
      </c>
    </row>
    <row r="416" s="13" customFormat="1">
      <c r="A416" s="13"/>
      <c r="B416" s="232"/>
      <c r="C416" s="233"/>
      <c r="D416" s="228" t="s">
        <v>133</v>
      </c>
      <c r="E416" s="234" t="s">
        <v>19</v>
      </c>
      <c r="F416" s="235" t="s">
        <v>690</v>
      </c>
      <c r="G416" s="233"/>
      <c r="H416" s="236">
        <v>2</v>
      </c>
      <c r="I416" s="237"/>
      <c r="J416" s="233"/>
      <c r="K416" s="233"/>
      <c r="L416" s="238"/>
      <c r="M416" s="239"/>
      <c r="N416" s="240"/>
      <c r="O416" s="240"/>
      <c r="P416" s="240"/>
      <c r="Q416" s="240"/>
      <c r="R416" s="240"/>
      <c r="S416" s="240"/>
      <c r="T416" s="241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2" t="s">
        <v>133</v>
      </c>
      <c r="AU416" s="242" t="s">
        <v>81</v>
      </c>
      <c r="AV416" s="13" t="s">
        <v>84</v>
      </c>
      <c r="AW416" s="13" t="s">
        <v>34</v>
      </c>
      <c r="AX416" s="13" t="s">
        <v>81</v>
      </c>
      <c r="AY416" s="242" t="s">
        <v>125</v>
      </c>
    </row>
    <row r="417" s="2" customFormat="1" ht="16.5" customHeight="1">
      <c r="A417" s="38"/>
      <c r="B417" s="39"/>
      <c r="C417" s="215" t="s">
        <v>691</v>
      </c>
      <c r="D417" s="215" t="s">
        <v>126</v>
      </c>
      <c r="E417" s="216" t="s">
        <v>692</v>
      </c>
      <c r="F417" s="217" t="s">
        <v>693</v>
      </c>
      <c r="G417" s="218" t="s">
        <v>170</v>
      </c>
      <c r="H417" s="219">
        <v>6</v>
      </c>
      <c r="I417" s="220"/>
      <c r="J417" s="221">
        <f>ROUND(I417*H417,2)</f>
        <v>0</v>
      </c>
      <c r="K417" s="217" t="s">
        <v>19</v>
      </c>
      <c r="L417" s="44"/>
      <c r="M417" s="222" t="s">
        <v>19</v>
      </c>
      <c r="N417" s="223" t="s">
        <v>44</v>
      </c>
      <c r="O417" s="84"/>
      <c r="P417" s="224">
        <f>O417*H417</f>
        <v>0</v>
      </c>
      <c r="Q417" s="224">
        <v>0</v>
      </c>
      <c r="R417" s="224">
        <f>Q417*H417</f>
        <v>0</v>
      </c>
      <c r="S417" s="224">
        <v>0</v>
      </c>
      <c r="T417" s="225">
        <f>S417*H417</f>
        <v>0</v>
      </c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R417" s="226" t="s">
        <v>229</v>
      </c>
      <c r="AT417" s="226" t="s">
        <v>126</v>
      </c>
      <c r="AU417" s="226" t="s">
        <v>81</v>
      </c>
      <c r="AY417" s="17" t="s">
        <v>125</v>
      </c>
      <c r="BE417" s="227">
        <f>IF(N417="základní",J417,0)</f>
        <v>0</v>
      </c>
      <c r="BF417" s="227">
        <f>IF(N417="snížená",J417,0)</f>
        <v>0</v>
      </c>
      <c r="BG417" s="227">
        <f>IF(N417="zákl. přenesená",J417,0)</f>
        <v>0</v>
      </c>
      <c r="BH417" s="227">
        <f>IF(N417="sníž. přenesená",J417,0)</f>
        <v>0</v>
      </c>
      <c r="BI417" s="227">
        <f>IF(N417="nulová",J417,0)</f>
        <v>0</v>
      </c>
      <c r="BJ417" s="17" t="s">
        <v>81</v>
      </c>
      <c r="BK417" s="227">
        <f>ROUND(I417*H417,2)</f>
        <v>0</v>
      </c>
      <c r="BL417" s="17" t="s">
        <v>229</v>
      </c>
      <c r="BM417" s="226" t="s">
        <v>694</v>
      </c>
    </row>
    <row r="418" s="2" customFormat="1">
      <c r="A418" s="38"/>
      <c r="B418" s="39"/>
      <c r="C418" s="40"/>
      <c r="D418" s="228" t="s">
        <v>132</v>
      </c>
      <c r="E418" s="40"/>
      <c r="F418" s="229" t="s">
        <v>693</v>
      </c>
      <c r="G418" s="40"/>
      <c r="H418" s="40"/>
      <c r="I418" s="132"/>
      <c r="J418" s="40"/>
      <c r="K418" s="40"/>
      <c r="L418" s="44"/>
      <c r="M418" s="230"/>
      <c r="N418" s="231"/>
      <c r="O418" s="84"/>
      <c r="P418" s="84"/>
      <c r="Q418" s="84"/>
      <c r="R418" s="84"/>
      <c r="S418" s="84"/>
      <c r="T418" s="85"/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T418" s="17" t="s">
        <v>132</v>
      </c>
      <c r="AU418" s="17" t="s">
        <v>81</v>
      </c>
    </row>
    <row r="419" s="2" customFormat="1" ht="16.5" customHeight="1">
      <c r="A419" s="38"/>
      <c r="B419" s="39"/>
      <c r="C419" s="257" t="s">
        <v>695</v>
      </c>
      <c r="D419" s="257" t="s">
        <v>173</v>
      </c>
      <c r="E419" s="258" t="s">
        <v>696</v>
      </c>
      <c r="F419" s="259" t="s">
        <v>697</v>
      </c>
      <c r="G419" s="260" t="s">
        <v>170</v>
      </c>
      <c r="H419" s="261">
        <v>6</v>
      </c>
      <c r="I419" s="262"/>
      <c r="J419" s="263">
        <f>ROUND(I419*H419,2)</f>
        <v>0</v>
      </c>
      <c r="K419" s="259" t="s">
        <v>19</v>
      </c>
      <c r="L419" s="264"/>
      <c r="M419" s="265" t="s">
        <v>19</v>
      </c>
      <c r="N419" s="266" t="s">
        <v>44</v>
      </c>
      <c r="O419" s="84"/>
      <c r="P419" s="224">
        <f>O419*H419</f>
        <v>0</v>
      </c>
      <c r="Q419" s="224">
        <v>0</v>
      </c>
      <c r="R419" s="224">
        <f>Q419*H419</f>
        <v>0</v>
      </c>
      <c r="S419" s="224">
        <v>0</v>
      </c>
      <c r="T419" s="225">
        <f>S419*H419</f>
        <v>0</v>
      </c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R419" s="226" t="s">
        <v>234</v>
      </c>
      <c r="AT419" s="226" t="s">
        <v>173</v>
      </c>
      <c r="AU419" s="226" t="s">
        <v>81</v>
      </c>
      <c r="AY419" s="17" t="s">
        <v>125</v>
      </c>
      <c r="BE419" s="227">
        <f>IF(N419="základní",J419,0)</f>
        <v>0</v>
      </c>
      <c r="BF419" s="227">
        <f>IF(N419="snížená",J419,0)</f>
        <v>0</v>
      </c>
      <c r="BG419" s="227">
        <f>IF(N419="zákl. přenesená",J419,0)</f>
        <v>0</v>
      </c>
      <c r="BH419" s="227">
        <f>IF(N419="sníž. přenesená",J419,0)</f>
        <v>0</v>
      </c>
      <c r="BI419" s="227">
        <f>IF(N419="nulová",J419,0)</f>
        <v>0</v>
      </c>
      <c r="BJ419" s="17" t="s">
        <v>81</v>
      </c>
      <c r="BK419" s="227">
        <f>ROUND(I419*H419,2)</f>
        <v>0</v>
      </c>
      <c r="BL419" s="17" t="s">
        <v>229</v>
      </c>
      <c r="BM419" s="226" t="s">
        <v>698</v>
      </c>
    </row>
    <row r="420" s="2" customFormat="1">
      <c r="A420" s="38"/>
      <c r="B420" s="39"/>
      <c r="C420" s="40"/>
      <c r="D420" s="228" t="s">
        <v>132</v>
      </c>
      <c r="E420" s="40"/>
      <c r="F420" s="229" t="s">
        <v>697</v>
      </c>
      <c r="G420" s="40"/>
      <c r="H420" s="40"/>
      <c r="I420" s="132"/>
      <c r="J420" s="40"/>
      <c r="K420" s="40"/>
      <c r="L420" s="44"/>
      <c r="M420" s="230"/>
      <c r="N420" s="231"/>
      <c r="O420" s="84"/>
      <c r="P420" s="84"/>
      <c r="Q420" s="84"/>
      <c r="R420" s="84"/>
      <c r="S420" s="84"/>
      <c r="T420" s="85"/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T420" s="17" t="s">
        <v>132</v>
      </c>
      <c r="AU420" s="17" t="s">
        <v>81</v>
      </c>
    </row>
    <row r="421" s="13" customFormat="1">
      <c r="A421" s="13"/>
      <c r="B421" s="232"/>
      <c r="C421" s="233"/>
      <c r="D421" s="228" t="s">
        <v>133</v>
      </c>
      <c r="E421" s="234" t="s">
        <v>19</v>
      </c>
      <c r="F421" s="235" t="s">
        <v>665</v>
      </c>
      <c r="G421" s="233"/>
      <c r="H421" s="236">
        <v>6</v>
      </c>
      <c r="I421" s="237"/>
      <c r="J421" s="233"/>
      <c r="K421" s="233"/>
      <c r="L421" s="238"/>
      <c r="M421" s="239"/>
      <c r="N421" s="240"/>
      <c r="O421" s="240"/>
      <c r="P421" s="240"/>
      <c r="Q421" s="240"/>
      <c r="R421" s="240"/>
      <c r="S421" s="240"/>
      <c r="T421" s="241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2" t="s">
        <v>133</v>
      </c>
      <c r="AU421" s="242" t="s">
        <v>81</v>
      </c>
      <c r="AV421" s="13" t="s">
        <v>84</v>
      </c>
      <c r="AW421" s="13" t="s">
        <v>34</v>
      </c>
      <c r="AX421" s="13" t="s">
        <v>81</v>
      </c>
      <c r="AY421" s="242" t="s">
        <v>125</v>
      </c>
    </row>
    <row r="422" s="2" customFormat="1" ht="21.75" customHeight="1">
      <c r="A422" s="38"/>
      <c r="B422" s="39"/>
      <c r="C422" s="215" t="s">
        <v>699</v>
      </c>
      <c r="D422" s="215" t="s">
        <v>126</v>
      </c>
      <c r="E422" s="216" t="s">
        <v>700</v>
      </c>
      <c r="F422" s="217" t="s">
        <v>701</v>
      </c>
      <c r="G422" s="218" t="s">
        <v>170</v>
      </c>
      <c r="H422" s="219">
        <v>1</v>
      </c>
      <c r="I422" s="220"/>
      <c r="J422" s="221">
        <f>ROUND(I422*H422,2)</f>
        <v>0</v>
      </c>
      <c r="K422" s="217" t="s">
        <v>176</v>
      </c>
      <c r="L422" s="44"/>
      <c r="M422" s="222" t="s">
        <v>19</v>
      </c>
      <c r="N422" s="223" t="s">
        <v>44</v>
      </c>
      <c r="O422" s="84"/>
      <c r="P422" s="224">
        <f>O422*H422</f>
        <v>0</v>
      </c>
      <c r="Q422" s="224">
        <v>0</v>
      </c>
      <c r="R422" s="224">
        <f>Q422*H422</f>
        <v>0</v>
      </c>
      <c r="S422" s="224">
        <v>0</v>
      </c>
      <c r="T422" s="225">
        <f>S422*H422</f>
        <v>0</v>
      </c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R422" s="226" t="s">
        <v>229</v>
      </c>
      <c r="AT422" s="226" t="s">
        <v>126</v>
      </c>
      <c r="AU422" s="226" t="s">
        <v>81</v>
      </c>
      <c r="AY422" s="17" t="s">
        <v>125</v>
      </c>
      <c r="BE422" s="227">
        <f>IF(N422="základní",J422,0)</f>
        <v>0</v>
      </c>
      <c r="BF422" s="227">
        <f>IF(N422="snížená",J422,0)</f>
        <v>0</v>
      </c>
      <c r="BG422" s="227">
        <f>IF(N422="zákl. přenesená",J422,0)</f>
        <v>0</v>
      </c>
      <c r="BH422" s="227">
        <f>IF(N422="sníž. přenesená",J422,0)</f>
        <v>0</v>
      </c>
      <c r="BI422" s="227">
        <f>IF(N422="nulová",J422,0)</f>
        <v>0</v>
      </c>
      <c r="BJ422" s="17" t="s">
        <v>81</v>
      </c>
      <c r="BK422" s="227">
        <f>ROUND(I422*H422,2)</f>
        <v>0</v>
      </c>
      <c r="BL422" s="17" t="s">
        <v>229</v>
      </c>
      <c r="BM422" s="226" t="s">
        <v>702</v>
      </c>
    </row>
    <row r="423" s="2" customFormat="1">
      <c r="A423" s="38"/>
      <c r="B423" s="39"/>
      <c r="C423" s="40"/>
      <c r="D423" s="228" t="s">
        <v>132</v>
      </c>
      <c r="E423" s="40"/>
      <c r="F423" s="229" t="s">
        <v>701</v>
      </c>
      <c r="G423" s="40"/>
      <c r="H423" s="40"/>
      <c r="I423" s="132"/>
      <c r="J423" s="40"/>
      <c r="K423" s="40"/>
      <c r="L423" s="44"/>
      <c r="M423" s="230"/>
      <c r="N423" s="231"/>
      <c r="O423" s="84"/>
      <c r="P423" s="84"/>
      <c r="Q423" s="84"/>
      <c r="R423" s="84"/>
      <c r="S423" s="84"/>
      <c r="T423" s="85"/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T423" s="17" t="s">
        <v>132</v>
      </c>
      <c r="AU423" s="17" t="s">
        <v>81</v>
      </c>
    </row>
    <row r="424" s="2" customFormat="1" ht="16.5" customHeight="1">
      <c r="A424" s="38"/>
      <c r="B424" s="39"/>
      <c r="C424" s="257" t="s">
        <v>703</v>
      </c>
      <c r="D424" s="257" t="s">
        <v>173</v>
      </c>
      <c r="E424" s="258" t="s">
        <v>704</v>
      </c>
      <c r="F424" s="259" t="s">
        <v>705</v>
      </c>
      <c r="G424" s="260" t="s">
        <v>170</v>
      </c>
      <c r="H424" s="261">
        <v>1</v>
      </c>
      <c r="I424" s="262"/>
      <c r="J424" s="263">
        <f>ROUND(I424*H424,2)</f>
        <v>0</v>
      </c>
      <c r="K424" s="259" t="s">
        <v>19</v>
      </c>
      <c r="L424" s="264"/>
      <c r="M424" s="265" t="s">
        <v>19</v>
      </c>
      <c r="N424" s="266" t="s">
        <v>44</v>
      </c>
      <c r="O424" s="84"/>
      <c r="P424" s="224">
        <f>O424*H424</f>
        <v>0</v>
      </c>
      <c r="Q424" s="224">
        <v>0</v>
      </c>
      <c r="R424" s="224">
        <f>Q424*H424</f>
        <v>0</v>
      </c>
      <c r="S424" s="224">
        <v>0</v>
      </c>
      <c r="T424" s="225">
        <f>S424*H424</f>
        <v>0</v>
      </c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R424" s="226" t="s">
        <v>234</v>
      </c>
      <c r="AT424" s="226" t="s">
        <v>173</v>
      </c>
      <c r="AU424" s="226" t="s">
        <v>81</v>
      </c>
      <c r="AY424" s="17" t="s">
        <v>125</v>
      </c>
      <c r="BE424" s="227">
        <f>IF(N424="základní",J424,0)</f>
        <v>0</v>
      </c>
      <c r="BF424" s="227">
        <f>IF(N424="snížená",J424,0)</f>
        <v>0</v>
      </c>
      <c r="BG424" s="227">
        <f>IF(N424="zákl. přenesená",J424,0)</f>
        <v>0</v>
      </c>
      <c r="BH424" s="227">
        <f>IF(N424="sníž. přenesená",J424,0)</f>
        <v>0</v>
      </c>
      <c r="BI424" s="227">
        <f>IF(N424="nulová",J424,0)</f>
        <v>0</v>
      </c>
      <c r="BJ424" s="17" t="s">
        <v>81</v>
      </c>
      <c r="BK424" s="227">
        <f>ROUND(I424*H424,2)</f>
        <v>0</v>
      </c>
      <c r="BL424" s="17" t="s">
        <v>229</v>
      </c>
      <c r="BM424" s="226" t="s">
        <v>706</v>
      </c>
    </row>
    <row r="425" s="2" customFormat="1">
      <c r="A425" s="38"/>
      <c r="B425" s="39"/>
      <c r="C425" s="40"/>
      <c r="D425" s="228" t="s">
        <v>132</v>
      </c>
      <c r="E425" s="40"/>
      <c r="F425" s="229" t="s">
        <v>705</v>
      </c>
      <c r="G425" s="40"/>
      <c r="H425" s="40"/>
      <c r="I425" s="132"/>
      <c r="J425" s="40"/>
      <c r="K425" s="40"/>
      <c r="L425" s="44"/>
      <c r="M425" s="230"/>
      <c r="N425" s="231"/>
      <c r="O425" s="84"/>
      <c r="P425" s="84"/>
      <c r="Q425" s="84"/>
      <c r="R425" s="84"/>
      <c r="S425" s="84"/>
      <c r="T425" s="85"/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T425" s="17" t="s">
        <v>132</v>
      </c>
      <c r="AU425" s="17" t="s">
        <v>81</v>
      </c>
    </row>
    <row r="426" s="13" customFormat="1">
      <c r="A426" s="13"/>
      <c r="B426" s="232"/>
      <c r="C426" s="233"/>
      <c r="D426" s="228" t="s">
        <v>133</v>
      </c>
      <c r="E426" s="234" t="s">
        <v>19</v>
      </c>
      <c r="F426" s="235" t="s">
        <v>649</v>
      </c>
      <c r="G426" s="233"/>
      <c r="H426" s="236">
        <v>1</v>
      </c>
      <c r="I426" s="237"/>
      <c r="J426" s="233"/>
      <c r="K426" s="233"/>
      <c r="L426" s="238"/>
      <c r="M426" s="239"/>
      <c r="N426" s="240"/>
      <c r="O426" s="240"/>
      <c r="P426" s="240"/>
      <c r="Q426" s="240"/>
      <c r="R426" s="240"/>
      <c r="S426" s="240"/>
      <c r="T426" s="241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2" t="s">
        <v>133</v>
      </c>
      <c r="AU426" s="242" t="s">
        <v>81</v>
      </c>
      <c r="AV426" s="13" t="s">
        <v>84</v>
      </c>
      <c r="AW426" s="13" t="s">
        <v>34</v>
      </c>
      <c r="AX426" s="13" t="s">
        <v>81</v>
      </c>
      <c r="AY426" s="242" t="s">
        <v>125</v>
      </c>
    </row>
    <row r="427" s="2" customFormat="1" ht="21.75" customHeight="1">
      <c r="A427" s="38"/>
      <c r="B427" s="39"/>
      <c r="C427" s="257" t="s">
        <v>707</v>
      </c>
      <c r="D427" s="257" t="s">
        <v>173</v>
      </c>
      <c r="E427" s="258" t="s">
        <v>708</v>
      </c>
      <c r="F427" s="259" t="s">
        <v>709</v>
      </c>
      <c r="G427" s="260" t="s">
        <v>170</v>
      </c>
      <c r="H427" s="261">
        <v>5</v>
      </c>
      <c r="I427" s="262"/>
      <c r="J427" s="263">
        <f>ROUND(I427*H427,2)</f>
        <v>0</v>
      </c>
      <c r="K427" s="259" t="s">
        <v>19</v>
      </c>
      <c r="L427" s="264"/>
      <c r="M427" s="265" t="s">
        <v>19</v>
      </c>
      <c r="N427" s="266" t="s">
        <v>44</v>
      </c>
      <c r="O427" s="84"/>
      <c r="P427" s="224">
        <f>O427*H427</f>
        <v>0</v>
      </c>
      <c r="Q427" s="224">
        <v>0</v>
      </c>
      <c r="R427" s="224">
        <f>Q427*H427</f>
        <v>0</v>
      </c>
      <c r="S427" s="224">
        <v>0</v>
      </c>
      <c r="T427" s="225">
        <f>S427*H427</f>
        <v>0</v>
      </c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R427" s="226" t="s">
        <v>234</v>
      </c>
      <c r="AT427" s="226" t="s">
        <v>173</v>
      </c>
      <c r="AU427" s="226" t="s">
        <v>81</v>
      </c>
      <c r="AY427" s="17" t="s">
        <v>125</v>
      </c>
      <c r="BE427" s="227">
        <f>IF(N427="základní",J427,0)</f>
        <v>0</v>
      </c>
      <c r="BF427" s="227">
        <f>IF(N427="snížená",J427,0)</f>
        <v>0</v>
      </c>
      <c r="BG427" s="227">
        <f>IF(N427="zákl. přenesená",J427,0)</f>
        <v>0</v>
      </c>
      <c r="BH427" s="227">
        <f>IF(N427="sníž. přenesená",J427,0)</f>
        <v>0</v>
      </c>
      <c r="BI427" s="227">
        <f>IF(N427="nulová",J427,0)</f>
        <v>0</v>
      </c>
      <c r="BJ427" s="17" t="s">
        <v>81</v>
      </c>
      <c r="BK427" s="227">
        <f>ROUND(I427*H427,2)</f>
        <v>0</v>
      </c>
      <c r="BL427" s="17" t="s">
        <v>229</v>
      </c>
      <c r="BM427" s="226" t="s">
        <v>710</v>
      </c>
    </row>
    <row r="428" s="2" customFormat="1">
      <c r="A428" s="38"/>
      <c r="B428" s="39"/>
      <c r="C428" s="40"/>
      <c r="D428" s="228" t="s">
        <v>132</v>
      </c>
      <c r="E428" s="40"/>
      <c r="F428" s="229" t="s">
        <v>709</v>
      </c>
      <c r="G428" s="40"/>
      <c r="H428" s="40"/>
      <c r="I428" s="132"/>
      <c r="J428" s="40"/>
      <c r="K428" s="40"/>
      <c r="L428" s="44"/>
      <c r="M428" s="230"/>
      <c r="N428" s="231"/>
      <c r="O428" s="84"/>
      <c r="P428" s="84"/>
      <c r="Q428" s="84"/>
      <c r="R428" s="84"/>
      <c r="S428" s="84"/>
      <c r="T428" s="85"/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T428" s="17" t="s">
        <v>132</v>
      </c>
      <c r="AU428" s="17" t="s">
        <v>81</v>
      </c>
    </row>
    <row r="429" s="2" customFormat="1" ht="21.75" customHeight="1">
      <c r="A429" s="38"/>
      <c r="B429" s="39"/>
      <c r="C429" s="215" t="s">
        <v>711</v>
      </c>
      <c r="D429" s="215" t="s">
        <v>126</v>
      </c>
      <c r="E429" s="216" t="s">
        <v>712</v>
      </c>
      <c r="F429" s="217" t="s">
        <v>713</v>
      </c>
      <c r="G429" s="218" t="s">
        <v>170</v>
      </c>
      <c r="H429" s="219">
        <v>4</v>
      </c>
      <c r="I429" s="220"/>
      <c r="J429" s="221">
        <f>ROUND(I429*H429,2)</f>
        <v>0</v>
      </c>
      <c r="K429" s="217" t="s">
        <v>176</v>
      </c>
      <c r="L429" s="44"/>
      <c r="M429" s="222" t="s">
        <v>19</v>
      </c>
      <c r="N429" s="223" t="s">
        <v>44</v>
      </c>
      <c r="O429" s="84"/>
      <c r="P429" s="224">
        <f>O429*H429</f>
        <v>0</v>
      </c>
      <c r="Q429" s="224">
        <v>0</v>
      </c>
      <c r="R429" s="224">
        <f>Q429*H429</f>
        <v>0</v>
      </c>
      <c r="S429" s="224">
        <v>0</v>
      </c>
      <c r="T429" s="225">
        <f>S429*H429</f>
        <v>0</v>
      </c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R429" s="226" t="s">
        <v>229</v>
      </c>
      <c r="AT429" s="226" t="s">
        <v>126</v>
      </c>
      <c r="AU429" s="226" t="s">
        <v>81</v>
      </c>
      <c r="AY429" s="17" t="s">
        <v>125</v>
      </c>
      <c r="BE429" s="227">
        <f>IF(N429="základní",J429,0)</f>
        <v>0</v>
      </c>
      <c r="BF429" s="227">
        <f>IF(N429="snížená",J429,0)</f>
        <v>0</v>
      </c>
      <c r="BG429" s="227">
        <f>IF(N429="zákl. přenesená",J429,0)</f>
        <v>0</v>
      </c>
      <c r="BH429" s="227">
        <f>IF(N429="sníž. přenesená",J429,0)</f>
        <v>0</v>
      </c>
      <c r="BI429" s="227">
        <f>IF(N429="nulová",J429,0)</f>
        <v>0</v>
      </c>
      <c r="BJ429" s="17" t="s">
        <v>81</v>
      </c>
      <c r="BK429" s="227">
        <f>ROUND(I429*H429,2)</f>
        <v>0</v>
      </c>
      <c r="BL429" s="17" t="s">
        <v>229</v>
      </c>
      <c r="BM429" s="226" t="s">
        <v>714</v>
      </c>
    </row>
    <row r="430" s="2" customFormat="1">
      <c r="A430" s="38"/>
      <c r="B430" s="39"/>
      <c r="C430" s="40"/>
      <c r="D430" s="228" t="s">
        <v>132</v>
      </c>
      <c r="E430" s="40"/>
      <c r="F430" s="229" t="s">
        <v>713</v>
      </c>
      <c r="G430" s="40"/>
      <c r="H430" s="40"/>
      <c r="I430" s="132"/>
      <c r="J430" s="40"/>
      <c r="K430" s="40"/>
      <c r="L430" s="44"/>
      <c r="M430" s="230"/>
      <c r="N430" s="231"/>
      <c r="O430" s="84"/>
      <c r="P430" s="84"/>
      <c r="Q430" s="84"/>
      <c r="R430" s="84"/>
      <c r="S430" s="84"/>
      <c r="T430" s="85"/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T430" s="17" t="s">
        <v>132</v>
      </c>
      <c r="AU430" s="17" t="s">
        <v>81</v>
      </c>
    </row>
    <row r="431" s="13" customFormat="1">
      <c r="A431" s="13"/>
      <c r="B431" s="232"/>
      <c r="C431" s="233"/>
      <c r="D431" s="228" t="s">
        <v>133</v>
      </c>
      <c r="E431" s="234" t="s">
        <v>19</v>
      </c>
      <c r="F431" s="235" t="s">
        <v>715</v>
      </c>
      <c r="G431" s="233"/>
      <c r="H431" s="236">
        <v>4</v>
      </c>
      <c r="I431" s="237"/>
      <c r="J431" s="233"/>
      <c r="K431" s="233"/>
      <c r="L431" s="238"/>
      <c r="M431" s="239"/>
      <c r="N431" s="240"/>
      <c r="O431" s="240"/>
      <c r="P431" s="240"/>
      <c r="Q431" s="240"/>
      <c r="R431" s="240"/>
      <c r="S431" s="240"/>
      <c r="T431" s="241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2" t="s">
        <v>133</v>
      </c>
      <c r="AU431" s="242" t="s">
        <v>81</v>
      </c>
      <c r="AV431" s="13" t="s">
        <v>84</v>
      </c>
      <c r="AW431" s="13" t="s">
        <v>34</v>
      </c>
      <c r="AX431" s="13" t="s">
        <v>81</v>
      </c>
      <c r="AY431" s="242" t="s">
        <v>125</v>
      </c>
    </row>
    <row r="432" s="2" customFormat="1" ht="21.75" customHeight="1">
      <c r="A432" s="38"/>
      <c r="B432" s="39"/>
      <c r="C432" s="215" t="s">
        <v>716</v>
      </c>
      <c r="D432" s="215" t="s">
        <v>126</v>
      </c>
      <c r="E432" s="216" t="s">
        <v>717</v>
      </c>
      <c r="F432" s="217" t="s">
        <v>718</v>
      </c>
      <c r="G432" s="218" t="s">
        <v>170</v>
      </c>
      <c r="H432" s="219">
        <v>1</v>
      </c>
      <c r="I432" s="220"/>
      <c r="J432" s="221">
        <f>ROUND(I432*H432,2)</f>
        <v>0</v>
      </c>
      <c r="K432" s="217" t="s">
        <v>176</v>
      </c>
      <c r="L432" s="44"/>
      <c r="M432" s="222" t="s">
        <v>19</v>
      </c>
      <c r="N432" s="223" t="s">
        <v>44</v>
      </c>
      <c r="O432" s="84"/>
      <c r="P432" s="224">
        <f>O432*H432</f>
        <v>0</v>
      </c>
      <c r="Q432" s="224">
        <v>0</v>
      </c>
      <c r="R432" s="224">
        <f>Q432*H432</f>
        <v>0</v>
      </c>
      <c r="S432" s="224">
        <v>0</v>
      </c>
      <c r="T432" s="225">
        <f>S432*H432</f>
        <v>0</v>
      </c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R432" s="226" t="s">
        <v>229</v>
      </c>
      <c r="AT432" s="226" t="s">
        <v>126</v>
      </c>
      <c r="AU432" s="226" t="s">
        <v>81</v>
      </c>
      <c r="AY432" s="17" t="s">
        <v>125</v>
      </c>
      <c r="BE432" s="227">
        <f>IF(N432="základní",J432,0)</f>
        <v>0</v>
      </c>
      <c r="BF432" s="227">
        <f>IF(N432="snížená",J432,0)</f>
        <v>0</v>
      </c>
      <c r="BG432" s="227">
        <f>IF(N432="zákl. přenesená",J432,0)</f>
        <v>0</v>
      </c>
      <c r="BH432" s="227">
        <f>IF(N432="sníž. přenesená",J432,0)</f>
        <v>0</v>
      </c>
      <c r="BI432" s="227">
        <f>IF(N432="nulová",J432,0)</f>
        <v>0</v>
      </c>
      <c r="BJ432" s="17" t="s">
        <v>81</v>
      </c>
      <c r="BK432" s="227">
        <f>ROUND(I432*H432,2)</f>
        <v>0</v>
      </c>
      <c r="BL432" s="17" t="s">
        <v>229</v>
      </c>
      <c r="BM432" s="226" t="s">
        <v>719</v>
      </c>
    </row>
    <row r="433" s="2" customFormat="1">
      <c r="A433" s="38"/>
      <c r="B433" s="39"/>
      <c r="C433" s="40"/>
      <c r="D433" s="228" t="s">
        <v>132</v>
      </c>
      <c r="E433" s="40"/>
      <c r="F433" s="229" t="s">
        <v>718</v>
      </c>
      <c r="G433" s="40"/>
      <c r="H433" s="40"/>
      <c r="I433" s="132"/>
      <c r="J433" s="40"/>
      <c r="K433" s="40"/>
      <c r="L433" s="44"/>
      <c r="M433" s="230"/>
      <c r="N433" s="231"/>
      <c r="O433" s="84"/>
      <c r="P433" s="84"/>
      <c r="Q433" s="84"/>
      <c r="R433" s="84"/>
      <c r="S433" s="84"/>
      <c r="T433" s="85"/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T433" s="17" t="s">
        <v>132</v>
      </c>
      <c r="AU433" s="17" t="s">
        <v>81</v>
      </c>
    </row>
    <row r="434" s="13" customFormat="1">
      <c r="A434" s="13"/>
      <c r="B434" s="232"/>
      <c r="C434" s="233"/>
      <c r="D434" s="228" t="s">
        <v>133</v>
      </c>
      <c r="E434" s="234" t="s">
        <v>19</v>
      </c>
      <c r="F434" s="235" t="s">
        <v>649</v>
      </c>
      <c r="G434" s="233"/>
      <c r="H434" s="236">
        <v>1</v>
      </c>
      <c r="I434" s="237"/>
      <c r="J434" s="233"/>
      <c r="K434" s="233"/>
      <c r="L434" s="238"/>
      <c r="M434" s="239"/>
      <c r="N434" s="240"/>
      <c r="O434" s="240"/>
      <c r="P434" s="240"/>
      <c r="Q434" s="240"/>
      <c r="R434" s="240"/>
      <c r="S434" s="240"/>
      <c r="T434" s="241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2" t="s">
        <v>133</v>
      </c>
      <c r="AU434" s="242" t="s">
        <v>81</v>
      </c>
      <c r="AV434" s="13" t="s">
        <v>84</v>
      </c>
      <c r="AW434" s="13" t="s">
        <v>34</v>
      </c>
      <c r="AX434" s="13" t="s">
        <v>81</v>
      </c>
      <c r="AY434" s="242" t="s">
        <v>125</v>
      </c>
    </row>
    <row r="435" s="2" customFormat="1" ht="16.5" customHeight="1">
      <c r="A435" s="38"/>
      <c r="B435" s="39"/>
      <c r="C435" s="257" t="s">
        <v>720</v>
      </c>
      <c r="D435" s="257" t="s">
        <v>173</v>
      </c>
      <c r="E435" s="258" t="s">
        <v>721</v>
      </c>
      <c r="F435" s="259" t="s">
        <v>722</v>
      </c>
      <c r="G435" s="260" t="s">
        <v>170</v>
      </c>
      <c r="H435" s="261">
        <v>1</v>
      </c>
      <c r="I435" s="262"/>
      <c r="J435" s="263">
        <f>ROUND(I435*H435,2)</f>
        <v>0</v>
      </c>
      <c r="K435" s="259" t="s">
        <v>19</v>
      </c>
      <c r="L435" s="264"/>
      <c r="M435" s="265" t="s">
        <v>19</v>
      </c>
      <c r="N435" s="266" t="s">
        <v>44</v>
      </c>
      <c r="O435" s="84"/>
      <c r="P435" s="224">
        <f>O435*H435</f>
        <v>0</v>
      </c>
      <c r="Q435" s="224">
        <v>0</v>
      </c>
      <c r="R435" s="224">
        <f>Q435*H435</f>
        <v>0</v>
      </c>
      <c r="S435" s="224">
        <v>0</v>
      </c>
      <c r="T435" s="225">
        <f>S435*H435</f>
        <v>0</v>
      </c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R435" s="226" t="s">
        <v>234</v>
      </c>
      <c r="AT435" s="226" t="s">
        <v>173</v>
      </c>
      <c r="AU435" s="226" t="s">
        <v>81</v>
      </c>
      <c r="AY435" s="17" t="s">
        <v>125</v>
      </c>
      <c r="BE435" s="227">
        <f>IF(N435="základní",J435,0)</f>
        <v>0</v>
      </c>
      <c r="BF435" s="227">
        <f>IF(N435="snížená",J435,0)</f>
        <v>0</v>
      </c>
      <c r="BG435" s="227">
        <f>IF(N435="zákl. přenesená",J435,0)</f>
        <v>0</v>
      </c>
      <c r="BH435" s="227">
        <f>IF(N435="sníž. přenesená",J435,0)</f>
        <v>0</v>
      </c>
      <c r="BI435" s="227">
        <f>IF(N435="nulová",J435,0)</f>
        <v>0</v>
      </c>
      <c r="BJ435" s="17" t="s">
        <v>81</v>
      </c>
      <c r="BK435" s="227">
        <f>ROUND(I435*H435,2)</f>
        <v>0</v>
      </c>
      <c r="BL435" s="17" t="s">
        <v>229</v>
      </c>
      <c r="BM435" s="226" t="s">
        <v>723</v>
      </c>
    </row>
    <row r="436" s="2" customFormat="1">
      <c r="A436" s="38"/>
      <c r="B436" s="39"/>
      <c r="C436" s="40"/>
      <c r="D436" s="228" t="s">
        <v>132</v>
      </c>
      <c r="E436" s="40"/>
      <c r="F436" s="229" t="s">
        <v>722</v>
      </c>
      <c r="G436" s="40"/>
      <c r="H436" s="40"/>
      <c r="I436" s="132"/>
      <c r="J436" s="40"/>
      <c r="K436" s="40"/>
      <c r="L436" s="44"/>
      <c r="M436" s="230"/>
      <c r="N436" s="231"/>
      <c r="O436" s="84"/>
      <c r="P436" s="84"/>
      <c r="Q436" s="84"/>
      <c r="R436" s="84"/>
      <c r="S436" s="84"/>
      <c r="T436" s="85"/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T436" s="17" t="s">
        <v>132</v>
      </c>
      <c r="AU436" s="17" t="s">
        <v>81</v>
      </c>
    </row>
    <row r="437" s="13" customFormat="1">
      <c r="A437" s="13"/>
      <c r="B437" s="232"/>
      <c r="C437" s="233"/>
      <c r="D437" s="228" t="s">
        <v>133</v>
      </c>
      <c r="E437" s="234" t="s">
        <v>19</v>
      </c>
      <c r="F437" s="235" t="s">
        <v>649</v>
      </c>
      <c r="G437" s="233"/>
      <c r="H437" s="236">
        <v>1</v>
      </c>
      <c r="I437" s="237"/>
      <c r="J437" s="233"/>
      <c r="K437" s="233"/>
      <c r="L437" s="238"/>
      <c r="M437" s="239"/>
      <c r="N437" s="240"/>
      <c r="O437" s="240"/>
      <c r="P437" s="240"/>
      <c r="Q437" s="240"/>
      <c r="R437" s="240"/>
      <c r="S437" s="240"/>
      <c r="T437" s="241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2" t="s">
        <v>133</v>
      </c>
      <c r="AU437" s="242" t="s">
        <v>81</v>
      </c>
      <c r="AV437" s="13" t="s">
        <v>84</v>
      </c>
      <c r="AW437" s="13" t="s">
        <v>34</v>
      </c>
      <c r="AX437" s="13" t="s">
        <v>81</v>
      </c>
      <c r="AY437" s="242" t="s">
        <v>125</v>
      </c>
    </row>
    <row r="438" s="2" customFormat="1" ht="16.5" customHeight="1">
      <c r="A438" s="38"/>
      <c r="B438" s="39"/>
      <c r="C438" s="257" t="s">
        <v>724</v>
      </c>
      <c r="D438" s="257" t="s">
        <v>173</v>
      </c>
      <c r="E438" s="258" t="s">
        <v>725</v>
      </c>
      <c r="F438" s="259" t="s">
        <v>726</v>
      </c>
      <c r="G438" s="260" t="s">
        <v>170</v>
      </c>
      <c r="H438" s="261">
        <v>24</v>
      </c>
      <c r="I438" s="262"/>
      <c r="J438" s="263">
        <f>ROUND(I438*H438,2)</f>
        <v>0</v>
      </c>
      <c r="K438" s="259" t="s">
        <v>19</v>
      </c>
      <c r="L438" s="264"/>
      <c r="M438" s="265" t="s">
        <v>19</v>
      </c>
      <c r="N438" s="266" t="s">
        <v>44</v>
      </c>
      <c r="O438" s="84"/>
      <c r="P438" s="224">
        <f>O438*H438</f>
        <v>0</v>
      </c>
      <c r="Q438" s="224">
        <v>0</v>
      </c>
      <c r="R438" s="224">
        <f>Q438*H438</f>
        <v>0</v>
      </c>
      <c r="S438" s="224">
        <v>0</v>
      </c>
      <c r="T438" s="225">
        <f>S438*H438</f>
        <v>0</v>
      </c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R438" s="226" t="s">
        <v>234</v>
      </c>
      <c r="AT438" s="226" t="s">
        <v>173</v>
      </c>
      <c r="AU438" s="226" t="s">
        <v>81</v>
      </c>
      <c r="AY438" s="17" t="s">
        <v>125</v>
      </c>
      <c r="BE438" s="227">
        <f>IF(N438="základní",J438,0)</f>
        <v>0</v>
      </c>
      <c r="BF438" s="227">
        <f>IF(N438="snížená",J438,0)</f>
        <v>0</v>
      </c>
      <c r="BG438" s="227">
        <f>IF(N438="zákl. přenesená",J438,0)</f>
        <v>0</v>
      </c>
      <c r="BH438" s="227">
        <f>IF(N438="sníž. přenesená",J438,0)</f>
        <v>0</v>
      </c>
      <c r="BI438" s="227">
        <f>IF(N438="nulová",J438,0)</f>
        <v>0</v>
      </c>
      <c r="BJ438" s="17" t="s">
        <v>81</v>
      </c>
      <c r="BK438" s="227">
        <f>ROUND(I438*H438,2)</f>
        <v>0</v>
      </c>
      <c r="BL438" s="17" t="s">
        <v>229</v>
      </c>
      <c r="BM438" s="226" t="s">
        <v>727</v>
      </c>
    </row>
    <row r="439" s="2" customFormat="1">
      <c r="A439" s="38"/>
      <c r="B439" s="39"/>
      <c r="C439" s="40"/>
      <c r="D439" s="228" t="s">
        <v>132</v>
      </c>
      <c r="E439" s="40"/>
      <c r="F439" s="229" t="s">
        <v>726</v>
      </c>
      <c r="G439" s="40"/>
      <c r="H439" s="40"/>
      <c r="I439" s="132"/>
      <c r="J439" s="40"/>
      <c r="K439" s="40"/>
      <c r="L439" s="44"/>
      <c r="M439" s="230"/>
      <c r="N439" s="231"/>
      <c r="O439" s="84"/>
      <c r="P439" s="84"/>
      <c r="Q439" s="84"/>
      <c r="R439" s="84"/>
      <c r="S439" s="84"/>
      <c r="T439" s="85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T439" s="17" t="s">
        <v>132</v>
      </c>
      <c r="AU439" s="17" t="s">
        <v>81</v>
      </c>
    </row>
    <row r="440" s="13" customFormat="1">
      <c r="A440" s="13"/>
      <c r="B440" s="232"/>
      <c r="C440" s="233"/>
      <c r="D440" s="228" t="s">
        <v>133</v>
      </c>
      <c r="E440" s="234" t="s">
        <v>19</v>
      </c>
      <c r="F440" s="235" t="s">
        <v>728</v>
      </c>
      <c r="G440" s="233"/>
      <c r="H440" s="236">
        <v>24</v>
      </c>
      <c r="I440" s="237"/>
      <c r="J440" s="233"/>
      <c r="K440" s="233"/>
      <c r="L440" s="238"/>
      <c r="M440" s="239"/>
      <c r="N440" s="240"/>
      <c r="O440" s="240"/>
      <c r="P440" s="240"/>
      <c r="Q440" s="240"/>
      <c r="R440" s="240"/>
      <c r="S440" s="240"/>
      <c r="T440" s="241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2" t="s">
        <v>133</v>
      </c>
      <c r="AU440" s="242" t="s">
        <v>81</v>
      </c>
      <c r="AV440" s="13" t="s">
        <v>84</v>
      </c>
      <c r="AW440" s="13" t="s">
        <v>34</v>
      </c>
      <c r="AX440" s="13" t="s">
        <v>81</v>
      </c>
      <c r="AY440" s="242" t="s">
        <v>125</v>
      </c>
    </row>
    <row r="441" s="2" customFormat="1" ht="16.5" customHeight="1">
      <c r="A441" s="38"/>
      <c r="B441" s="39"/>
      <c r="C441" s="257" t="s">
        <v>729</v>
      </c>
      <c r="D441" s="257" t="s">
        <v>173</v>
      </c>
      <c r="E441" s="258" t="s">
        <v>730</v>
      </c>
      <c r="F441" s="259" t="s">
        <v>731</v>
      </c>
      <c r="G441" s="260" t="s">
        <v>170</v>
      </c>
      <c r="H441" s="261">
        <v>21</v>
      </c>
      <c r="I441" s="262"/>
      <c r="J441" s="263">
        <f>ROUND(I441*H441,2)</f>
        <v>0</v>
      </c>
      <c r="K441" s="259" t="s">
        <v>19</v>
      </c>
      <c r="L441" s="264"/>
      <c r="M441" s="265" t="s">
        <v>19</v>
      </c>
      <c r="N441" s="266" t="s">
        <v>44</v>
      </c>
      <c r="O441" s="84"/>
      <c r="P441" s="224">
        <f>O441*H441</f>
        <v>0</v>
      </c>
      <c r="Q441" s="224">
        <v>0</v>
      </c>
      <c r="R441" s="224">
        <f>Q441*H441</f>
        <v>0</v>
      </c>
      <c r="S441" s="224">
        <v>0</v>
      </c>
      <c r="T441" s="225">
        <f>S441*H441</f>
        <v>0</v>
      </c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R441" s="226" t="s">
        <v>234</v>
      </c>
      <c r="AT441" s="226" t="s">
        <v>173</v>
      </c>
      <c r="AU441" s="226" t="s">
        <v>81</v>
      </c>
      <c r="AY441" s="17" t="s">
        <v>125</v>
      </c>
      <c r="BE441" s="227">
        <f>IF(N441="základní",J441,0)</f>
        <v>0</v>
      </c>
      <c r="BF441" s="227">
        <f>IF(N441="snížená",J441,0)</f>
        <v>0</v>
      </c>
      <c r="BG441" s="227">
        <f>IF(N441="zákl. přenesená",J441,0)</f>
        <v>0</v>
      </c>
      <c r="BH441" s="227">
        <f>IF(N441="sníž. přenesená",J441,0)</f>
        <v>0</v>
      </c>
      <c r="BI441" s="227">
        <f>IF(N441="nulová",J441,0)</f>
        <v>0</v>
      </c>
      <c r="BJ441" s="17" t="s">
        <v>81</v>
      </c>
      <c r="BK441" s="227">
        <f>ROUND(I441*H441,2)</f>
        <v>0</v>
      </c>
      <c r="BL441" s="17" t="s">
        <v>229</v>
      </c>
      <c r="BM441" s="226" t="s">
        <v>732</v>
      </c>
    </row>
    <row r="442" s="2" customFormat="1">
      <c r="A442" s="38"/>
      <c r="B442" s="39"/>
      <c r="C442" s="40"/>
      <c r="D442" s="228" t="s">
        <v>132</v>
      </c>
      <c r="E442" s="40"/>
      <c r="F442" s="229" t="s">
        <v>731</v>
      </c>
      <c r="G442" s="40"/>
      <c r="H442" s="40"/>
      <c r="I442" s="132"/>
      <c r="J442" s="40"/>
      <c r="K442" s="40"/>
      <c r="L442" s="44"/>
      <c r="M442" s="230"/>
      <c r="N442" s="231"/>
      <c r="O442" s="84"/>
      <c r="P442" s="84"/>
      <c r="Q442" s="84"/>
      <c r="R442" s="84"/>
      <c r="S442" s="84"/>
      <c r="T442" s="85"/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T442" s="17" t="s">
        <v>132</v>
      </c>
      <c r="AU442" s="17" t="s">
        <v>81</v>
      </c>
    </row>
    <row r="443" s="13" customFormat="1">
      <c r="A443" s="13"/>
      <c r="B443" s="232"/>
      <c r="C443" s="233"/>
      <c r="D443" s="228" t="s">
        <v>133</v>
      </c>
      <c r="E443" s="234" t="s">
        <v>19</v>
      </c>
      <c r="F443" s="235" t="s">
        <v>733</v>
      </c>
      <c r="G443" s="233"/>
      <c r="H443" s="236">
        <v>21</v>
      </c>
      <c r="I443" s="237"/>
      <c r="J443" s="233"/>
      <c r="K443" s="233"/>
      <c r="L443" s="238"/>
      <c r="M443" s="239"/>
      <c r="N443" s="240"/>
      <c r="O443" s="240"/>
      <c r="P443" s="240"/>
      <c r="Q443" s="240"/>
      <c r="R443" s="240"/>
      <c r="S443" s="240"/>
      <c r="T443" s="241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2" t="s">
        <v>133</v>
      </c>
      <c r="AU443" s="242" t="s">
        <v>81</v>
      </c>
      <c r="AV443" s="13" t="s">
        <v>84</v>
      </c>
      <c r="AW443" s="13" t="s">
        <v>34</v>
      </c>
      <c r="AX443" s="13" t="s">
        <v>81</v>
      </c>
      <c r="AY443" s="242" t="s">
        <v>125</v>
      </c>
    </row>
    <row r="444" s="2" customFormat="1" ht="16.5" customHeight="1">
      <c r="A444" s="38"/>
      <c r="B444" s="39"/>
      <c r="C444" s="257" t="s">
        <v>734</v>
      </c>
      <c r="D444" s="257" t="s">
        <v>173</v>
      </c>
      <c r="E444" s="258" t="s">
        <v>735</v>
      </c>
      <c r="F444" s="259" t="s">
        <v>736</v>
      </c>
      <c r="G444" s="260" t="s">
        <v>737</v>
      </c>
      <c r="H444" s="261">
        <v>16</v>
      </c>
      <c r="I444" s="262"/>
      <c r="J444" s="263">
        <f>ROUND(I444*H444,2)</f>
        <v>0</v>
      </c>
      <c r="K444" s="259" t="s">
        <v>19</v>
      </c>
      <c r="L444" s="264"/>
      <c r="M444" s="265" t="s">
        <v>19</v>
      </c>
      <c r="N444" s="266" t="s">
        <v>44</v>
      </c>
      <c r="O444" s="84"/>
      <c r="P444" s="224">
        <f>O444*H444</f>
        <v>0</v>
      </c>
      <c r="Q444" s="224">
        <v>0</v>
      </c>
      <c r="R444" s="224">
        <f>Q444*H444</f>
        <v>0</v>
      </c>
      <c r="S444" s="224">
        <v>0</v>
      </c>
      <c r="T444" s="225">
        <f>S444*H444</f>
        <v>0</v>
      </c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R444" s="226" t="s">
        <v>234</v>
      </c>
      <c r="AT444" s="226" t="s">
        <v>173</v>
      </c>
      <c r="AU444" s="226" t="s">
        <v>81</v>
      </c>
      <c r="AY444" s="17" t="s">
        <v>125</v>
      </c>
      <c r="BE444" s="227">
        <f>IF(N444="základní",J444,0)</f>
        <v>0</v>
      </c>
      <c r="BF444" s="227">
        <f>IF(N444="snížená",J444,0)</f>
        <v>0</v>
      </c>
      <c r="BG444" s="227">
        <f>IF(N444="zákl. přenesená",J444,0)</f>
        <v>0</v>
      </c>
      <c r="BH444" s="227">
        <f>IF(N444="sníž. přenesená",J444,0)</f>
        <v>0</v>
      </c>
      <c r="BI444" s="227">
        <f>IF(N444="nulová",J444,0)</f>
        <v>0</v>
      </c>
      <c r="BJ444" s="17" t="s">
        <v>81</v>
      </c>
      <c r="BK444" s="227">
        <f>ROUND(I444*H444,2)</f>
        <v>0</v>
      </c>
      <c r="BL444" s="17" t="s">
        <v>229</v>
      </c>
      <c r="BM444" s="226" t="s">
        <v>738</v>
      </c>
    </row>
    <row r="445" s="2" customFormat="1">
      <c r="A445" s="38"/>
      <c r="B445" s="39"/>
      <c r="C445" s="40"/>
      <c r="D445" s="228" t="s">
        <v>132</v>
      </c>
      <c r="E445" s="40"/>
      <c r="F445" s="229" t="s">
        <v>736</v>
      </c>
      <c r="G445" s="40"/>
      <c r="H445" s="40"/>
      <c r="I445" s="132"/>
      <c r="J445" s="40"/>
      <c r="K445" s="40"/>
      <c r="L445" s="44"/>
      <c r="M445" s="230"/>
      <c r="N445" s="231"/>
      <c r="O445" s="84"/>
      <c r="P445" s="84"/>
      <c r="Q445" s="84"/>
      <c r="R445" s="84"/>
      <c r="S445" s="84"/>
      <c r="T445" s="85"/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T445" s="17" t="s">
        <v>132</v>
      </c>
      <c r="AU445" s="17" t="s">
        <v>81</v>
      </c>
    </row>
    <row r="446" s="2" customFormat="1" ht="16.5" customHeight="1">
      <c r="A446" s="38"/>
      <c r="B446" s="39"/>
      <c r="C446" s="257" t="s">
        <v>739</v>
      </c>
      <c r="D446" s="257" t="s">
        <v>173</v>
      </c>
      <c r="E446" s="258" t="s">
        <v>740</v>
      </c>
      <c r="F446" s="259" t="s">
        <v>741</v>
      </c>
      <c r="G446" s="260" t="s">
        <v>170</v>
      </c>
      <c r="H446" s="261">
        <v>8</v>
      </c>
      <c r="I446" s="262"/>
      <c r="J446" s="263">
        <f>ROUND(I446*H446,2)</f>
        <v>0</v>
      </c>
      <c r="K446" s="259" t="s">
        <v>19</v>
      </c>
      <c r="L446" s="264"/>
      <c r="M446" s="265" t="s">
        <v>19</v>
      </c>
      <c r="N446" s="266" t="s">
        <v>44</v>
      </c>
      <c r="O446" s="84"/>
      <c r="P446" s="224">
        <f>O446*H446</f>
        <v>0</v>
      </c>
      <c r="Q446" s="224">
        <v>0</v>
      </c>
      <c r="R446" s="224">
        <f>Q446*H446</f>
        <v>0</v>
      </c>
      <c r="S446" s="224">
        <v>0</v>
      </c>
      <c r="T446" s="225">
        <f>S446*H446</f>
        <v>0</v>
      </c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R446" s="226" t="s">
        <v>234</v>
      </c>
      <c r="AT446" s="226" t="s">
        <v>173</v>
      </c>
      <c r="AU446" s="226" t="s">
        <v>81</v>
      </c>
      <c r="AY446" s="17" t="s">
        <v>125</v>
      </c>
      <c r="BE446" s="227">
        <f>IF(N446="základní",J446,0)</f>
        <v>0</v>
      </c>
      <c r="BF446" s="227">
        <f>IF(N446="snížená",J446,0)</f>
        <v>0</v>
      </c>
      <c r="BG446" s="227">
        <f>IF(N446="zákl. přenesená",J446,0)</f>
        <v>0</v>
      </c>
      <c r="BH446" s="227">
        <f>IF(N446="sníž. přenesená",J446,0)</f>
        <v>0</v>
      </c>
      <c r="BI446" s="227">
        <f>IF(N446="nulová",J446,0)</f>
        <v>0</v>
      </c>
      <c r="BJ446" s="17" t="s">
        <v>81</v>
      </c>
      <c r="BK446" s="227">
        <f>ROUND(I446*H446,2)</f>
        <v>0</v>
      </c>
      <c r="BL446" s="17" t="s">
        <v>229</v>
      </c>
      <c r="BM446" s="226" t="s">
        <v>742</v>
      </c>
    </row>
    <row r="447" s="2" customFormat="1">
      <c r="A447" s="38"/>
      <c r="B447" s="39"/>
      <c r="C447" s="40"/>
      <c r="D447" s="228" t="s">
        <v>132</v>
      </c>
      <c r="E447" s="40"/>
      <c r="F447" s="229" t="s">
        <v>741</v>
      </c>
      <c r="G447" s="40"/>
      <c r="H447" s="40"/>
      <c r="I447" s="132"/>
      <c r="J447" s="40"/>
      <c r="K447" s="40"/>
      <c r="L447" s="44"/>
      <c r="M447" s="230"/>
      <c r="N447" s="231"/>
      <c r="O447" s="84"/>
      <c r="P447" s="84"/>
      <c r="Q447" s="84"/>
      <c r="R447" s="84"/>
      <c r="S447" s="84"/>
      <c r="T447" s="85"/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T447" s="17" t="s">
        <v>132</v>
      </c>
      <c r="AU447" s="17" t="s">
        <v>81</v>
      </c>
    </row>
    <row r="448" s="13" customFormat="1">
      <c r="A448" s="13"/>
      <c r="B448" s="232"/>
      <c r="C448" s="233"/>
      <c r="D448" s="228" t="s">
        <v>133</v>
      </c>
      <c r="E448" s="234" t="s">
        <v>19</v>
      </c>
      <c r="F448" s="235" t="s">
        <v>743</v>
      </c>
      <c r="G448" s="233"/>
      <c r="H448" s="236">
        <v>8</v>
      </c>
      <c r="I448" s="237"/>
      <c r="J448" s="233"/>
      <c r="K448" s="233"/>
      <c r="L448" s="238"/>
      <c r="M448" s="239"/>
      <c r="N448" s="240"/>
      <c r="O448" s="240"/>
      <c r="P448" s="240"/>
      <c r="Q448" s="240"/>
      <c r="R448" s="240"/>
      <c r="S448" s="240"/>
      <c r="T448" s="241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2" t="s">
        <v>133</v>
      </c>
      <c r="AU448" s="242" t="s">
        <v>81</v>
      </c>
      <c r="AV448" s="13" t="s">
        <v>84</v>
      </c>
      <c r="AW448" s="13" t="s">
        <v>34</v>
      </c>
      <c r="AX448" s="13" t="s">
        <v>81</v>
      </c>
      <c r="AY448" s="242" t="s">
        <v>125</v>
      </c>
    </row>
    <row r="449" s="2" customFormat="1" ht="16.5" customHeight="1">
      <c r="A449" s="38"/>
      <c r="B449" s="39"/>
      <c r="C449" s="257" t="s">
        <v>744</v>
      </c>
      <c r="D449" s="257" t="s">
        <v>173</v>
      </c>
      <c r="E449" s="258" t="s">
        <v>745</v>
      </c>
      <c r="F449" s="259" t="s">
        <v>746</v>
      </c>
      <c r="G449" s="260" t="s">
        <v>170</v>
      </c>
      <c r="H449" s="261">
        <v>8</v>
      </c>
      <c r="I449" s="262"/>
      <c r="J449" s="263">
        <f>ROUND(I449*H449,2)</f>
        <v>0</v>
      </c>
      <c r="K449" s="259" t="s">
        <v>19</v>
      </c>
      <c r="L449" s="264"/>
      <c r="M449" s="265" t="s">
        <v>19</v>
      </c>
      <c r="N449" s="266" t="s">
        <v>44</v>
      </c>
      <c r="O449" s="84"/>
      <c r="P449" s="224">
        <f>O449*H449</f>
        <v>0</v>
      </c>
      <c r="Q449" s="224">
        <v>0</v>
      </c>
      <c r="R449" s="224">
        <f>Q449*H449</f>
        <v>0</v>
      </c>
      <c r="S449" s="224">
        <v>0</v>
      </c>
      <c r="T449" s="225">
        <f>S449*H449</f>
        <v>0</v>
      </c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R449" s="226" t="s">
        <v>234</v>
      </c>
      <c r="AT449" s="226" t="s">
        <v>173</v>
      </c>
      <c r="AU449" s="226" t="s">
        <v>81</v>
      </c>
      <c r="AY449" s="17" t="s">
        <v>125</v>
      </c>
      <c r="BE449" s="227">
        <f>IF(N449="základní",J449,0)</f>
        <v>0</v>
      </c>
      <c r="BF449" s="227">
        <f>IF(N449="snížená",J449,0)</f>
        <v>0</v>
      </c>
      <c r="BG449" s="227">
        <f>IF(N449="zákl. přenesená",J449,0)</f>
        <v>0</v>
      </c>
      <c r="BH449" s="227">
        <f>IF(N449="sníž. přenesená",J449,0)</f>
        <v>0</v>
      </c>
      <c r="BI449" s="227">
        <f>IF(N449="nulová",J449,0)</f>
        <v>0</v>
      </c>
      <c r="BJ449" s="17" t="s">
        <v>81</v>
      </c>
      <c r="BK449" s="227">
        <f>ROUND(I449*H449,2)</f>
        <v>0</v>
      </c>
      <c r="BL449" s="17" t="s">
        <v>229</v>
      </c>
      <c r="BM449" s="226" t="s">
        <v>747</v>
      </c>
    </row>
    <row r="450" s="2" customFormat="1">
      <c r="A450" s="38"/>
      <c r="B450" s="39"/>
      <c r="C450" s="40"/>
      <c r="D450" s="228" t="s">
        <v>132</v>
      </c>
      <c r="E450" s="40"/>
      <c r="F450" s="229" t="s">
        <v>746</v>
      </c>
      <c r="G450" s="40"/>
      <c r="H450" s="40"/>
      <c r="I450" s="132"/>
      <c r="J450" s="40"/>
      <c r="K450" s="40"/>
      <c r="L450" s="44"/>
      <c r="M450" s="230"/>
      <c r="N450" s="231"/>
      <c r="O450" s="84"/>
      <c r="P450" s="84"/>
      <c r="Q450" s="84"/>
      <c r="R450" s="84"/>
      <c r="S450" s="84"/>
      <c r="T450" s="85"/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T450" s="17" t="s">
        <v>132</v>
      </c>
      <c r="AU450" s="17" t="s">
        <v>81</v>
      </c>
    </row>
    <row r="451" s="13" customFormat="1">
      <c r="A451" s="13"/>
      <c r="B451" s="232"/>
      <c r="C451" s="233"/>
      <c r="D451" s="228" t="s">
        <v>133</v>
      </c>
      <c r="E451" s="234" t="s">
        <v>19</v>
      </c>
      <c r="F451" s="235" t="s">
        <v>743</v>
      </c>
      <c r="G451" s="233"/>
      <c r="H451" s="236">
        <v>8</v>
      </c>
      <c r="I451" s="237"/>
      <c r="J451" s="233"/>
      <c r="K451" s="233"/>
      <c r="L451" s="238"/>
      <c r="M451" s="239"/>
      <c r="N451" s="240"/>
      <c r="O451" s="240"/>
      <c r="P451" s="240"/>
      <c r="Q451" s="240"/>
      <c r="R451" s="240"/>
      <c r="S451" s="240"/>
      <c r="T451" s="241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2" t="s">
        <v>133</v>
      </c>
      <c r="AU451" s="242" t="s">
        <v>81</v>
      </c>
      <c r="AV451" s="13" t="s">
        <v>84</v>
      </c>
      <c r="AW451" s="13" t="s">
        <v>34</v>
      </c>
      <c r="AX451" s="13" t="s">
        <v>81</v>
      </c>
      <c r="AY451" s="242" t="s">
        <v>125</v>
      </c>
    </row>
    <row r="452" s="2" customFormat="1" ht="21.75" customHeight="1">
      <c r="A452" s="38"/>
      <c r="B452" s="39"/>
      <c r="C452" s="215" t="s">
        <v>748</v>
      </c>
      <c r="D452" s="215" t="s">
        <v>126</v>
      </c>
      <c r="E452" s="216" t="s">
        <v>749</v>
      </c>
      <c r="F452" s="217" t="s">
        <v>750</v>
      </c>
      <c r="G452" s="218" t="s">
        <v>170</v>
      </c>
      <c r="H452" s="219">
        <v>7</v>
      </c>
      <c r="I452" s="220"/>
      <c r="J452" s="221">
        <f>ROUND(I452*H452,2)</f>
        <v>0</v>
      </c>
      <c r="K452" s="217" t="s">
        <v>176</v>
      </c>
      <c r="L452" s="44"/>
      <c r="M452" s="222" t="s">
        <v>19</v>
      </c>
      <c r="N452" s="223" t="s">
        <v>44</v>
      </c>
      <c r="O452" s="84"/>
      <c r="P452" s="224">
        <f>O452*H452</f>
        <v>0</v>
      </c>
      <c r="Q452" s="224">
        <v>0</v>
      </c>
      <c r="R452" s="224">
        <f>Q452*H452</f>
        <v>0</v>
      </c>
      <c r="S452" s="224">
        <v>0</v>
      </c>
      <c r="T452" s="225">
        <f>S452*H452</f>
        <v>0</v>
      </c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R452" s="226" t="s">
        <v>229</v>
      </c>
      <c r="AT452" s="226" t="s">
        <v>126</v>
      </c>
      <c r="AU452" s="226" t="s">
        <v>81</v>
      </c>
      <c r="AY452" s="17" t="s">
        <v>125</v>
      </c>
      <c r="BE452" s="227">
        <f>IF(N452="základní",J452,0)</f>
        <v>0</v>
      </c>
      <c r="BF452" s="227">
        <f>IF(N452="snížená",J452,0)</f>
        <v>0</v>
      </c>
      <c r="BG452" s="227">
        <f>IF(N452="zákl. přenesená",J452,0)</f>
        <v>0</v>
      </c>
      <c r="BH452" s="227">
        <f>IF(N452="sníž. přenesená",J452,0)</f>
        <v>0</v>
      </c>
      <c r="BI452" s="227">
        <f>IF(N452="nulová",J452,0)</f>
        <v>0</v>
      </c>
      <c r="BJ452" s="17" t="s">
        <v>81</v>
      </c>
      <c r="BK452" s="227">
        <f>ROUND(I452*H452,2)</f>
        <v>0</v>
      </c>
      <c r="BL452" s="17" t="s">
        <v>229</v>
      </c>
      <c r="BM452" s="226" t="s">
        <v>751</v>
      </c>
    </row>
    <row r="453" s="2" customFormat="1">
      <c r="A453" s="38"/>
      <c r="B453" s="39"/>
      <c r="C453" s="40"/>
      <c r="D453" s="228" t="s">
        <v>132</v>
      </c>
      <c r="E453" s="40"/>
      <c r="F453" s="229" t="s">
        <v>750</v>
      </c>
      <c r="G453" s="40"/>
      <c r="H453" s="40"/>
      <c r="I453" s="132"/>
      <c r="J453" s="40"/>
      <c r="K453" s="40"/>
      <c r="L453" s="44"/>
      <c r="M453" s="230"/>
      <c r="N453" s="231"/>
      <c r="O453" s="84"/>
      <c r="P453" s="84"/>
      <c r="Q453" s="84"/>
      <c r="R453" s="84"/>
      <c r="S453" s="84"/>
      <c r="T453" s="85"/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T453" s="17" t="s">
        <v>132</v>
      </c>
      <c r="AU453" s="17" t="s">
        <v>81</v>
      </c>
    </row>
    <row r="454" s="2" customFormat="1" ht="16.5" customHeight="1">
      <c r="A454" s="38"/>
      <c r="B454" s="39"/>
      <c r="C454" s="257" t="s">
        <v>752</v>
      </c>
      <c r="D454" s="257" t="s">
        <v>173</v>
      </c>
      <c r="E454" s="258" t="s">
        <v>753</v>
      </c>
      <c r="F454" s="259" t="s">
        <v>754</v>
      </c>
      <c r="G454" s="260" t="s">
        <v>170</v>
      </c>
      <c r="H454" s="261">
        <v>7</v>
      </c>
      <c r="I454" s="262"/>
      <c r="J454" s="263">
        <f>ROUND(I454*H454,2)</f>
        <v>0</v>
      </c>
      <c r="K454" s="259" t="s">
        <v>19</v>
      </c>
      <c r="L454" s="264"/>
      <c r="M454" s="265" t="s">
        <v>19</v>
      </c>
      <c r="N454" s="266" t="s">
        <v>44</v>
      </c>
      <c r="O454" s="84"/>
      <c r="P454" s="224">
        <f>O454*H454</f>
        <v>0</v>
      </c>
      <c r="Q454" s="224">
        <v>0</v>
      </c>
      <c r="R454" s="224">
        <f>Q454*H454</f>
        <v>0</v>
      </c>
      <c r="S454" s="224">
        <v>0</v>
      </c>
      <c r="T454" s="225">
        <f>S454*H454</f>
        <v>0</v>
      </c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R454" s="226" t="s">
        <v>234</v>
      </c>
      <c r="AT454" s="226" t="s">
        <v>173</v>
      </c>
      <c r="AU454" s="226" t="s">
        <v>81</v>
      </c>
      <c r="AY454" s="17" t="s">
        <v>125</v>
      </c>
      <c r="BE454" s="227">
        <f>IF(N454="základní",J454,0)</f>
        <v>0</v>
      </c>
      <c r="BF454" s="227">
        <f>IF(N454="snížená",J454,0)</f>
        <v>0</v>
      </c>
      <c r="BG454" s="227">
        <f>IF(N454="zákl. přenesená",J454,0)</f>
        <v>0</v>
      </c>
      <c r="BH454" s="227">
        <f>IF(N454="sníž. přenesená",J454,0)</f>
        <v>0</v>
      </c>
      <c r="BI454" s="227">
        <f>IF(N454="nulová",J454,0)</f>
        <v>0</v>
      </c>
      <c r="BJ454" s="17" t="s">
        <v>81</v>
      </c>
      <c r="BK454" s="227">
        <f>ROUND(I454*H454,2)</f>
        <v>0</v>
      </c>
      <c r="BL454" s="17" t="s">
        <v>229</v>
      </c>
      <c r="BM454" s="226" t="s">
        <v>755</v>
      </c>
    </row>
    <row r="455" s="2" customFormat="1">
      <c r="A455" s="38"/>
      <c r="B455" s="39"/>
      <c r="C455" s="40"/>
      <c r="D455" s="228" t="s">
        <v>132</v>
      </c>
      <c r="E455" s="40"/>
      <c r="F455" s="229" t="s">
        <v>754</v>
      </c>
      <c r="G455" s="40"/>
      <c r="H455" s="40"/>
      <c r="I455" s="132"/>
      <c r="J455" s="40"/>
      <c r="K455" s="40"/>
      <c r="L455" s="44"/>
      <c r="M455" s="230"/>
      <c r="N455" s="231"/>
      <c r="O455" s="84"/>
      <c r="P455" s="84"/>
      <c r="Q455" s="84"/>
      <c r="R455" s="84"/>
      <c r="S455" s="84"/>
      <c r="T455" s="85"/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T455" s="17" t="s">
        <v>132</v>
      </c>
      <c r="AU455" s="17" t="s">
        <v>81</v>
      </c>
    </row>
    <row r="456" s="13" customFormat="1">
      <c r="A456" s="13"/>
      <c r="B456" s="232"/>
      <c r="C456" s="233"/>
      <c r="D456" s="228" t="s">
        <v>133</v>
      </c>
      <c r="E456" s="234" t="s">
        <v>19</v>
      </c>
      <c r="F456" s="235" t="s">
        <v>608</v>
      </c>
      <c r="G456" s="233"/>
      <c r="H456" s="236">
        <v>7</v>
      </c>
      <c r="I456" s="237"/>
      <c r="J456" s="233"/>
      <c r="K456" s="233"/>
      <c r="L456" s="238"/>
      <c r="M456" s="239"/>
      <c r="N456" s="240"/>
      <c r="O456" s="240"/>
      <c r="P456" s="240"/>
      <c r="Q456" s="240"/>
      <c r="R456" s="240"/>
      <c r="S456" s="240"/>
      <c r="T456" s="241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2" t="s">
        <v>133</v>
      </c>
      <c r="AU456" s="242" t="s">
        <v>81</v>
      </c>
      <c r="AV456" s="13" t="s">
        <v>84</v>
      </c>
      <c r="AW456" s="13" t="s">
        <v>34</v>
      </c>
      <c r="AX456" s="13" t="s">
        <v>81</v>
      </c>
      <c r="AY456" s="242" t="s">
        <v>125</v>
      </c>
    </row>
    <row r="457" s="2" customFormat="1" ht="16.5" customHeight="1">
      <c r="A457" s="38"/>
      <c r="B457" s="39"/>
      <c r="C457" s="215" t="s">
        <v>756</v>
      </c>
      <c r="D457" s="215" t="s">
        <v>126</v>
      </c>
      <c r="E457" s="216" t="s">
        <v>757</v>
      </c>
      <c r="F457" s="217" t="s">
        <v>758</v>
      </c>
      <c r="G457" s="218" t="s">
        <v>170</v>
      </c>
      <c r="H457" s="219">
        <v>1</v>
      </c>
      <c r="I457" s="220"/>
      <c r="J457" s="221">
        <f>ROUND(I457*H457,2)</f>
        <v>0</v>
      </c>
      <c r="K457" s="217" t="s">
        <v>176</v>
      </c>
      <c r="L457" s="44"/>
      <c r="M457" s="222" t="s">
        <v>19</v>
      </c>
      <c r="N457" s="223" t="s">
        <v>44</v>
      </c>
      <c r="O457" s="84"/>
      <c r="P457" s="224">
        <f>O457*H457</f>
        <v>0</v>
      </c>
      <c r="Q457" s="224">
        <v>0</v>
      </c>
      <c r="R457" s="224">
        <f>Q457*H457</f>
        <v>0</v>
      </c>
      <c r="S457" s="224">
        <v>0</v>
      </c>
      <c r="T457" s="225">
        <f>S457*H457</f>
        <v>0</v>
      </c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R457" s="226" t="s">
        <v>229</v>
      </c>
      <c r="AT457" s="226" t="s">
        <v>126</v>
      </c>
      <c r="AU457" s="226" t="s">
        <v>81</v>
      </c>
      <c r="AY457" s="17" t="s">
        <v>125</v>
      </c>
      <c r="BE457" s="227">
        <f>IF(N457="základní",J457,0)</f>
        <v>0</v>
      </c>
      <c r="BF457" s="227">
        <f>IF(N457="snížená",J457,0)</f>
        <v>0</v>
      </c>
      <c r="BG457" s="227">
        <f>IF(N457="zákl. přenesená",J457,0)</f>
        <v>0</v>
      </c>
      <c r="BH457" s="227">
        <f>IF(N457="sníž. přenesená",J457,0)</f>
        <v>0</v>
      </c>
      <c r="BI457" s="227">
        <f>IF(N457="nulová",J457,0)</f>
        <v>0</v>
      </c>
      <c r="BJ457" s="17" t="s">
        <v>81</v>
      </c>
      <c r="BK457" s="227">
        <f>ROUND(I457*H457,2)</f>
        <v>0</v>
      </c>
      <c r="BL457" s="17" t="s">
        <v>229</v>
      </c>
      <c r="BM457" s="226" t="s">
        <v>759</v>
      </c>
    </row>
    <row r="458" s="2" customFormat="1">
      <c r="A458" s="38"/>
      <c r="B458" s="39"/>
      <c r="C458" s="40"/>
      <c r="D458" s="228" t="s">
        <v>132</v>
      </c>
      <c r="E458" s="40"/>
      <c r="F458" s="229" t="s">
        <v>760</v>
      </c>
      <c r="G458" s="40"/>
      <c r="H458" s="40"/>
      <c r="I458" s="132"/>
      <c r="J458" s="40"/>
      <c r="K458" s="40"/>
      <c r="L458" s="44"/>
      <c r="M458" s="230"/>
      <c r="N458" s="231"/>
      <c r="O458" s="84"/>
      <c r="P458" s="84"/>
      <c r="Q458" s="84"/>
      <c r="R458" s="84"/>
      <c r="S458" s="84"/>
      <c r="T458" s="85"/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T458" s="17" t="s">
        <v>132</v>
      </c>
      <c r="AU458" s="17" t="s">
        <v>81</v>
      </c>
    </row>
    <row r="459" s="2" customFormat="1" ht="16.5" customHeight="1">
      <c r="A459" s="38"/>
      <c r="B459" s="39"/>
      <c r="C459" s="257" t="s">
        <v>761</v>
      </c>
      <c r="D459" s="257" t="s">
        <v>173</v>
      </c>
      <c r="E459" s="258" t="s">
        <v>762</v>
      </c>
      <c r="F459" s="259" t="s">
        <v>763</v>
      </c>
      <c r="G459" s="260" t="s">
        <v>170</v>
      </c>
      <c r="H459" s="261">
        <v>1</v>
      </c>
      <c r="I459" s="262"/>
      <c r="J459" s="263">
        <f>ROUND(I459*H459,2)</f>
        <v>0</v>
      </c>
      <c r="K459" s="259" t="s">
        <v>19</v>
      </c>
      <c r="L459" s="264"/>
      <c r="M459" s="265" t="s">
        <v>19</v>
      </c>
      <c r="N459" s="266" t="s">
        <v>44</v>
      </c>
      <c r="O459" s="84"/>
      <c r="P459" s="224">
        <f>O459*H459</f>
        <v>0</v>
      </c>
      <c r="Q459" s="224">
        <v>0</v>
      </c>
      <c r="R459" s="224">
        <f>Q459*H459</f>
        <v>0</v>
      </c>
      <c r="S459" s="224">
        <v>0</v>
      </c>
      <c r="T459" s="225">
        <f>S459*H459</f>
        <v>0</v>
      </c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R459" s="226" t="s">
        <v>234</v>
      </c>
      <c r="AT459" s="226" t="s">
        <v>173</v>
      </c>
      <c r="AU459" s="226" t="s">
        <v>81</v>
      </c>
      <c r="AY459" s="17" t="s">
        <v>125</v>
      </c>
      <c r="BE459" s="227">
        <f>IF(N459="základní",J459,0)</f>
        <v>0</v>
      </c>
      <c r="BF459" s="227">
        <f>IF(N459="snížená",J459,0)</f>
        <v>0</v>
      </c>
      <c r="BG459" s="227">
        <f>IF(N459="zákl. přenesená",J459,0)</f>
        <v>0</v>
      </c>
      <c r="BH459" s="227">
        <f>IF(N459="sníž. přenesená",J459,0)</f>
        <v>0</v>
      </c>
      <c r="BI459" s="227">
        <f>IF(N459="nulová",J459,0)</f>
        <v>0</v>
      </c>
      <c r="BJ459" s="17" t="s">
        <v>81</v>
      </c>
      <c r="BK459" s="227">
        <f>ROUND(I459*H459,2)</f>
        <v>0</v>
      </c>
      <c r="BL459" s="17" t="s">
        <v>229</v>
      </c>
      <c r="BM459" s="226" t="s">
        <v>764</v>
      </c>
    </row>
    <row r="460" s="2" customFormat="1">
      <c r="A460" s="38"/>
      <c r="B460" s="39"/>
      <c r="C460" s="40"/>
      <c r="D460" s="228" t="s">
        <v>132</v>
      </c>
      <c r="E460" s="40"/>
      <c r="F460" s="229" t="s">
        <v>763</v>
      </c>
      <c r="G460" s="40"/>
      <c r="H460" s="40"/>
      <c r="I460" s="132"/>
      <c r="J460" s="40"/>
      <c r="K460" s="40"/>
      <c r="L460" s="44"/>
      <c r="M460" s="230"/>
      <c r="N460" s="231"/>
      <c r="O460" s="84"/>
      <c r="P460" s="84"/>
      <c r="Q460" s="84"/>
      <c r="R460" s="84"/>
      <c r="S460" s="84"/>
      <c r="T460" s="85"/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T460" s="17" t="s">
        <v>132</v>
      </c>
      <c r="AU460" s="17" t="s">
        <v>81</v>
      </c>
    </row>
    <row r="461" s="13" customFormat="1">
      <c r="A461" s="13"/>
      <c r="B461" s="232"/>
      <c r="C461" s="233"/>
      <c r="D461" s="228" t="s">
        <v>133</v>
      </c>
      <c r="E461" s="234" t="s">
        <v>19</v>
      </c>
      <c r="F461" s="235" t="s">
        <v>279</v>
      </c>
      <c r="G461" s="233"/>
      <c r="H461" s="236">
        <v>1</v>
      </c>
      <c r="I461" s="237"/>
      <c r="J461" s="233"/>
      <c r="K461" s="233"/>
      <c r="L461" s="238"/>
      <c r="M461" s="239"/>
      <c r="N461" s="240"/>
      <c r="O461" s="240"/>
      <c r="P461" s="240"/>
      <c r="Q461" s="240"/>
      <c r="R461" s="240"/>
      <c r="S461" s="240"/>
      <c r="T461" s="241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2" t="s">
        <v>133</v>
      </c>
      <c r="AU461" s="242" t="s">
        <v>81</v>
      </c>
      <c r="AV461" s="13" t="s">
        <v>84</v>
      </c>
      <c r="AW461" s="13" t="s">
        <v>34</v>
      </c>
      <c r="AX461" s="13" t="s">
        <v>81</v>
      </c>
      <c r="AY461" s="242" t="s">
        <v>125</v>
      </c>
    </row>
    <row r="462" s="2" customFormat="1" ht="21.75" customHeight="1">
      <c r="A462" s="38"/>
      <c r="B462" s="39"/>
      <c r="C462" s="215" t="s">
        <v>765</v>
      </c>
      <c r="D462" s="215" t="s">
        <v>126</v>
      </c>
      <c r="E462" s="216" t="s">
        <v>766</v>
      </c>
      <c r="F462" s="217" t="s">
        <v>767</v>
      </c>
      <c r="G462" s="218" t="s">
        <v>170</v>
      </c>
      <c r="H462" s="219">
        <v>1</v>
      </c>
      <c r="I462" s="220"/>
      <c r="J462" s="221">
        <f>ROUND(I462*H462,2)</f>
        <v>0</v>
      </c>
      <c r="K462" s="217" t="s">
        <v>19</v>
      </c>
      <c r="L462" s="44"/>
      <c r="M462" s="222" t="s">
        <v>19</v>
      </c>
      <c r="N462" s="223" t="s">
        <v>44</v>
      </c>
      <c r="O462" s="84"/>
      <c r="P462" s="224">
        <f>O462*H462</f>
        <v>0</v>
      </c>
      <c r="Q462" s="224">
        <v>0</v>
      </c>
      <c r="R462" s="224">
        <f>Q462*H462</f>
        <v>0</v>
      </c>
      <c r="S462" s="224">
        <v>0</v>
      </c>
      <c r="T462" s="225">
        <f>S462*H462</f>
        <v>0</v>
      </c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R462" s="226" t="s">
        <v>229</v>
      </c>
      <c r="AT462" s="226" t="s">
        <v>126</v>
      </c>
      <c r="AU462" s="226" t="s">
        <v>81</v>
      </c>
      <c r="AY462" s="17" t="s">
        <v>125</v>
      </c>
      <c r="BE462" s="227">
        <f>IF(N462="základní",J462,0)</f>
        <v>0</v>
      </c>
      <c r="BF462" s="227">
        <f>IF(N462="snížená",J462,0)</f>
        <v>0</v>
      </c>
      <c r="BG462" s="227">
        <f>IF(N462="zákl. přenesená",J462,0)</f>
        <v>0</v>
      </c>
      <c r="BH462" s="227">
        <f>IF(N462="sníž. přenesená",J462,0)</f>
        <v>0</v>
      </c>
      <c r="BI462" s="227">
        <f>IF(N462="nulová",J462,0)</f>
        <v>0</v>
      </c>
      <c r="BJ462" s="17" t="s">
        <v>81</v>
      </c>
      <c r="BK462" s="227">
        <f>ROUND(I462*H462,2)</f>
        <v>0</v>
      </c>
      <c r="BL462" s="17" t="s">
        <v>229</v>
      </c>
      <c r="BM462" s="226" t="s">
        <v>768</v>
      </c>
    </row>
    <row r="463" s="2" customFormat="1">
      <c r="A463" s="38"/>
      <c r="B463" s="39"/>
      <c r="C463" s="40"/>
      <c r="D463" s="228" t="s">
        <v>132</v>
      </c>
      <c r="E463" s="40"/>
      <c r="F463" s="229" t="s">
        <v>767</v>
      </c>
      <c r="G463" s="40"/>
      <c r="H463" s="40"/>
      <c r="I463" s="132"/>
      <c r="J463" s="40"/>
      <c r="K463" s="40"/>
      <c r="L463" s="44"/>
      <c r="M463" s="230"/>
      <c r="N463" s="231"/>
      <c r="O463" s="84"/>
      <c r="P463" s="84"/>
      <c r="Q463" s="84"/>
      <c r="R463" s="84"/>
      <c r="S463" s="84"/>
      <c r="T463" s="85"/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T463" s="17" t="s">
        <v>132</v>
      </c>
      <c r="AU463" s="17" t="s">
        <v>81</v>
      </c>
    </row>
    <row r="464" s="2" customFormat="1" ht="33" customHeight="1">
      <c r="A464" s="38"/>
      <c r="B464" s="39"/>
      <c r="C464" s="257" t="s">
        <v>769</v>
      </c>
      <c r="D464" s="257" t="s">
        <v>173</v>
      </c>
      <c r="E464" s="258" t="s">
        <v>770</v>
      </c>
      <c r="F464" s="259" t="s">
        <v>771</v>
      </c>
      <c r="G464" s="260" t="s">
        <v>170</v>
      </c>
      <c r="H464" s="261">
        <v>1</v>
      </c>
      <c r="I464" s="262"/>
      <c r="J464" s="263">
        <f>ROUND(I464*H464,2)</f>
        <v>0</v>
      </c>
      <c r="K464" s="259" t="s">
        <v>19</v>
      </c>
      <c r="L464" s="264"/>
      <c r="M464" s="265" t="s">
        <v>19</v>
      </c>
      <c r="N464" s="266" t="s">
        <v>44</v>
      </c>
      <c r="O464" s="84"/>
      <c r="P464" s="224">
        <f>O464*H464</f>
        <v>0</v>
      </c>
      <c r="Q464" s="224">
        <v>0</v>
      </c>
      <c r="R464" s="224">
        <f>Q464*H464</f>
        <v>0</v>
      </c>
      <c r="S464" s="224">
        <v>0</v>
      </c>
      <c r="T464" s="225">
        <f>S464*H464</f>
        <v>0</v>
      </c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R464" s="226" t="s">
        <v>234</v>
      </c>
      <c r="AT464" s="226" t="s">
        <v>173</v>
      </c>
      <c r="AU464" s="226" t="s">
        <v>81</v>
      </c>
      <c r="AY464" s="17" t="s">
        <v>125</v>
      </c>
      <c r="BE464" s="227">
        <f>IF(N464="základní",J464,0)</f>
        <v>0</v>
      </c>
      <c r="BF464" s="227">
        <f>IF(N464="snížená",J464,0)</f>
        <v>0</v>
      </c>
      <c r="BG464" s="227">
        <f>IF(N464="zákl. přenesená",J464,0)</f>
        <v>0</v>
      </c>
      <c r="BH464" s="227">
        <f>IF(N464="sníž. přenesená",J464,0)</f>
        <v>0</v>
      </c>
      <c r="BI464" s="227">
        <f>IF(N464="nulová",J464,0)</f>
        <v>0</v>
      </c>
      <c r="BJ464" s="17" t="s">
        <v>81</v>
      </c>
      <c r="BK464" s="227">
        <f>ROUND(I464*H464,2)</f>
        <v>0</v>
      </c>
      <c r="BL464" s="17" t="s">
        <v>229</v>
      </c>
      <c r="BM464" s="226" t="s">
        <v>772</v>
      </c>
    </row>
    <row r="465" s="2" customFormat="1">
      <c r="A465" s="38"/>
      <c r="B465" s="39"/>
      <c r="C465" s="40"/>
      <c r="D465" s="228" t="s">
        <v>132</v>
      </c>
      <c r="E465" s="40"/>
      <c r="F465" s="229" t="s">
        <v>771</v>
      </c>
      <c r="G465" s="40"/>
      <c r="H465" s="40"/>
      <c r="I465" s="132"/>
      <c r="J465" s="40"/>
      <c r="K465" s="40"/>
      <c r="L465" s="44"/>
      <c r="M465" s="230"/>
      <c r="N465" s="231"/>
      <c r="O465" s="84"/>
      <c r="P465" s="84"/>
      <c r="Q465" s="84"/>
      <c r="R465" s="84"/>
      <c r="S465" s="84"/>
      <c r="T465" s="85"/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T465" s="17" t="s">
        <v>132</v>
      </c>
      <c r="AU465" s="17" t="s">
        <v>81</v>
      </c>
    </row>
    <row r="466" s="13" customFormat="1">
      <c r="A466" s="13"/>
      <c r="B466" s="232"/>
      <c r="C466" s="233"/>
      <c r="D466" s="228" t="s">
        <v>133</v>
      </c>
      <c r="E466" s="234" t="s">
        <v>19</v>
      </c>
      <c r="F466" s="235" t="s">
        <v>773</v>
      </c>
      <c r="G466" s="233"/>
      <c r="H466" s="236">
        <v>1</v>
      </c>
      <c r="I466" s="237"/>
      <c r="J466" s="233"/>
      <c r="K466" s="233"/>
      <c r="L466" s="238"/>
      <c r="M466" s="239"/>
      <c r="N466" s="240"/>
      <c r="O466" s="240"/>
      <c r="P466" s="240"/>
      <c r="Q466" s="240"/>
      <c r="R466" s="240"/>
      <c r="S466" s="240"/>
      <c r="T466" s="241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2" t="s">
        <v>133</v>
      </c>
      <c r="AU466" s="242" t="s">
        <v>81</v>
      </c>
      <c r="AV466" s="13" t="s">
        <v>84</v>
      </c>
      <c r="AW466" s="13" t="s">
        <v>34</v>
      </c>
      <c r="AX466" s="13" t="s">
        <v>81</v>
      </c>
      <c r="AY466" s="242" t="s">
        <v>125</v>
      </c>
    </row>
    <row r="467" s="2" customFormat="1" ht="16.5" customHeight="1">
      <c r="A467" s="38"/>
      <c r="B467" s="39"/>
      <c r="C467" s="257" t="s">
        <v>774</v>
      </c>
      <c r="D467" s="257" t="s">
        <v>173</v>
      </c>
      <c r="E467" s="258" t="s">
        <v>775</v>
      </c>
      <c r="F467" s="259" t="s">
        <v>776</v>
      </c>
      <c r="G467" s="260" t="s">
        <v>170</v>
      </c>
      <c r="H467" s="261">
        <v>1</v>
      </c>
      <c r="I467" s="262"/>
      <c r="J467" s="263">
        <f>ROUND(I467*H467,2)</f>
        <v>0</v>
      </c>
      <c r="K467" s="259" t="s">
        <v>19</v>
      </c>
      <c r="L467" s="264"/>
      <c r="M467" s="265" t="s">
        <v>19</v>
      </c>
      <c r="N467" s="266" t="s">
        <v>44</v>
      </c>
      <c r="O467" s="84"/>
      <c r="P467" s="224">
        <f>O467*H467</f>
        <v>0</v>
      </c>
      <c r="Q467" s="224">
        <v>0</v>
      </c>
      <c r="R467" s="224">
        <f>Q467*H467</f>
        <v>0</v>
      </c>
      <c r="S467" s="224">
        <v>0</v>
      </c>
      <c r="T467" s="225">
        <f>S467*H467</f>
        <v>0</v>
      </c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R467" s="226" t="s">
        <v>234</v>
      </c>
      <c r="AT467" s="226" t="s">
        <v>173</v>
      </c>
      <c r="AU467" s="226" t="s">
        <v>81</v>
      </c>
      <c r="AY467" s="17" t="s">
        <v>125</v>
      </c>
      <c r="BE467" s="227">
        <f>IF(N467="základní",J467,0)</f>
        <v>0</v>
      </c>
      <c r="BF467" s="227">
        <f>IF(N467="snížená",J467,0)</f>
        <v>0</v>
      </c>
      <c r="BG467" s="227">
        <f>IF(N467="zákl. přenesená",J467,0)</f>
        <v>0</v>
      </c>
      <c r="BH467" s="227">
        <f>IF(N467="sníž. přenesená",J467,0)</f>
        <v>0</v>
      </c>
      <c r="BI467" s="227">
        <f>IF(N467="nulová",J467,0)</f>
        <v>0</v>
      </c>
      <c r="BJ467" s="17" t="s">
        <v>81</v>
      </c>
      <c r="BK467" s="227">
        <f>ROUND(I467*H467,2)</f>
        <v>0</v>
      </c>
      <c r="BL467" s="17" t="s">
        <v>229</v>
      </c>
      <c r="BM467" s="226" t="s">
        <v>777</v>
      </c>
    </row>
    <row r="468" s="2" customFormat="1">
      <c r="A468" s="38"/>
      <c r="B468" s="39"/>
      <c r="C468" s="40"/>
      <c r="D468" s="228" t="s">
        <v>132</v>
      </c>
      <c r="E468" s="40"/>
      <c r="F468" s="229" t="s">
        <v>776</v>
      </c>
      <c r="G468" s="40"/>
      <c r="H468" s="40"/>
      <c r="I468" s="132"/>
      <c r="J468" s="40"/>
      <c r="K468" s="40"/>
      <c r="L468" s="44"/>
      <c r="M468" s="230"/>
      <c r="N468" s="231"/>
      <c r="O468" s="84"/>
      <c r="P468" s="84"/>
      <c r="Q468" s="84"/>
      <c r="R468" s="84"/>
      <c r="S468" s="84"/>
      <c r="T468" s="85"/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T468" s="17" t="s">
        <v>132</v>
      </c>
      <c r="AU468" s="17" t="s">
        <v>81</v>
      </c>
    </row>
    <row r="469" s="13" customFormat="1">
      <c r="A469" s="13"/>
      <c r="B469" s="232"/>
      <c r="C469" s="233"/>
      <c r="D469" s="228" t="s">
        <v>133</v>
      </c>
      <c r="E469" s="234" t="s">
        <v>19</v>
      </c>
      <c r="F469" s="235" t="s">
        <v>279</v>
      </c>
      <c r="G469" s="233"/>
      <c r="H469" s="236">
        <v>1</v>
      </c>
      <c r="I469" s="237"/>
      <c r="J469" s="233"/>
      <c r="K469" s="233"/>
      <c r="L469" s="238"/>
      <c r="M469" s="239"/>
      <c r="N469" s="240"/>
      <c r="O469" s="240"/>
      <c r="P469" s="240"/>
      <c r="Q469" s="240"/>
      <c r="R469" s="240"/>
      <c r="S469" s="240"/>
      <c r="T469" s="241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2" t="s">
        <v>133</v>
      </c>
      <c r="AU469" s="242" t="s">
        <v>81</v>
      </c>
      <c r="AV469" s="13" t="s">
        <v>84</v>
      </c>
      <c r="AW469" s="13" t="s">
        <v>34</v>
      </c>
      <c r="AX469" s="13" t="s">
        <v>81</v>
      </c>
      <c r="AY469" s="242" t="s">
        <v>125</v>
      </c>
    </row>
    <row r="470" s="2" customFormat="1" ht="16.5" customHeight="1">
      <c r="A470" s="38"/>
      <c r="B470" s="39"/>
      <c r="C470" s="257" t="s">
        <v>778</v>
      </c>
      <c r="D470" s="257" t="s">
        <v>173</v>
      </c>
      <c r="E470" s="258" t="s">
        <v>779</v>
      </c>
      <c r="F470" s="259" t="s">
        <v>780</v>
      </c>
      <c r="G470" s="260" t="s">
        <v>170</v>
      </c>
      <c r="H470" s="261">
        <v>1</v>
      </c>
      <c r="I470" s="262"/>
      <c r="J470" s="263">
        <f>ROUND(I470*H470,2)</f>
        <v>0</v>
      </c>
      <c r="K470" s="259" t="s">
        <v>19</v>
      </c>
      <c r="L470" s="264"/>
      <c r="M470" s="265" t="s">
        <v>19</v>
      </c>
      <c r="N470" s="266" t="s">
        <v>44</v>
      </c>
      <c r="O470" s="84"/>
      <c r="P470" s="224">
        <f>O470*H470</f>
        <v>0</v>
      </c>
      <c r="Q470" s="224">
        <v>0</v>
      </c>
      <c r="R470" s="224">
        <f>Q470*H470</f>
        <v>0</v>
      </c>
      <c r="S470" s="224">
        <v>0</v>
      </c>
      <c r="T470" s="225">
        <f>S470*H470</f>
        <v>0</v>
      </c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R470" s="226" t="s">
        <v>234</v>
      </c>
      <c r="AT470" s="226" t="s">
        <v>173</v>
      </c>
      <c r="AU470" s="226" t="s">
        <v>81</v>
      </c>
      <c r="AY470" s="17" t="s">
        <v>125</v>
      </c>
      <c r="BE470" s="227">
        <f>IF(N470="základní",J470,0)</f>
        <v>0</v>
      </c>
      <c r="BF470" s="227">
        <f>IF(N470="snížená",J470,0)</f>
        <v>0</v>
      </c>
      <c r="BG470" s="227">
        <f>IF(N470="zákl. přenesená",J470,0)</f>
        <v>0</v>
      </c>
      <c r="BH470" s="227">
        <f>IF(N470="sníž. přenesená",J470,0)</f>
        <v>0</v>
      </c>
      <c r="BI470" s="227">
        <f>IF(N470="nulová",J470,0)</f>
        <v>0</v>
      </c>
      <c r="BJ470" s="17" t="s">
        <v>81</v>
      </c>
      <c r="BK470" s="227">
        <f>ROUND(I470*H470,2)</f>
        <v>0</v>
      </c>
      <c r="BL470" s="17" t="s">
        <v>229</v>
      </c>
      <c r="BM470" s="226" t="s">
        <v>781</v>
      </c>
    </row>
    <row r="471" s="2" customFormat="1">
      <c r="A471" s="38"/>
      <c r="B471" s="39"/>
      <c r="C471" s="40"/>
      <c r="D471" s="228" t="s">
        <v>132</v>
      </c>
      <c r="E471" s="40"/>
      <c r="F471" s="229" t="s">
        <v>780</v>
      </c>
      <c r="G471" s="40"/>
      <c r="H471" s="40"/>
      <c r="I471" s="132"/>
      <c r="J471" s="40"/>
      <c r="K471" s="40"/>
      <c r="L471" s="44"/>
      <c r="M471" s="230"/>
      <c r="N471" s="231"/>
      <c r="O471" s="84"/>
      <c r="P471" s="84"/>
      <c r="Q471" s="84"/>
      <c r="R471" s="84"/>
      <c r="S471" s="84"/>
      <c r="T471" s="85"/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T471" s="17" t="s">
        <v>132</v>
      </c>
      <c r="AU471" s="17" t="s">
        <v>81</v>
      </c>
    </row>
    <row r="472" s="13" customFormat="1">
      <c r="A472" s="13"/>
      <c r="B472" s="232"/>
      <c r="C472" s="233"/>
      <c r="D472" s="228" t="s">
        <v>133</v>
      </c>
      <c r="E472" s="234" t="s">
        <v>19</v>
      </c>
      <c r="F472" s="235" t="s">
        <v>773</v>
      </c>
      <c r="G472" s="233"/>
      <c r="H472" s="236">
        <v>1</v>
      </c>
      <c r="I472" s="237"/>
      <c r="J472" s="233"/>
      <c r="K472" s="233"/>
      <c r="L472" s="238"/>
      <c r="M472" s="239"/>
      <c r="N472" s="240"/>
      <c r="O472" s="240"/>
      <c r="P472" s="240"/>
      <c r="Q472" s="240"/>
      <c r="R472" s="240"/>
      <c r="S472" s="240"/>
      <c r="T472" s="241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2" t="s">
        <v>133</v>
      </c>
      <c r="AU472" s="242" t="s">
        <v>81</v>
      </c>
      <c r="AV472" s="13" t="s">
        <v>84</v>
      </c>
      <c r="AW472" s="13" t="s">
        <v>34</v>
      </c>
      <c r="AX472" s="13" t="s">
        <v>81</v>
      </c>
      <c r="AY472" s="242" t="s">
        <v>125</v>
      </c>
    </row>
    <row r="473" s="2" customFormat="1" ht="16.5" customHeight="1">
      <c r="A473" s="38"/>
      <c r="B473" s="39"/>
      <c r="C473" s="215" t="s">
        <v>782</v>
      </c>
      <c r="D473" s="215" t="s">
        <v>126</v>
      </c>
      <c r="E473" s="216" t="s">
        <v>783</v>
      </c>
      <c r="F473" s="217" t="s">
        <v>784</v>
      </c>
      <c r="G473" s="218" t="s">
        <v>170</v>
      </c>
      <c r="H473" s="219">
        <v>2</v>
      </c>
      <c r="I473" s="220"/>
      <c r="J473" s="221">
        <f>ROUND(I473*H473,2)</f>
        <v>0</v>
      </c>
      <c r="K473" s="217" t="s">
        <v>176</v>
      </c>
      <c r="L473" s="44"/>
      <c r="M473" s="222" t="s">
        <v>19</v>
      </c>
      <c r="N473" s="223" t="s">
        <v>44</v>
      </c>
      <c r="O473" s="84"/>
      <c r="P473" s="224">
        <f>O473*H473</f>
        <v>0</v>
      </c>
      <c r="Q473" s="224">
        <v>0</v>
      </c>
      <c r="R473" s="224">
        <f>Q473*H473</f>
        <v>0</v>
      </c>
      <c r="S473" s="224">
        <v>0</v>
      </c>
      <c r="T473" s="225">
        <f>S473*H473</f>
        <v>0</v>
      </c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R473" s="226" t="s">
        <v>229</v>
      </c>
      <c r="AT473" s="226" t="s">
        <v>126</v>
      </c>
      <c r="AU473" s="226" t="s">
        <v>81</v>
      </c>
      <c r="AY473" s="17" t="s">
        <v>125</v>
      </c>
      <c r="BE473" s="227">
        <f>IF(N473="základní",J473,0)</f>
        <v>0</v>
      </c>
      <c r="BF473" s="227">
        <f>IF(N473="snížená",J473,0)</f>
        <v>0</v>
      </c>
      <c r="BG473" s="227">
        <f>IF(N473="zákl. přenesená",J473,0)</f>
        <v>0</v>
      </c>
      <c r="BH473" s="227">
        <f>IF(N473="sníž. přenesená",J473,0)</f>
        <v>0</v>
      </c>
      <c r="BI473" s="227">
        <f>IF(N473="nulová",J473,0)</f>
        <v>0</v>
      </c>
      <c r="BJ473" s="17" t="s">
        <v>81</v>
      </c>
      <c r="BK473" s="227">
        <f>ROUND(I473*H473,2)</f>
        <v>0</v>
      </c>
      <c r="BL473" s="17" t="s">
        <v>229</v>
      </c>
      <c r="BM473" s="226" t="s">
        <v>785</v>
      </c>
    </row>
    <row r="474" s="2" customFormat="1">
      <c r="A474" s="38"/>
      <c r="B474" s="39"/>
      <c r="C474" s="40"/>
      <c r="D474" s="228" t="s">
        <v>132</v>
      </c>
      <c r="E474" s="40"/>
      <c r="F474" s="229" t="s">
        <v>786</v>
      </c>
      <c r="G474" s="40"/>
      <c r="H474" s="40"/>
      <c r="I474" s="132"/>
      <c r="J474" s="40"/>
      <c r="K474" s="40"/>
      <c r="L474" s="44"/>
      <c r="M474" s="230"/>
      <c r="N474" s="231"/>
      <c r="O474" s="84"/>
      <c r="P474" s="84"/>
      <c r="Q474" s="84"/>
      <c r="R474" s="84"/>
      <c r="S474" s="84"/>
      <c r="T474" s="85"/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T474" s="17" t="s">
        <v>132</v>
      </c>
      <c r="AU474" s="17" t="s">
        <v>81</v>
      </c>
    </row>
    <row r="475" s="13" customFormat="1">
      <c r="A475" s="13"/>
      <c r="B475" s="232"/>
      <c r="C475" s="233"/>
      <c r="D475" s="228" t="s">
        <v>133</v>
      </c>
      <c r="E475" s="234" t="s">
        <v>19</v>
      </c>
      <c r="F475" s="235" t="s">
        <v>787</v>
      </c>
      <c r="G475" s="233"/>
      <c r="H475" s="236">
        <v>2</v>
      </c>
      <c r="I475" s="237"/>
      <c r="J475" s="233"/>
      <c r="K475" s="233"/>
      <c r="L475" s="238"/>
      <c r="M475" s="239"/>
      <c r="N475" s="240"/>
      <c r="O475" s="240"/>
      <c r="P475" s="240"/>
      <c r="Q475" s="240"/>
      <c r="R475" s="240"/>
      <c r="S475" s="240"/>
      <c r="T475" s="241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2" t="s">
        <v>133</v>
      </c>
      <c r="AU475" s="242" t="s">
        <v>81</v>
      </c>
      <c r="AV475" s="13" t="s">
        <v>84</v>
      </c>
      <c r="AW475" s="13" t="s">
        <v>34</v>
      </c>
      <c r="AX475" s="13" t="s">
        <v>81</v>
      </c>
      <c r="AY475" s="242" t="s">
        <v>125</v>
      </c>
    </row>
    <row r="476" s="2" customFormat="1" ht="21.75" customHeight="1">
      <c r="A476" s="38"/>
      <c r="B476" s="39"/>
      <c r="C476" s="215" t="s">
        <v>788</v>
      </c>
      <c r="D476" s="215" t="s">
        <v>126</v>
      </c>
      <c r="E476" s="216" t="s">
        <v>789</v>
      </c>
      <c r="F476" s="217" t="s">
        <v>790</v>
      </c>
      <c r="G476" s="218" t="s">
        <v>170</v>
      </c>
      <c r="H476" s="219">
        <v>1</v>
      </c>
      <c r="I476" s="220"/>
      <c r="J476" s="221">
        <f>ROUND(I476*H476,2)</f>
        <v>0</v>
      </c>
      <c r="K476" s="217" t="s">
        <v>176</v>
      </c>
      <c r="L476" s="44"/>
      <c r="M476" s="222" t="s">
        <v>19</v>
      </c>
      <c r="N476" s="223" t="s">
        <v>44</v>
      </c>
      <c r="O476" s="84"/>
      <c r="P476" s="224">
        <f>O476*H476</f>
        <v>0</v>
      </c>
      <c r="Q476" s="224">
        <v>0</v>
      </c>
      <c r="R476" s="224">
        <f>Q476*H476</f>
        <v>0</v>
      </c>
      <c r="S476" s="224">
        <v>0</v>
      </c>
      <c r="T476" s="225">
        <f>S476*H476</f>
        <v>0</v>
      </c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R476" s="226" t="s">
        <v>229</v>
      </c>
      <c r="AT476" s="226" t="s">
        <v>126</v>
      </c>
      <c r="AU476" s="226" t="s">
        <v>81</v>
      </c>
      <c r="AY476" s="17" t="s">
        <v>125</v>
      </c>
      <c r="BE476" s="227">
        <f>IF(N476="základní",J476,0)</f>
        <v>0</v>
      </c>
      <c r="BF476" s="227">
        <f>IF(N476="snížená",J476,0)</f>
        <v>0</v>
      </c>
      <c r="BG476" s="227">
        <f>IF(N476="zákl. přenesená",J476,0)</f>
        <v>0</v>
      </c>
      <c r="BH476" s="227">
        <f>IF(N476="sníž. přenesená",J476,0)</f>
        <v>0</v>
      </c>
      <c r="BI476" s="227">
        <f>IF(N476="nulová",J476,0)</f>
        <v>0</v>
      </c>
      <c r="BJ476" s="17" t="s">
        <v>81</v>
      </c>
      <c r="BK476" s="227">
        <f>ROUND(I476*H476,2)</f>
        <v>0</v>
      </c>
      <c r="BL476" s="17" t="s">
        <v>229</v>
      </c>
      <c r="BM476" s="226" t="s">
        <v>791</v>
      </c>
    </row>
    <row r="477" s="2" customFormat="1">
      <c r="A477" s="38"/>
      <c r="B477" s="39"/>
      <c r="C477" s="40"/>
      <c r="D477" s="228" t="s">
        <v>132</v>
      </c>
      <c r="E477" s="40"/>
      <c r="F477" s="229" t="s">
        <v>790</v>
      </c>
      <c r="G477" s="40"/>
      <c r="H477" s="40"/>
      <c r="I477" s="132"/>
      <c r="J477" s="40"/>
      <c r="K477" s="40"/>
      <c r="L477" s="44"/>
      <c r="M477" s="230"/>
      <c r="N477" s="231"/>
      <c r="O477" s="84"/>
      <c r="P477" s="84"/>
      <c r="Q477" s="84"/>
      <c r="R477" s="84"/>
      <c r="S477" s="84"/>
      <c r="T477" s="85"/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T477" s="17" t="s">
        <v>132</v>
      </c>
      <c r="AU477" s="17" t="s">
        <v>81</v>
      </c>
    </row>
    <row r="478" s="13" customFormat="1">
      <c r="A478" s="13"/>
      <c r="B478" s="232"/>
      <c r="C478" s="233"/>
      <c r="D478" s="228" t="s">
        <v>133</v>
      </c>
      <c r="E478" s="234" t="s">
        <v>19</v>
      </c>
      <c r="F478" s="235" t="s">
        <v>279</v>
      </c>
      <c r="G478" s="233"/>
      <c r="H478" s="236">
        <v>1</v>
      </c>
      <c r="I478" s="237"/>
      <c r="J478" s="233"/>
      <c r="K478" s="233"/>
      <c r="L478" s="238"/>
      <c r="M478" s="239"/>
      <c r="N478" s="240"/>
      <c r="O478" s="240"/>
      <c r="P478" s="240"/>
      <c r="Q478" s="240"/>
      <c r="R478" s="240"/>
      <c r="S478" s="240"/>
      <c r="T478" s="241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2" t="s">
        <v>133</v>
      </c>
      <c r="AU478" s="242" t="s">
        <v>81</v>
      </c>
      <c r="AV478" s="13" t="s">
        <v>84</v>
      </c>
      <c r="AW478" s="13" t="s">
        <v>34</v>
      </c>
      <c r="AX478" s="13" t="s">
        <v>81</v>
      </c>
      <c r="AY478" s="242" t="s">
        <v>125</v>
      </c>
    </row>
    <row r="479" s="2" customFormat="1" ht="21.75" customHeight="1">
      <c r="A479" s="38"/>
      <c r="B479" s="39"/>
      <c r="C479" s="215" t="s">
        <v>792</v>
      </c>
      <c r="D479" s="215" t="s">
        <v>126</v>
      </c>
      <c r="E479" s="216" t="s">
        <v>793</v>
      </c>
      <c r="F479" s="217" t="s">
        <v>794</v>
      </c>
      <c r="G479" s="218" t="s">
        <v>170</v>
      </c>
      <c r="H479" s="219">
        <v>9</v>
      </c>
      <c r="I479" s="220"/>
      <c r="J479" s="221">
        <f>ROUND(I479*H479,2)</f>
        <v>0</v>
      </c>
      <c r="K479" s="217" t="s">
        <v>176</v>
      </c>
      <c r="L479" s="44"/>
      <c r="M479" s="222" t="s">
        <v>19</v>
      </c>
      <c r="N479" s="223" t="s">
        <v>44</v>
      </c>
      <c r="O479" s="84"/>
      <c r="P479" s="224">
        <f>O479*H479</f>
        <v>0</v>
      </c>
      <c r="Q479" s="224">
        <v>0</v>
      </c>
      <c r="R479" s="224">
        <f>Q479*H479</f>
        <v>0</v>
      </c>
      <c r="S479" s="224">
        <v>0</v>
      </c>
      <c r="T479" s="225">
        <f>S479*H479</f>
        <v>0</v>
      </c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R479" s="226" t="s">
        <v>229</v>
      </c>
      <c r="AT479" s="226" t="s">
        <v>126</v>
      </c>
      <c r="AU479" s="226" t="s">
        <v>81</v>
      </c>
      <c r="AY479" s="17" t="s">
        <v>125</v>
      </c>
      <c r="BE479" s="227">
        <f>IF(N479="základní",J479,0)</f>
        <v>0</v>
      </c>
      <c r="BF479" s="227">
        <f>IF(N479="snížená",J479,0)</f>
        <v>0</v>
      </c>
      <c r="BG479" s="227">
        <f>IF(N479="zákl. přenesená",J479,0)</f>
        <v>0</v>
      </c>
      <c r="BH479" s="227">
        <f>IF(N479="sníž. přenesená",J479,0)</f>
        <v>0</v>
      </c>
      <c r="BI479" s="227">
        <f>IF(N479="nulová",J479,0)</f>
        <v>0</v>
      </c>
      <c r="BJ479" s="17" t="s">
        <v>81</v>
      </c>
      <c r="BK479" s="227">
        <f>ROUND(I479*H479,2)</f>
        <v>0</v>
      </c>
      <c r="BL479" s="17" t="s">
        <v>229</v>
      </c>
      <c r="BM479" s="226" t="s">
        <v>795</v>
      </c>
    </row>
    <row r="480" s="2" customFormat="1">
      <c r="A480" s="38"/>
      <c r="B480" s="39"/>
      <c r="C480" s="40"/>
      <c r="D480" s="228" t="s">
        <v>132</v>
      </c>
      <c r="E480" s="40"/>
      <c r="F480" s="229" t="s">
        <v>794</v>
      </c>
      <c r="G480" s="40"/>
      <c r="H480" s="40"/>
      <c r="I480" s="132"/>
      <c r="J480" s="40"/>
      <c r="K480" s="40"/>
      <c r="L480" s="44"/>
      <c r="M480" s="230"/>
      <c r="N480" s="231"/>
      <c r="O480" s="84"/>
      <c r="P480" s="84"/>
      <c r="Q480" s="84"/>
      <c r="R480" s="84"/>
      <c r="S480" s="84"/>
      <c r="T480" s="85"/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T480" s="17" t="s">
        <v>132</v>
      </c>
      <c r="AU480" s="17" t="s">
        <v>81</v>
      </c>
    </row>
    <row r="481" s="13" customFormat="1">
      <c r="A481" s="13"/>
      <c r="B481" s="232"/>
      <c r="C481" s="233"/>
      <c r="D481" s="228" t="s">
        <v>133</v>
      </c>
      <c r="E481" s="234" t="s">
        <v>19</v>
      </c>
      <c r="F481" s="235" t="s">
        <v>796</v>
      </c>
      <c r="G481" s="233"/>
      <c r="H481" s="236">
        <v>9</v>
      </c>
      <c r="I481" s="237"/>
      <c r="J481" s="233"/>
      <c r="K481" s="233"/>
      <c r="L481" s="238"/>
      <c r="M481" s="239"/>
      <c r="N481" s="240"/>
      <c r="O481" s="240"/>
      <c r="P481" s="240"/>
      <c r="Q481" s="240"/>
      <c r="R481" s="240"/>
      <c r="S481" s="240"/>
      <c r="T481" s="241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2" t="s">
        <v>133</v>
      </c>
      <c r="AU481" s="242" t="s">
        <v>81</v>
      </c>
      <c r="AV481" s="13" t="s">
        <v>84</v>
      </c>
      <c r="AW481" s="13" t="s">
        <v>34</v>
      </c>
      <c r="AX481" s="13" t="s">
        <v>81</v>
      </c>
      <c r="AY481" s="242" t="s">
        <v>125</v>
      </c>
    </row>
    <row r="482" s="2" customFormat="1" ht="21.75" customHeight="1">
      <c r="A482" s="38"/>
      <c r="B482" s="39"/>
      <c r="C482" s="215" t="s">
        <v>797</v>
      </c>
      <c r="D482" s="215" t="s">
        <v>126</v>
      </c>
      <c r="E482" s="216" t="s">
        <v>798</v>
      </c>
      <c r="F482" s="217" t="s">
        <v>799</v>
      </c>
      <c r="G482" s="218" t="s">
        <v>170</v>
      </c>
      <c r="H482" s="219">
        <v>1</v>
      </c>
      <c r="I482" s="220"/>
      <c r="J482" s="221">
        <f>ROUND(I482*H482,2)</f>
        <v>0</v>
      </c>
      <c r="K482" s="217" t="s">
        <v>176</v>
      </c>
      <c r="L482" s="44"/>
      <c r="M482" s="222" t="s">
        <v>19</v>
      </c>
      <c r="N482" s="223" t="s">
        <v>44</v>
      </c>
      <c r="O482" s="84"/>
      <c r="P482" s="224">
        <f>O482*H482</f>
        <v>0</v>
      </c>
      <c r="Q482" s="224">
        <v>0</v>
      </c>
      <c r="R482" s="224">
        <f>Q482*H482</f>
        <v>0</v>
      </c>
      <c r="S482" s="224">
        <v>0</v>
      </c>
      <c r="T482" s="225">
        <f>S482*H482</f>
        <v>0</v>
      </c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R482" s="226" t="s">
        <v>229</v>
      </c>
      <c r="AT482" s="226" t="s">
        <v>126</v>
      </c>
      <c r="AU482" s="226" t="s">
        <v>81</v>
      </c>
      <c r="AY482" s="17" t="s">
        <v>125</v>
      </c>
      <c r="BE482" s="227">
        <f>IF(N482="základní",J482,0)</f>
        <v>0</v>
      </c>
      <c r="BF482" s="227">
        <f>IF(N482="snížená",J482,0)</f>
        <v>0</v>
      </c>
      <c r="BG482" s="227">
        <f>IF(N482="zákl. přenesená",J482,0)</f>
        <v>0</v>
      </c>
      <c r="BH482" s="227">
        <f>IF(N482="sníž. přenesená",J482,0)</f>
        <v>0</v>
      </c>
      <c r="BI482" s="227">
        <f>IF(N482="nulová",J482,0)</f>
        <v>0</v>
      </c>
      <c r="BJ482" s="17" t="s">
        <v>81</v>
      </c>
      <c r="BK482" s="227">
        <f>ROUND(I482*H482,2)</f>
        <v>0</v>
      </c>
      <c r="BL482" s="17" t="s">
        <v>229</v>
      </c>
      <c r="BM482" s="226" t="s">
        <v>800</v>
      </c>
    </row>
    <row r="483" s="2" customFormat="1">
      <c r="A483" s="38"/>
      <c r="B483" s="39"/>
      <c r="C483" s="40"/>
      <c r="D483" s="228" t="s">
        <v>132</v>
      </c>
      <c r="E483" s="40"/>
      <c r="F483" s="229" t="s">
        <v>799</v>
      </c>
      <c r="G483" s="40"/>
      <c r="H483" s="40"/>
      <c r="I483" s="132"/>
      <c r="J483" s="40"/>
      <c r="K483" s="40"/>
      <c r="L483" s="44"/>
      <c r="M483" s="230"/>
      <c r="N483" s="231"/>
      <c r="O483" s="84"/>
      <c r="P483" s="84"/>
      <c r="Q483" s="84"/>
      <c r="R483" s="84"/>
      <c r="S483" s="84"/>
      <c r="T483" s="85"/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T483" s="17" t="s">
        <v>132</v>
      </c>
      <c r="AU483" s="17" t="s">
        <v>81</v>
      </c>
    </row>
    <row r="484" s="13" customFormat="1">
      <c r="A484" s="13"/>
      <c r="B484" s="232"/>
      <c r="C484" s="233"/>
      <c r="D484" s="228" t="s">
        <v>133</v>
      </c>
      <c r="E484" s="234" t="s">
        <v>19</v>
      </c>
      <c r="F484" s="235" t="s">
        <v>279</v>
      </c>
      <c r="G484" s="233"/>
      <c r="H484" s="236">
        <v>1</v>
      </c>
      <c r="I484" s="237"/>
      <c r="J484" s="233"/>
      <c r="K484" s="233"/>
      <c r="L484" s="238"/>
      <c r="M484" s="239"/>
      <c r="N484" s="240"/>
      <c r="O484" s="240"/>
      <c r="P484" s="240"/>
      <c r="Q484" s="240"/>
      <c r="R484" s="240"/>
      <c r="S484" s="240"/>
      <c r="T484" s="241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2" t="s">
        <v>133</v>
      </c>
      <c r="AU484" s="242" t="s">
        <v>81</v>
      </c>
      <c r="AV484" s="13" t="s">
        <v>84</v>
      </c>
      <c r="AW484" s="13" t="s">
        <v>34</v>
      </c>
      <c r="AX484" s="13" t="s">
        <v>81</v>
      </c>
      <c r="AY484" s="242" t="s">
        <v>125</v>
      </c>
    </row>
    <row r="485" s="2" customFormat="1" ht="21.75" customHeight="1">
      <c r="A485" s="38"/>
      <c r="B485" s="39"/>
      <c r="C485" s="215" t="s">
        <v>801</v>
      </c>
      <c r="D485" s="215" t="s">
        <v>126</v>
      </c>
      <c r="E485" s="216" t="s">
        <v>802</v>
      </c>
      <c r="F485" s="217" t="s">
        <v>803</v>
      </c>
      <c r="G485" s="218" t="s">
        <v>170</v>
      </c>
      <c r="H485" s="219">
        <v>1</v>
      </c>
      <c r="I485" s="220"/>
      <c r="J485" s="221">
        <f>ROUND(I485*H485,2)</f>
        <v>0</v>
      </c>
      <c r="K485" s="217" t="s">
        <v>176</v>
      </c>
      <c r="L485" s="44"/>
      <c r="M485" s="222" t="s">
        <v>19</v>
      </c>
      <c r="N485" s="223" t="s">
        <v>44</v>
      </c>
      <c r="O485" s="84"/>
      <c r="P485" s="224">
        <f>O485*H485</f>
        <v>0</v>
      </c>
      <c r="Q485" s="224">
        <v>0</v>
      </c>
      <c r="R485" s="224">
        <f>Q485*H485</f>
        <v>0</v>
      </c>
      <c r="S485" s="224">
        <v>0</v>
      </c>
      <c r="T485" s="225">
        <f>S485*H485</f>
        <v>0</v>
      </c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R485" s="226" t="s">
        <v>229</v>
      </c>
      <c r="AT485" s="226" t="s">
        <v>126</v>
      </c>
      <c r="AU485" s="226" t="s">
        <v>81</v>
      </c>
      <c r="AY485" s="17" t="s">
        <v>125</v>
      </c>
      <c r="BE485" s="227">
        <f>IF(N485="základní",J485,0)</f>
        <v>0</v>
      </c>
      <c r="BF485" s="227">
        <f>IF(N485="snížená",J485,0)</f>
        <v>0</v>
      </c>
      <c r="BG485" s="227">
        <f>IF(N485="zákl. přenesená",J485,0)</f>
        <v>0</v>
      </c>
      <c r="BH485" s="227">
        <f>IF(N485="sníž. přenesená",J485,0)</f>
        <v>0</v>
      </c>
      <c r="BI485" s="227">
        <f>IF(N485="nulová",J485,0)</f>
        <v>0</v>
      </c>
      <c r="BJ485" s="17" t="s">
        <v>81</v>
      </c>
      <c r="BK485" s="227">
        <f>ROUND(I485*H485,2)</f>
        <v>0</v>
      </c>
      <c r="BL485" s="17" t="s">
        <v>229</v>
      </c>
      <c r="BM485" s="226" t="s">
        <v>804</v>
      </c>
    </row>
    <row r="486" s="2" customFormat="1">
      <c r="A486" s="38"/>
      <c r="B486" s="39"/>
      <c r="C486" s="40"/>
      <c r="D486" s="228" t="s">
        <v>132</v>
      </c>
      <c r="E486" s="40"/>
      <c r="F486" s="229" t="s">
        <v>803</v>
      </c>
      <c r="G486" s="40"/>
      <c r="H486" s="40"/>
      <c r="I486" s="132"/>
      <c r="J486" s="40"/>
      <c r="K486" s="40"/>
      <c r="L486" s="44"/>
      <c r="M486" s="230"/>
      <c r="N486" s="231"/>
      <c r="O486" s="84"/>
      <c r="P486" s="84"/>
      <c r="Q486" s="84"/>
      <c r="R486" s="84"/>
      <c r="S486" s="84"/>
      <c r="T486" s="85"/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T486" s="17" t="s">
        <v>132</v>
      </c>
      <c r="AU486" s="17" t="s">
        <v>81</v>
      </c>
    </row>
    <row r="487" s="13" customFormat="1">
      <c r="A487" s="13"/>
      <c r="B487" s="232"/>
      <c r="C487" s="233"/>
      <c r="D487" s="228" t="s">
        <v>133</v>
      </c>
      <c r="E487" s="234" t="s">
        <v>19</v>
      </c>
      <c r="F487" s="235" t="s">
        <v>279</v>
      </c>
      <c r="G487" s="233"/>
      <c r="H487" s="236">
        <v>1</v>
      </c>
      <c r="I487" s="237"/>
      <c r="J487" s="233"/>
      <c r="K487" s="233"/>
      <c r="L487" s="238"/>
      <c r="M487" s="239"/>
      <c r="N487" s="240"/>
      <c r="O487" s="240"/>
      <c r="P487" s="240"/>
      <c r="Q487" s="240"/>
      <c r="R487" s="240"/>
      <c r="S487" s="240"/>
      <c r="T487" s="241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2" t="s">
        <v>133</v>
      </c>
      <c r="AU487" s="242" t="s">
        <v>81</v>
      </c>
      <c r="AV487" s="13" t="s">
        <v>84</v>
      </c>
      <c r="AW487" s="13" t="s">
        <v>34</v>
      </c>
      <c r="AX487" s="13" t="s">
        <v>81</v>
      </c>
      <c r="AY487" s="242" t="s">
        <v>125</v>
      </c>
    </row>
    <row r="488" s="2" customFormat="1" ht="21.75" customHeight="1">
      <c r="A488" s="38"/>
      <c r="B488" s="39"/>
      <c r="C488" s="215" t="s">
        <v>805</v>
      </c>
      <c r="D488" s="215" t="s">
        <v>126</v>
      </c>
      <c r="E488" s="216" t="s">
        <v>806</v>
      </c>
      <c r="F488" s="217" t="s">
        <v>807</v>
      </c>
      <c r="G488" s="218" t="s">
        <v>170</v>
      </c>
      <c r="H488" s="219">
        <v>1</v>
      </c>
      <c r="I488" s="220"/>
      <c r="J488" s="221">
        <f>ROUND(I488*H488,2)</f>
        <v>0</v>
      </c>
      <c r="K488" s="217" t="s">
        <v>19</v>
      </c>
      <c r="L488" s="44"/>
      <c r="M488" s="222" t="s">
        <v>19</v>
      </c>
      <c r="N488" s="223" t="s">
        <v>44</v>
      </c>
      <c r="O488" s="84"/>
      <c r="P488" s="224">
        <f>O488*H488</f>
        <v>0</v>
      </c>
      <c r="Q488" s="224">
        <v>0</v>
      </c>
      <c r="R488" s="224">
        <f>Q488*H488</f>
        <v>0</v>
      </c>
      <c r="S488" s="224">
        <v>0</v>
      </c>
      <c r="T488" s="225">
        <f>S488*H488</f>
        <v>0</v>
      </c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R488" s="226" t="s">
        <v>229</v>
      </c>
      <c r="AT488" s="226" t="s">
        <v>126</v>
      </c>
      <c r="AU488" s="226" t="s">
        <v>81</v>
      </c>
      <c r="AY488" s="17" t="s">
        <v>125</v>
      </c>
      <c r="BE488" s="227">
        <f>IF(N488="základní",J488,0)</f>
        <v>0</v>
      </c>
      <c r="BF488" s="227">
        <f>IF(N488="snížená",J488,0)</f>
        <v>0</v>
      </c>
      <c r="BG488" s="227">
        <f>IF(N488="zákl. přenesená",J488,0)</f>
        <v>0</v>
      </c>
      <c r="BH488" s="227">
        <f>IF(N488="sníž. přenesená",J488,0)</f>
        <v>0</v>
      </c>
      <c r="BI488" s="227">
        <f>IF(N488="nulová",J488,0)</f>
        <v>0</v>
      </c>
      <c r="BJ488" s="17" t="s">
        <v>81</v>
      </c>
      <c r="BK488" s="227">
        <f>ROUND(I488*H488,2)</f>
        <v>0</v>
      </c>
      <c r="BL488" s="17" t="s">
        <v>229</v>
      </c>
      <c r="BM488" s="226" t="s">
        <v>808</v>
      </c>
    </row>
    <row r="489" s="2" customFormat="1">
      <c r="A489" s="38"/>
      <c r="B489" s="39"/>
      <c r="C489" s="40"/>
      <c r="D489" s="228" t="s">
        <v>132</v>
      </c>
      <c r="E489" s="40"/>
      <c r="F489" s="229" t="s">
        <v>807</v>
      </c>
      <c r="G489" s="40"/>
      <c r="H489" s="40"/>
      <c r="I489" s="132"/>
      <c r="J489" s="40"/>
      <c r="K489" s="40"/>
      <c r="L489" s="44"/>
      <c r="M489" s="230"/>
      <c r="N489" s="231"/>
      <c r="O489" s="84"/>
      <c r="P489" s="84"/>
      <c r="Q489" s="84"/>
      <c r="R489" s="84"/>
      <c r="S489" s="84"/>
      <c r="T489" s="85"/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T489" s="17" t="s">
        <v>132</v>
      </c>
      <c r="AU489" s="17" t="s">
        <v>81</v>
      </c>
    </row>
    <row r="490" s="13" customFormat="1">
      <c r="A490" s="13"/>
      <c r="B490" s="232"/>
      <c r="C490" s="233"/>
      <c r="D490" s="228" t="s">
        <v>133</v>
      </c>
      <c r="E490" s="234" t="s">
        <v>19</v>
      </c>
      <c r="F490" s="235" t="s">
        <v>279</v>
      </c>
      <c r="G490" s="233"/>
      <c r="H490" s="236">
        <v>1</v>
      </c>
      <c r="I490" s="237"/>
      <c r="J490" s="233"/>
      <c r="K490" s="233"/>
      <c r="L490" s="238"/>
      <c r="M490" s="239"/>
      <c r="N490" s="240"/>
      <c r="O490" s="240"/>
      <c r="P490" s="240"/>
      <c r="Q490" s="240"/>
      <c r="R490" s="240"/>
      <c r="S490" s="240"/>
      <c r="T490" s="241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2" t="s">
        <v>133</v>
      </c>
      <c r="AU490" s="242" t="s">
        <v>81</v>
      </c>
      <c r="AV490" s="13" t="s">
        <v>84</v>
      </c>
      <c r="AW490" s="13" t="s">
        <v>34</v>
      </c>
      <c r="AX490" s="13" t="s">
        <v>81</v>
      </c>
      <c r="AY490" s="242" t="s">
        <v>125</v>
      </c>
    </row>
    <row r="491" s="2" customFormat="1" ht="21.75" customHeight="1">
      <c r="A491" s="38"/>
      <c r="B491" s="39"/>
      <c r="C491" s="215" t="s">
        <v>809</v>
      </c>
      <c r="D491" s="215" t="s">
        <v>126</v>
      </c>
      <c r="E491" s="216" t="s">
        <v>810</v>
      </c>
      <c r="F491" s="217" t="s">
        <v>811</v>
      </c>
      <c r="G491" s="218" t="s">
        <v>170</v>
      </c>
      <c r="H491" s="219">
        <v>1</v>
      </c>
      <c r="I491" s="220"/>
      <c r="J491" s="221">
        <f>ROUND(I491*H491,2)</f>
        <v>0</v>
      </c>
      <c r="K491" s="217" t="s">
        <v>19</v>
      </c>
      <c r="L491" s="44"/>
      <c r="M491" s="222" t="s">
        <v>19</v>
      </c>
      <c r="N491" s="223" t="s">
        <v>44</v>
      </c>
      <c r="O491" s="84"/>
      <c r="P491" s="224">
        <f>O491*H491</f>
        <v>0</v>
      </c>
      <c r="Q491" s="224">
        <v>0</v>
      </c>
      <c r="R491" s="224">
        <f>Q491*H491</f>
        <v>0</v>
      </c>
      <c r="S491" s="224">
        <v>0</v>
      </c>
      <c r="T491" s="225">
        <f>S491*H491</f>
        <v>0</v>
      </c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R491" s="226" t="s">
        <v>229</v>
      </c>
      <c r="AT491" s="226" t="s">
        <v>126</v>
      </c>
      <c r="AU491" s="226" t="s">
        <v>81</v>
      </c>
      <c r="AY491" s="17" t="s">
        <v>125</v>
      </c>
      <c r="BE491" s="227">
        <f>IF(N491="základní",J491,0)</f>
        <v>0</v>
      </c>
      <c r="BF491" s="227">
        <f>IF(N491="snížená",J491,0)</f>
        <v>0</v>
      </c>
      <c r="BG491" s="227">
        <f>IF(N491="zákl. přenesená",J491,0)</f>
        <v>0</v>
      </c>
      <c r="BH491" s="227">
        <f>IF(N491="sníž. přenesená",J491,0)</f>
        <v>0</v>
      </c>
      <c r="BI491" s="227">
        <f>IF(N491="nulová",J491,0)</f>
        <v>0</v>
      </c>
      <c r="BJ491" s="17" t="s">
        <v>81</v>
      </c>
      <c r="BK491" s="227">
        <f>ROUND(I491*H491,2)</f>
        <v>0</v>
      </c>
      <c r="BL491" s="17" t="s">
        <v>229</v>
      </c>
      <c r="BM491" s="226" t="s">
        <v>812</v>
      </c>
    </row>
    <row r="492" s="2" customFormat="1">
      <c r="A492" s="38"/>
      <c r="B492" s="39"/>
      <c r="C492" s="40"/>
      <c r="D492" s="228" t="s">
        <v>132</v>
      </c>
      <c r="E492" s="40"/>
      <c r="F492" s="229" t="s">
        <v>811</v>
      </c>
      <c r="G492" s="40"/>
      <c r="H492" s="40"/>
      <c r="I492" s="132"/>
      <c r="J492" s="40"/>
      <c r="K492" s="40"/>
      <c r="L492" s="44"/>
      <c r="M492" s="230"/>
      <c r="N492" s="231"/>
      <c r="O492" s="84"/>
      <c r="P492" s="84"/>
      <c r="Q492" s="84"/>
      <c r="R492" s="84"/>
      <c r="S492" s="84"/>
      <c r="T492" s="85"/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T492" s="17" t="s">
        <v>132</v>
      </c>
      <c r="AU492" s="17" t="s">
        <v>81</v>
      </c>
    </row>
    <row r="493" s="13" customFormat="1">
      <c r="A493" s="13"/>
      <c r="B493" s="232"/>
      <c r="C493" s="233"/>
      <c r="D493" s="228" t="s">
        <v>133</v>
      </c>
      <c r="E493" s="234" t="s">
        <v>19</v>
      </c>
      <c r="F493" s="235" t="s">
        <v>279</v>
      </c>
      <c r="G493" s="233"/>
      <c r="H493" s="236">
        <v>1</v>
      </c>
      <c r="I493" s="237"/>
      <c r="J493" s="233"/>
      <c r="K493" s="233"/>
      <c r="L493" s="238"/>
      <c r="M493" s="239"/>
      <c r="N493" s="240"/>
      <c r="O493" s="240"/>
      <c r="P493" s="240"/>
      <c r="Q493" s="240"/>
      <c r="R493" s="240"/>
      <c r="S493" s="240"/>
      <c r="T493" s="241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42" t="s">
        <v>133</v>
      </c>
      <c r="AU493" s="242" t="s">
        <v>81</v>
      </c>
      <c r="AV493" s="13" t="s">
        <v>84</v>
      </c>
      <c r="AW493" s="13" t="s">
        <v>34</v>
      </c>
      <c r="AX493" s="13" t="s">
        <v>81</v>
      </c>
      <c r="AY493" s="242" t="s">
        <v>125</v>
      </c>
    </row>
    <row r="494" s="2" customFormat="1" ht="16.5" customHeight="1">
      <c r="A494" s="38"/>
      <c r="B494" s="39"/>
      <c r="C494" s="215" t="s">
        <v>813</v>
      </c>
      <c r="D494" s="215" t="s">
        <v>126</v>
      </c>
      <c r="E494" s="216" t="s">
        <v>814</v>
      </c>
      <c r="F494" s="217" t="s">
        <v>815</v>
      </c>
      <c r="G494" s="218" t="s">
        <v>170</v>
      </c>
      <c r="H494" s="219">
        <v>1</v>
      </c>
      <c r="I494" s="220"/>
      <c r="J494" s="221">
        <f>ROUND(I494*H494,2)</f>
        <v>0</v>
      </c>
      <c r="K494" s="217" t="s">
        <v>19</v>
      </c>
      <c r="L494" s="44"/>
      <c r="M494" s="222" t="s">
        <v>19</v>
      </c>
      <c r="N494" s="223" t="s">
        <v>44</v>
      </c>
      <c r="O494" s="84"/>
      <c r="P494" s="224">
        <f>O494*H494</f>
        <v>0</v>
      </c>
      <c r="Q494" s="224">
        <v>0</v>
      </c>
      <c r="R494" s="224">
        <f>Q494*H494</f>
        <v>0</v>
      </c>
      <c r="S494" s="224">
        <v>0</v>
      </c>
      <c r="T494" s="225">
        <f>S494*H494</f>
        <v>0</v>
      </c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R494" s="226" t="s">
        <v>229</v>
      </c>
      <c r="AT494" s="226" t="s">
        <v>126</v>
      </c>
      <c r="AU494" s="226" t="s">
        <v>81</v>
      </c>
      <c r="AY494" s="17" t="s">
        <v>125</v>
      </c>
      <c r="BE494" s="227">
        <f>IF(N494="základní",J494,0)</f>
        <v>0</v>
      </c>
      <c r="BF494" s="227">
        <f>IF(N494="snížená",J494,0)</f>
        <v>0</v>
      </c>
      <c r="BG494" s="227">
        <f>IF(N494="zákl. přenesená",J494,0)</f>
        <v>0</v>
      </c>
      <c r="BH494" s="227">
        <f>IF(N494="sníž. přenesená",J494,0)</f>
        <v>0</v>
      </c>
      <c r="BI494" s="227">
        <f>IF(N494="nulová",J494,0)</f>
        <v>0</v>
      </c>
      <c r="BJ494" s="17" t="s">
        <v>81</v>
      </c>
      <c r="BK494" s="227">
        <f>ROUND(I494*H494,2)</f>
        <v>0</v>
      </c>
      <c r="BL494" s="17" t="s">
        <v>229</v>
      </c>
      <c r="BM494" s="226" t="s">
        <v>816</v>
      </c>
    </row>
    <row r="495" s="2" customFormat="1">
      <c r="A495" s="38"/>
      <c r="B495" s="39"/>
      <c r="C495" s="40"/>
      <c r="D495" s="228" t="s">
        <v>132</v>
      </c>
      <c r="E495" s="40"/>
      <c r="F495" s="229" t="s">
        <v>815</v>
      </c>
      <c r="G495" s="40"/>
      <c r="H495" s="40"/>
      <c r="I495" s="132"/>
      <c r="J495" s="40"/>
      <c r="K495" s="40"/>
      <c r="L495" s="44"/>
      <c r="M495" s="230"/>
      <c r="N495" s="231"/>
      <c r="O495" s="84"/>
      <c r="P495" s="84"/>
      <c r="Q495" s="84"/>
      <c r="R495" s="84"/>
      <c r="S495" s="84"/>
      <c r="T495" s="85"/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T495" s="17" t="s">
        <v>132</v>
      </c>
      <c r="AU495" s="17" t="s">
        <v>81</v>
      </c>
    </row>
    <row r="496" s="13" customFormat="1">
      <c r="A496" s="13"/>
      <c r="B496" s="232"/>
      <c r="C496" s="233"/>
      <c r="D496" s="228" t="s">
        <v>133</v>
      </c>
      <c r="E496" s="234" t="s">
        <v>19</v>
      </c>
      <c r="F496" s="235" t="s">
        <v>279</v>
      </c>
      <c r="G496" s="233"/>
      <c r="H496" s="236">
        <v>1</v>
      </c>
      <c r="I496" s="237"/>
      <c r="J496" s="233"/>
      <c r="K496" s="233"/>
      <c r="L496" s="238"/>
      <c r="M496" s="239"/>
      <c r="N496" s="240"/>
      <c r="O496" s="240"/>
      <c r="P496" s="240"/>
      <c r="Q496" s="240"/>
      <c r="R496" s="240"/>
      <c r="S496" s="240"/>
      <c r="T496" s="241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42" t="s">
        <v>133</v>
      </c>
      <c r="AU496" s="242" t="s">
        <v>81</v>
      </c>
      <c r="AV496" s="13" t="s">
        <v>84</v>
      </c>
      <c r="AW496" s="13" t="s">
        <v>34</v>
      </c>
      <c r="AX496" s="13" t="s">
        <v>81</v>
      </c>
      <c r="AY496" s="242" t="s">
        <v>125</v>
      </c>
    </row>
    <row r="497" s="2" customFormat="1" ht="16.5" customHeight="1">
      <c r="A497" s="38"/>
      <c r="B497" s="39"/>
      <c r="C497" s="215" t="s">
        <v>817</v>
      </c>
      <c r="D497" s="215" t="s">
        <v>126</v>
      </c>
      <c r="E497" s="216" t="s">
        <v>818</v>
      </c>
      <c r="F497" s="217" t="s">
        <v>819</v>
      </c>
      <c r="G497" s="218" t="s">
        <v>820</v>
      </c>
      <c r="H497" s="219">
        <v>1</v>
      </c>
      <c r="I497" s="220"/>
      <c r="J497" s="221">
        <f>ROUND(I497*H497,2)</f>
        <v>0</v>
      </c>
      <c r="K497" s="217" t="s">
        <v>19</v>
      </c>
      <c r="L497" s="44"/>
      <c r="M497" s="222" t="s">
        <v>19</v>
      </c>
      <c r="N497" s="223" t="s">
        <v>44</v>
      </c>
      <c r="O497" s="84"/>
      <c r="P497" s="224">
        <f>O497*H497</f>
        <v>0</v>
      </c>
      <c r="Q497" s="224">
        <v>0</v>
      </c>
      <c r="R497" s="224">
        <f>Q497*H497</f>
        <v>0</v>
      </c>
      <c r="S497" s="224">
        <v>0</v>
      </c>
      <c r="T497" s="225">
        <f>S497*H497</f>
        <v>0</v>
      </c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R497" s="226" t="s">
        <v>229</v>
      </c>
      <c r="AT497" s="226" t="s">
        <v>126</v>
      </c>
      <c r="AU497" s="226" t="s">
        <v>81</v>
      </c>
      <c r="AY497" s="17" t="s">
        <v>125</v>
      </c>
      <c r="BE497" s="227">
        <f>IF(N497="základní",J497,0)</f>
        <v>0</v>
      </c>
      <c r="BF497" s="227">
        <f>IF(N497="snížená",J497,0)</f>
        <v>0</v>
      </c>
      <c r="BG497" s="227">
        <f>IF(N497="zákl. přenesená",J497,0)</f>
        <v>0</v>
      </c>
      <c r="BH497" s="227">
        <f>IF(N497="sníž. přenesená",J497,0)</f>
        <v>0</v>
      </c>
      <c r="BI497" s="227">
        <f>IF(N497="nulová",J497,0)</f>
        <v>0</v>
      </c>
      <c r="BJ497" s="17" t="s">
        <v>81</v>
      </c>
      <c r="BK497" s="227">
        <f>ROUND(I497*H497,2)</f>
        <v>0</v>
      </c>
      <c r="BL497" s="17" t="s">
        <v>229</v>
      </c>
      <c r="BM497" s="226" t="s">
        <v>821</v>
      </c>
    </row>
    <row r="498" s="2" customFormat="1">
      <c r="A498" s="38"/>
      <c r="B498" s="39"/>
      <c r="C498" s="40"/>
      <c r="D498" s="228" t="s">
        <v>132</v>
      </c>
      <c r="E498" s="40"/>
      <c r="F498" s="229" t="s">
        <v>822</v>
      </c>
      <c r="G498" s="40"/>
      <c r="H498" s="40"/>
      <c r="I498" s="132"/>
      <c r="J498" s="40"/>
      <c r="K498" s="40"/>
      <c r="L498" s="44"/>
      <c r="M498" s="230"/>
      <c r="N498" s="231"/>
      <c r="O498" s="84"/>
      <c r="P498" s="84"/>
      <c r="Q498" s="84"/>
      <c r="R498" s="84"/>
      <c r="S498" s="84"/>
      <c r="T498" s="85"/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T498" s="17" t="s">
        <v>132</v>
      </c>
      <c r="AU498" s="17" t="s">
        <v>81</v>
      </c>
    </row>
    <row r="499" s="2" customFormat="1" ht="16.5" customHeight="1">
      <c r="A499" s="38"/>
      <c r="B499" s="39"/>
      <c r="C499" s="215" t="s">
        <v>823</v>
      </c>
      <c r="D499" s="215" t="s">
        <v>126</v>
      </c>
      <c r="E499" s="216" t="s">
        <v>824</v>
      </c>
      <c r="F499" s="217" t="s">
        <v>825</v>
      </c>
      <c r="G499" s="218" t="s">
        <v>820</v>
      </c>
      <c r="H499" s="219">
        <v>1</v>
      </c>
      <c r="I499" s="220"/>
      <c r="J499" s="221">
        <f>ROUND(I499*H499,2)</f>
        <v>0</v>
      </c>
      <c r="K499" s="217" t="s">
        <v>19</v>
      </c>
      <c r="L499" s="44"/>
      <c r="M499" s="222" t="s">
        <v>19</v>
      </c>
      <c r="N499" s="223" t="s">
        <v>44</v>
      </c>
      <c r="O499" s="84"/>
      <c r="P499" s="224">
        <f>O499*H499</f>
        <v>0</v>
      </c>
      <c r="Q499" s="224">
        <v>0</v>
      </c>
      <c r="R499" s="224">
        <f>Q499*H499</f>
        <v>0</v>
      </c>
      <c r="S499" s="224">
        <v>0</v>
      </c>
      <c r="T499" s="225">
        <f>S499*H499</f>
        <v>0</v>
      </c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R499" s="226" t="s">
        <v>229</v>
      </c>
      <c r="AT499" s="226" t="s">
        <v>126</v>
      </c>
      <c r="AU499" s="226" t="s">
        <v>81</v>
      </c>
      <c r="AY499" s="17" t="s">
        <v>125</v>
      </c>
      <c r="BE499" s="227">
        <f>IF(N499="základní",J499,0)</f>
        <v>0</v>
      </c>
      <c r="BF499" s="227">
        <f>IF(N499="snížená",J499,0)</f>
        <v>0</v>
      </c>
      <c r="BG499" s="227">
        <f>IF(N499="zákl. přenesená",J499,0)</f>
        <v>0</v>
      </c>
      <c r="BH499" s="227">
        <f>IF(N499="sníž. přenesená",J499,0)</f>
        <v>0</v>
      </c>
      <c r="BI499" s="227">
        <f>IF(N499="nulová",J499,0)</f>
        <v>0</v>
      </c>
      <c r="BJ499" s="17" t="s">
        <v>81</v>
      </c>
      <c r="BK499" s="227">
        <f>ROUND(I499*H499,2)</f>
        <v>0</v>
      </c>
      <c r="BL499" s="17" t="s">
        <v>229</v>
      </c>
      <c r="BM499" s="226" t="s">
        <v>826</v>
      </c>
    </row>
    <row r="500" s="2" customFormat="1">
      <c r="A500" s="38"/>
      <c r="B500" s="39"/>
      <c r="C500" s="40"/>
      <c r="D500" s="228" t="s">
        <v>132</v>
      </c>
      <c r="E500" s="40"/>
      <c r="F500" s="229" t="s">
        <v>827</v>
      </c>
      <c r="G500" s="40"/>
      <c r="H500" s="40"/>
      <c r="I500" s="132"/>
      <c r="J500" s="40"/>
      <c r="K500" s="40"/>
      <c r="L500" s="44"/>
      <c r="M500" s="230"/>
      <c r="N500" s="231"/>
      <c r="O500" s="84"/>
      <c r="P500" s="84"/>
      <c r="Q500" s="84"/>
      <c r="R500" s="84"/>
      <c r="S500" s="84"/>
      <c r="T500" s="85"/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T500" s="17" t="s">
        <v>132</v>
      </c>
      <c r="AU500" s="17" t="s">
        <v>81</v>
      </c>
    </row>
    <row r="501" s="12" customFormat="1" ht="22.8" customHeight="1">
      <c r="A501" s="12"/>
      <c r="B501" s="201"/>
      <c r="C501" s="202"/>
      <c r="D501" s="203" t="s">
        <v>72</v>
      </c>
      <c r="E501" s="255" t="s">
        <v>81</v>
      </c>
      <c r="F501" s="255" t="s">
        <v>828</v>
      </c>
      <c r="G501" s="202"/>
      <c r="H501" s="202"/>
      <c r="I501" s="205"/>
      <c r="J501" s="256">
        <f>BK501</f>
        <v>0</v>
      </c>
      <c r="K501" s="202"/>
      <c r="L501" s="207"/>
      <c r="M501" s="208"/>
      <c r="N501" s="209"/>
      <c r="O501" s="209"/>
      <c r="P501" s="210">
        <f>SUM(P502:P565)</f>
        <v>0</v>
      </c>
      <c r="Q501" s="209"/>
      <c r="R501" s="210">
        <f>SUM(R502:R565)</f>
        <v>24.608850000000004</v>
      </c>
      <c r="S501" s="209"/>
      <c r="T501" s="211">
        <f>SUM(T502:T565)</f>
        <v>23.199999999999999</v>
      </c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R501" s="212" t="s">
        <v>81</v>
      </c>
      <c r="AT501" s="213" t="s">
        <v>72</v>
      </c>
      <c r="AU501" s="213" t="s">
        <v>81</v>
      </c>
      <c r="AY501" s="212" t="s">
        <v>125</v>
      </c>
      <c r="BK501" s="214">
        <f>SUM(BK502:BK565)</f>
        <v>0</v>
      </c>
    </row>
    <row r="502" s="2" customFormat="1" ht="21.75" customHeight="1">
      <c r="A502" s="38"/>
      <c r="B502" s="39"/>
      <c r="C502" s="215" t="s">
        <v>829</v>
      </c>
      <c r="D502" s="215" t="s">
        <v>126</v>
      </c>
      <c r="E502" s="216" t="s">
        <v>830</v>
      </c>
      <c r="F502" s="217" t="s">
        <v>831</v>
      </c>
      <c r="G502" s="218" t="s">
        <v>170</v>
      </c>
      <c r="H502" s="219">
        <v>4</v>
      </c>
      <c r="I502" s="220"/>
      <c r="J502" s="221">
        <f>ROUND(I502*H502,2)</f>
        <v>0</v>
      </c>
      <c r="K502" s="217" t="s">
        <v>176</v>
      </c>
      <c r="L502" s="44"/>
      <c r="M502" s="222" t="s">
        <v>19</v>
      </c>
      <c r="N502" s="223" t="s">
        <v>44</v>
      </c>
      <c r="O502" s="84"/>
      <c r="P502" s="224">
        <f>O502*H502</f>
        <v>0</v>
      </c>
      <c r="Q502" s="224">
        <v>0.00064999999999999997</v>
      </c>
      <c r="R502" s="224">
        <f>Q502*H502</f>
        <v>0.0025999999999999999</v>
      </c>
      <c r="S502" s="224">
        <v>0</v>
      </c>
      <c r="T502" s="225">
        <f>S502*H502</f>
        <v>0</v>
      </c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R502" s="226" t="s">
        <v>241</v>
      </c>
      <c r="AT502" s="226" t="s">
        <v>126</v>
      </c>
      <c r="AU502" s="226" t="s">
        <v>84</v>
      </c>
      <c r="AY502" s="17" t="s">
        <v>125</v>
      </c>
      <c r="BE502" s="227">
        <f>IF(N502="základní",J502,0)</f>
        <v>0</v>
      </c>
      <c r="BF502" s="227">
        <f>IF(N502="snížená",J502,0)</f>
        <v>0</v>
      </c>
      <c r="BG502" s="227">
        <f>IF(N502="zákl. přenesená",J502,0)</f>
        <v>0</v>
      </c>
      <c r="BH502" s="227">
        <f>IF(N502="sníž. přenesená",J502,0)</f>
        <v>0</v>
      </c>
      <c r="BI502" s="227">
        <f>IF(N502="nulová",J502,0)</f>
        <v>0</v>
      </c>
      <c r="BJ502" s="17" t="s">
        <v>81</v>
      </c>
      <c r="BK502" s="227">
        <f>ROUND(I502*H502,2)</f>
        <v>0</v>
      </c>
      <c r="BL502" s="17" t="s">
        <v>241</v>
      </c>
      <c r="BM502" s="226" t="s">
        <v>832</v>
      </c>
    </row>
    <row r="503" s="2" customFormat="1">
      <c r="A503" s="38"/>
      <c r="B503" s="39"/>
      <c r="C503" s="40"/>
      <c r="D503" s="228" t="s">
        <v>132</v>
      </c>
      <c r="E503" s="40"/>
      <c r="F503" s="229" t="s">
        <v>833</v>
      </c>
      <c r="G503" s="40"/>
      <c r="H503" s="40"/>
      <c r="I503" s="132"/>
      <c r="J503" s="40"/>
      <c r="K503" s="40"/>
      <c r="L503" s="44"/>
      <c r="M503" s="230"/>
      <c r="N503" s="231"/>
      <c r="O503" s="84"/>
      <c r="P503" s="84"/>
      <c r="Q503" s="84"/>
      <c r="R503" s="84"/>
      <c r="S503" s="84"/>
      <c r="T503" s="85"/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T503" s="17" t="s">
        <v>132</v>
      </c>
      <c r="AU503" s="17" t="s">
        <v>84</v>
      </c>
    </row>
    <row r="504" s="2" customFormat="1">
      <c r="A504" s="38"/>
      <c r="B504" s="39"/>
      <c r="C504" s="40"/>
      <c r="D504" s="228" t="s">
        <v>209</v>
      </c>
      <c r="E504" s="40"/>
      <c r="F504" s="254" t="s">
        <v>834</v>
      </c>
      <c r="G504" s="40"/>
      <c r="H504" s="40"/>
      <c r="I504" s="132"/>
      <c r="J504" s="40"/>
      <c r="K504" s="40"/>
      <c r="L504" s="44"/>
      <c r="M504" s="230"/>
      <c r="N504" s="231"/>
      <c r="O504" s="84"/>
      <c r="P504" s="84"/>
      <c r="Q504" s="84"/>
      <c r="R504" s="84"/>
      <c r="S504" s="84"/>
      <c r="T504" s="85"/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T504" s="17" t="s">
        <v>209</v>
      </c>
      <c r="AU504" s="17" t="s">
        <v>84</v>
      </c>
    </row>
    <row r="505" s="13" customFormat="1">
      <c r="A505" s="13"/>
      <c r="B505" s="232"/>
      <c r="C505" s="233"/>
      <c r="D505" s="228" t="s">
        <v>133</v>
      </c>
      <c r="E505" s="234" t="s">
        <v>19</v>
      </c>
      <c r="F505" s="235" t="s">
        <v>835</v>
      </c>
      <c r="G505" s="233"/>
      <c r="H505" s="236">
        <v>4</v>
      </c>
      <c r="I505" s="237"/>
      <c r="J505" s="233"/>
      <c r="K505" s="233"/>
      <c r="L505" s="238"/>
      <c r="M505" s="239"/>
      <c r="N505" s="240"/>
      <c r="O505" s="240"/>
      <c r="P505" s="240"/>
      <c r="Q505" s="240"/>
      <c r="R505" s="240"/>
      <c r="S505" s="240"/>
      <c r="T505" s="241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2" t="s">
        <v>133</v>
      </c>
      <c r="AU505" s="242" t="s">
        <v>84</v>
      </c>
      <c r="AV505" s="13" t="s">
        <v>84</v>
      </c>
      <c r="AW505" s="13" t="s">
        <v>34</v>
      </c>
      <c r="AX505" s="13" t="s">
        <v>81</v>
      </c>
      <c r="AY505" s="242" t="s">
        <v>125</v>
      </c>
    </row>
    <row r="506" s="2" customFormat="1" ht="21.75" customHeight="1">
      <c r="A506" s="38"/>
      <c r="B506" s="39"/>
      <c r="C506" s="215" t="s">
        <v>836</v>
      </c>
      <c r="D506" s="215" t="s">
        <v>126</v>
      </c>
      <c r="E506" s="216" t="s">
        <v>837</v>
      </c>
      <c r="F506" s="217" t="s">
        <v>838</v>
      </c>
      <c r="G506" s="218" t="s">
        <v>170</v>
      </c>
      <c r="H506" s="219">
        <v>4</v>
      </c>
      <c r="I506" s="220"/>
      <c r="J506" s="221">
        <f>ROUND(I506*H506,2)</f>
        <v>0</v>
      </c>
      <c r="K506" s="217" t="s">
        <v>176</v>
      </c>
      <c r="L506" s="44"/>
      <c r="M506" s="222" t="s">
        <v>19</v>
      </c>
      <c r="N506" s="223" t="s">
        <v>44</v>
      </c>
      <c r="O506" s="84"/>
      <c r="P506" s="224">
        <f>O506*H506</f>
        <v>0</v>
      </c>
      <c r="Q506" s="224">
        <v>0</v>
      </c>
      <c r="R506" s="224">
        <f>Q506*H506</f>
        <v>0</v>
      </c>
      <c r="S506" s="224">
        <v>0</v>
      </c>
      <c r="T506" s="225">
        <f>S506*H506</f>
        <v>0</v>
      </c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R506" s="226" t="s">
        <v>241</v>
      </c>
      <c r="AT506" s="226" t="s">
        <v>126</v>
      </c>
      <c r="AU506" s="226" t="s">
        <v>84</v>
      </c>
      <c r="AY506" s="17" t="s">
        <v>125</v>
      </c>
      <c r="BE506" s="227">
        <f>IF(N506="základní",J506,0)</f>
        <v>0</v>
      </c>
      <c r="BF506" s="227">
        <f>IF(N506="snížená",J506,0)</f>
        <v>0</v>
      </c>
      <c r="BG506" s="227">
        <f>IF(N506="zákl. přenesená",J506,0)</f>
        <v>0</v>
      </c>
      <c r="BH506" s="227">
        <f>IF(N506="sníž. přenesená",J506,0)</f>
        <v>0</v>
      </c>
      <c r="BI506" s="227">
        <f>IF(N506="nulová",J506,0)</f>
        <v>0</v>
      </c>
      <c r="BJ506" s="17" t="s">
        <v>81</v>
      </c>
      <c r="BK506" s="227">
        <f>ROUND(I506*H506,2)</f>
        <v>0</v>
      </c>
      <c r="BL506" s="17" t="s">
        <v>241</v>
      </c>
      <c r="BM506" s="226" t="s">
        <v>839</v>
      </c>
    </row>
    <row r="507" s="2" customFormat="1">
      <c r="A507" s="38"/>
      <c r="B507" s="39"/>
      <c r="C507" s="40"/>
      <c r="D507" s="228" t="s">
        <v>132</v>
      </c>
      <c r="E507" s="40"/>
      <c r="F507" s="229" t="s">
        <v>840</v>
      </c>
      <c r="G507" s="40"/>
      <c r="H507" s="40"/>
      <c r="I507" s="132"/>
      <c r="J507" s="40"/>
      <c r="K507" s="40"/>
      <c r="L507" s="44"/>
      <c r="M507" s="230"/>
      <c r="N507" s="231"/>
      <c r="O507" s="84"/>
      <c r="P507" s="84"/>
      <c r="Q507" s="84"/>
      <c r="R507" s="84"/>
      <c r="S507" s="84"/>
      <c r="T507" s="85"/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T507" s="17" t="s">
        <v>132</v>
      </c>
      <c r="AU507" s="17" t="s">
        <v>84</v>
      </c>
    </row>
    <row r="508" s="2" customFormat="1">
      <c r="A508" s="38"/>
      <c r="B508" s="39"/>
      <c r="C508" s="40"/>
      <c r="D508" s="228" t="s">
        <v>209</v>
      </c>
      <c r="E508" s="40"/>
      <c r="F508" s="254" t="s">
        <v>834</v>
      </c>
      <c r="G508" s="40"/>
      <c r="H508" s="40"/>
      <c r="I508" s="132"/>
      <c r="J508" s="40"/>
      <c r="K508" s="40"/>
      <c r="L508" s="44"/>
      <c r="M508" s="230"/>
      <c r="N508" s="231"/>
      <c r="O508" s="84"/>
      <c r="P508" s="84"/>
      <c r="Q508" s="84"/>
      <c r="R508" s="84"/>
      <c r="S508" s="84"/>
      <c r="T508" s="85"/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T508" s="17" t="s">
        <v>209</v>
      </c>
      <c r="AU508" s="17" t="s">
        <v>84</v>
      </c>
    </row>
    <row r="509" s="13" customFormat="1">
      <c r="A509" s="13"/>
      <c r="B509" s="232"/>
      <c r="C509" s="233"/>
      <c r="D509" s="228" t="s">
        <v>133</v>
      </c>
      <c r="E509" s="234" t="s">
        <v>19</v>
      </c>
      <c r="F509" s="235" t="s">
        <v>835</v>
      </c>
      <c r="G509" s="233"/>
      <c r="H509" s="236">
        <v>4</v>
      </c>
      <c r="I509" s="237"/>
      <c r="J509" s="233"/>
      <c r="K509" s="233"/>
      <c r="L509" s="238"/>
      <c r="M509" s="239"/>
      <c r="N509" s="240"/>
      <c r="O509" s="240"/>
      <c r="P509" s="240"/>
      <c r="Q509" s="240"/>
      <c r="R509" s="240"/>
      <c r="S509" s="240"/>
      <c r="T509" s="241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42" t="s">
        <v>133</v>
      </c>
      <c r="AU509" s="242" t="s">
        <v>84</v>
      </c>
      <c r="AV509" s="13" t="s">
        <v>84</v>
      </c>
      <c r="AW509" s="13" t="s">
        <v>34</v>
      </c>
      <c r="AX509" s="13" t="s">
        <v>81</v>
      </c>
      <c r="AY509" s="242" t="s">
        <v>125</v>
      </c>
    </row>
    <row r="510" s="2" customFormat="1" ht="21.75" customHeight="1">
      <c r="A510" s="38"/>
      <c r="B510" s="39"/>
      <c r="C510" s="257" t="s">
        <v>841</v>
      </c>
      <c r="D510" s="257" t="s">
        <v>173</v>
      </c>
      <c r="E510" s="258" t="s">
        <v>842</v>
      </c>
      <c r="F510" s="259" t="s">
        <v>843</v>
      </c>
      <c r="G510" s="260" t="s">
        <v>170</v>
      </c>
      <c r="H510" s="261">
        <v>28</v>
      </c>
      <c r="I510" s="262"/>
      <c r="J510" s="263">
        <f>ROUND(I510*H510,2)</f>
        <v>0</v>
      </c>
      <c r="K510" s="259" t="s">
        <v>176</v>
      </c>
      <c r="L510" s="264"/>
      <c r="M510" s="265" t="s">
        <v>19</v>
      </c>
      <c r="N510" s="266" t="s">
        <v>44</v>
      </c>
      <c r="O510" s="84"/>
      <c r="P510" s="224">
        <f>O510*H510</f>
        <v>0</v>
      </c>
      <c r="Q510" s="224">
        <v>0</v>
      </c>
      <c r="R510" s="224">
        <f>Q510*H510</f>
        <v>0</v>
      </c>
      <c r="S510" s="224">
        <v>0</v>
      </c>
      <c r="T510" s="225">
        <f>S510*H510</f>
        <v>0</v>
      </c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R510" s="226" t="s">
        <v>241</v>
      </c>
      <c r="AT510" s="226" t="s">
        <v>173</v>
      </c>
      <c r="AU510" s="226" t="s">
        <v>84</v>
      </c>
      <c r="AY510" s="17" t="s">
        <v>125</v>
      </c>
      <c r="BE510" s="227">
        <f>IF(N510="základní",J510,0)</f>
        <v>0</v>
      </c>
      <c r="BF510" s="227">
        <f>IF(N510="snížená",J510,0)</f>
        <v>0</v>
      </c>
      <c r="BG510" s="227">
        <f>IF(N510="zákl. přenesená",J510,0)</f>
        <v>0</v>
      </c>
      <c r="BH510" s="227">
        <f>IF(N510="sníž. přenesená",J510,0)</f>
        <v>0</v>
      </c>
      <c r="BI510" s="227">
        <f>IF(N510="nulová",J510,0)</f>
        <v>0</v>
      </c>
      <c r="BJ510" s="17" t="s">
        <v>81</v>
      </c>
      <c r="BK510" s="227">
        <f>ROUND(I510*H510,2)</f>
        <v>0</v>
      </c>
      <c r="BL510" s="17" t="s">
        <v>241</v>
      </c>
      <c r="BM510" s="226" t="s">
        <v>844</v>
      </c>
    </row>
    <row r="511" s="2" customFormat="1">
      <c r="A511" s="38"/>
      <c r="B511" s="39"/>
      <c r="C511" s="40"/>
      <c r="D511" s="228" t="s">
        <v>132</v>
      </c>
      <c r="E511" s="40"/>
      <c r="F511" s="229" t="s">
        <v>843</v>
      </c>
      <c r="G511" s="40"/>
      <c r="H511" s="40"/>
      <c r="I511" s="132"/>
      <c r="J511" s="40"/>
      <c r="K511" s="40"/>
      <c r="L511" s="44"/>
      <c r="M511" s="230"/>
      <c r="N511" s="231"/>
      <c r="O511" s="84"/>
      <c r="P511" s="84"/>
      <c r="Q511" s="84"/>
      <c r="R511" s="84"/>
      <c r="S511" s="84"/>
      <c r="T511" s="85"/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T511" s="17" t="s">
        <v>132</v>
      </c>
      <c r="AU511" s="17" t="s">
        <v>84</v>
      </c>
    </row>
    <row r="512" s="13" customFormat="1">
      <c r="A512" s="13"/>
      <c r="B512" s="232"/>
      <c r="C512" s="233"/>
      <c r="D512" s="228" t="s">
        <v>133</v>
      </c>
      <c r="E512" s="234" t="s">
        <v>19</v>
      </c>
      <c r="F512" s="235" t="s">
        <v>845</v>
      </c>
      <c r="G512" s="233"/>
      <c r="H512" s="236">
        <v>28</v>
      </c>
      <c r="I512" s="237"/>
      <c r="J512" s="233"/>
      <c r="K512" s="233"/>
      <c r="L512" s="238"/>
      <c r="M512" s="239"/>
      <c r="N512" s="240"/>
      <c r="O512" s="240"/>
      <c r="P512" s="240"/>
      <c r="Q512" s="240"/>
      <c r="R512" s="240"/>
      <c r="S512" s="240"/>
      <c r="T512" s="241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42" t="s">
        <v>133</v>
      </c>
      <c r="AU512" s="242" t="s">
        <v>84</v>
      </c>
      <c r="AV512" s="13" t="s">
        <v>84</v>
      </c>
      <c r="AW512" s="13" t="s">
        <v>34</v>
      </c>
      <c r="AX512" s="13" t="s">
        <v>81</v>
      </c>
      <c r="AY512" s="242" t="s">
        <v>125</v>
      </c>
    </row>
    <row r="513" s="2" customFormat="1" ht="21.75" customHeight="1">
      <c r="A513" s="38"/>
      <c r="B513" s="39"/>
      <c r="C513" s="215" t="s">
        <v>846</v>
      </c>
      <c r="D513" s="215" t="s">
        <v>126</v>
      </c>
      <c r="E513" s="216" t="s">
        <v>847</v>
      </c>
      <c r="F513" s="217" t="s">
        <v>848</v>
      </c>
      <c r="G513" s="218" t="s">
        <v>129</v>
      </c>
      <c r="H513" s="219">
        <v>175</v>
      </c>
      <c r="I513" s="220"/>
      <c r="J513" s="221">
        <f>ROUND(I513*H513,2)</f>
        <v>0</v>
      </c>
      <c r="K513" s="217" t="s">
        <v>176</v>
      </c>
      <c r="L513" s="44"/>
      <c r="M513" s="222" t="s">
        <v>19</v>
      </c>
      <c r="N513" s="223" t="s">
        <v>44</v>
      </c>
      <c r="O513" s="84"/>
      <c r="P513" s="224">
        <f>O513*H513</f>
        <v>0</v>
      </c>
      <c r="Q513" s="224">
        <v>0.00014999999999999999</v>
      </c>
      <c r="R513" s="224">
        <f>Q513*H513</f>
        <v>0.026249999999999999</v>
      </c>
      <c r="S513" s="224">
        <v>0</v>
      </c>
      <c r="T513" s="225">
        <f>S513*H513</f>
        <v>0</v>
      </c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R513" s="226" t="s">
        <v>160</v>
      </c>
      <c r="AT513" s="226" t="s">
        <v>126</v>
      </c>
      <c r="AU513" s="226" t="s">
        <v>84</v>
      </c>
      <c r="AY513" s="17" t="s">
        <v>125</v>
      </c>
      <c r="BE513" s="227">
        <f>IF(N513="základní",J513,0)</f>
        <v>0</v>
      </c>
      <c r="BF513" s="227">
        <f>IF(N513="snížená",J513,0)</f>
        <v>0</v>
      </c>
      <c r="BG513" s="227">
        <f>IF(N513="zákl. přenesená",J513,0)</f>
        <v>0</v>
      </c>
      <c r="BH513" s="227">
        <f>IF(N513="sníž. přenesená",J513,0)</f>
        <v>0</v>
      </c>
      <c r="BI513" s="227">
        <f>IF(N513="nulová",J513,0)</f>
        <v>0</v>
      </c>
      <c r="BJ513" s="17" t="s">
        <v>81</v>
      </c>
      <c r="BK513" s="227">
        <f>ROUND(I513*H513,2)</f>
        <v>0</v>
      </c>
      <c r="BL513" s="17" t="s">
        <v>160</v>
      </c>
      <c r="BM513" s="226" t="s">
        <v>849</v>
      </c>
    </row>
    <row r="514" s="2" customFormat="1">
      <c r="A514" s="38"/>
      <c r="B514" s="39"/>
      <c r="C514" s="40"/>
      <c r="D514" s="228" t="s">
        <v>132</v>
      </c>
      <c r="E514" s="40"/>
      <c r="F514" s="229" t="s">
        <v>850</v>
      </c>
      <c r="G514" s="40"/>
      <c r="H514" s="40"/>
      <c r="I514" s="132"/>
      <c r="J514" s="40"/>
      <c r="K514" s="40"/>
      <c r="L514" s="44"/>
      <c r="M514" s="230"/>
      <c r="N514" s="231"/>
      <c r="O514" s="84"/>
      <c r="P514" s="84"/>
      <c r="Q514" s="84"/>
      <c r="R514" s="84"/>
      <c r="S514" s="84"/>
      <c r="T514" s="85"/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T514" s="17" t="s">
        <v>132</v>
      </c>
      <c r="AU514" s="17" t="s">
        <v>84</v>
      </c>
    </row>
    <row r="515" s="2" customFormat="1">
      <c r="A515" s="38"/>
      <c r="B515" s="39"/>
      <c r="C515" s="40"/>
      <c r="D515" s="228" t="s">
        <v>209</v>
      </c>
      <c r="E515" s="40"/>
      <c r="F515" s="254" t="s">
        <v>834</v>
      </c>
      <c r="G515" s="40"/>
      <c r="H515" s="40"/>
      <c r="I515" s="132"/>
      <c r="J515" s="40"/>
      <c r="K515" s="40"/>
      <c r="L515" s="44"/>
      <c r="M515" s="230"/>
      <c r="N515" s="231"/>
      <c r="O515" s="84"/>
      <c r="P515" s="84"/>
      <c r="Q515" s="84"/>
      <c r="R515" s="84"/>
      <c r="S515" s="84"/>
      <c r="T515" s="85"/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T515" s="17" t="s">
        <v>209</v>
      </c>
      <c r="AU515" s="17" t="s">
        <v>84</v>
      </c>
    </row>
    <row r="516" s="13" customFormat="1">
      <c r="A516" s="13"/>
      <c r="B516" s="232"/>
      <c r="C516" s="233"/>
      <c r="D516" s="228" t="s">
        <v>133</v>
      </c>
      <c r="E516" s="234" t="s">
        <v>19</v>
      </c>
      <c r="F516" s="235" t="s">
        <v>851</v>
      </c>
      <c r="G516" s="233"/>
      <c r="H516" s="236">
        <v>175</v>
      </c>
      <c r="I516" s="237"/>
      <c r="J516" s="233"/>
      <c r="K516" s="233"/>
      <c r="L516" s="238"/>
      <c r="M516" s="239"/>
      <c r="N516" s="240"/>
      <c r="O516" s="240"/>
      <c r="P516" s="240"/>
      <c r="Q516" s="240"/>
      <c r="R516" s="240"/>
      <c r="S516" s="240"/>
      <c r="T516" s="241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2" t="s">
        <v>133</v>
      </c>
      <c r="AU516" s="242" t="s">
        <v>84</v>
      </c>
      <c r="AV516" s="13" t="s">
        <v>84</v>
      </c>
      <c r="AW516" s="13" t="s">
        <v>34</v>
      </c>
      <c r="AX516" s="13" t="s">
        <v>81</v>
      </c>
      <c r="AY516" s="242" t="s">
        <v>125</v>
      </c>
    </row>
    <row r="517" s="2" customFormat="1" ht="21.75" customHeight="1">
      <c r="A517" s="38"/>
      <c r="B517" s="39"/>
      <c r="C517" s="215" t="s">
        <v>852</v>
      </c>
      <c r="D517" s="215" t="s">
        <v>126</v>
      </c>
      <c r="E517" s="216" t="s">
        <v>853</v>
      </c>
      <c r="F517" s="217" t="s">
        <v>854</v>
      </c>
      <c r="G517" s="218" t="s">
        <v>129</v>
      </c>
      <c r="H517" s="219">
        <v>175</v>
      </c>
      <c r="I517" s="220"/>
      <c r="J517" s="221">
        <f>ROUND(I517*H517,2)</f>
        <v>0</v>
      </c>
      <c r="K517" s="217" t="s">
        <v>176</v>
      </c>
      <c r="L517" s="44"/>
      <c r="M517" s="222" t="s">
        <v>19</v>
      </c>
      <c r="N517" s="223" t="s">
        <v>44</v>
      </c>
      <c r="O517" s="84"/>
      <c r="P517" s="224">
        <f>O517*H517</f>
        <v>0</v>
      </c>
      <c r="Q517" s="224">
        <v>0</v>
      </c>
      <c r="R517" s="224">
        <f>Q517*H517</f>
        <v>0</v>
      </c>
      <c r="S517" s="224">
        <v>0</v>
      </c>
      <c r="T517" s="225">
        <f>S517*H517</f>
        <v>0</v>
      </c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R517" s="226" t="s">
        <v>241</v>
      </c>
      <c r="AT517" s="226" t="s">
        <v>126</v>
      </c>
      <c r="AU517" s="226" t="s">
        <v>84</v>
      </c>
      <c r="AY517" s="17" t="s">
        <v>125</v>
      </c>
      <c r="BE517" s="227">
        <f>IF(N517="základní",J517,0)</f>
        <v>0</v>
      </c>
      <c r="BF517" s="227">
        <f>IF(N517="snížená",J517,0)</f>
        <v>0</v>
      </c>
      <c r="BG517" s="227">
        <f>IF(N517="zákl. přenesená",J517,0)</f>
        <v>0</v>
      </c>
      <c r="BH517" s="227">
        <f>IF(N517="sníž. přenesená",J517,0)</f>
        <v>0</v>
      </c>
      <c r="BI517" s="227">
        <f>IF(N517="nulová",J517,0)</f>
        <v>0</v>
      </c>
      <c r="BJ517" s="17" t="s">
        <v>81</v>
      </c>
      <c r="BK517" s="227">
        <f>ROUND(I517*H517,2)</f>
        <v>0</v>
      </c>
      <c r="BL517" s="17" t="s">
        <v>241</v>
      </c>
      <c r="BM517" s="226" t="s">
        <v>855</v>
      </c>
    </row>
    <row r="518" s="2" customFormat="1">
      <c r="A518" s="38"/>
      <c r="B518" s="39"/>
      <c r="C518" s="40"/>
      <c r="D518" s="228" t="s">
        <v>132</v>
      </c>
      <c r="E518" s="40"/>
      <c r="F518" s="229" t="s">
        <v>856</v>
      </c>
      <c r="G518" s="40"/>
      <c r="H518" s="40"/>
      <c r="I518" s="132"/>
      <c r="J518" s="40"/>
      <c r="K518" s="40"/>
      <c r="L518" s="44"/>
      <c r="M518" s="230"/>
      <c r="N518" s="231"/>
      <c r="O518" s="84"/>
      <c r="P518" s="84"/>
      <c r="Q518" s="84"/>
      <c r="R518" s="84"/>
      <c r="S518" s="84"/>
      <c r="T518" s="85"/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T518" s="17" t="s">
        <v>132</v>
      </c>
      <c r="AU518" s="17" t="s">
        <v>84</v>
      </c>
    </row>
    <row r="519" s="2" customFormat="1">
      <c r="A519" s="38"/>
      <c r="B519" s="39"/>
      <c r="C519" s="40"/>
      <c r="D519" s="228" t="s">
        <v>209</v>
      </c>
      <c r="E519" s="40"/>
      <c r="F519" s="254" t="s">
        <v>834</v>
      </c>
      <c r="G519" s="40"/>
      <c r="H519" s="40"/>
      <c r="I519" s="132"/>
      <c r="J519" s="40"/>
      <c r="K519" s="40"/>
      <c r="L519" s="44"/>
      <c r="M519" s="230"/>
      <c r="N519" s="231"/>
      <c r="O519" s="84"/>
      <c r="P519" s="84"/>
      <c r="Q519" s="84"/>
      <c r="R519" s="84"/>
      <c r="S519" s="84"/>
      <c r="T519" s="85"/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T519" s="17" t="s">
        <v>209</v>
      </c>
      <c r="AU519" s="17" t="s">
        <v>84</v>
      </c>
    </row>
    <row r="520" s="13" customFormat="1">
      <c r="A520" s="13"/>
      <c r="B520" s="232"/>
      <c r="C520" s="233"/>
      <c r="D520" s="228" t="s">
        <v>133</v>
      </c>
      <c r="E520" s="234" t="s">
        <v>19</v>
      </c>
      <c r="F520" s="235" t="s">
        <v>851</v>
      </c>
      <c r="G520" s="233"/>
      <c r="H520" s="236">
        <v>175</v>
      </c>
      <c r="I520" s="237"/>
      <c r="J520" s="233"/>
      <c r="K520" s="233"/>
      <c r="L520" s="238"/>
      <c r="M520" s="239"/>
      <c r="N520" s="240"/>
      <c r="O520" s="240"/>
      <c r="P520" s="240"/>
      <c r="Q520" s="240"/>
      <c r="R520" s="240"/>
      <c r="S520" s="240"/>
      <c r="T520" s="241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42" t="s">
        <v>133</v>
      </c>
      <c r="AU520" s="242" t="s">
        <v>84</v>
      </c>
      <c r="AV520" s="13" t="s">
        <v>84</v>
      </c>
      <c r="AW520" s="13" t="s">
        <v>34</v>
      </c>
      <c r="AX520" s="13" t="s">
        <v>81</v>
      </c>
      <c r="AY520" s="242" t="s">
        <v>125</v>
      </c>
    </row>
    <row r="521" s="2" customFormat="1" ht="21.75" customHeight="1">
      <c r="A521" s="38"/>
      <c r="B521" s="39"/>
      <c r="C521" s="257" t="s">
        <v>857</v>
      </c>
      <c r="D521" s="257" t="s">
        <v>173</v>
      </c>
      <c r="E521" s="258" t="s">
        <v>858</v>
      </c>
      <c r="F521" s="259" t="s">
        <v>859</v>
      </c>
      <c r="G521" s="260" t="s">
        <v>170</v>
      </c>
      <c r="H521" s="261">
        <v>50</v>
      </c>
      <c r="I521" s="262"/>
      <c r="J521" s="263">
        <f>ROUND(I521*H521,2)</f>
        <v>0</v>
      </c>
      <c r="K521" s="259" t="s">
        <v>176</v>
      </c>
      <c r="L521" s="264"/>
      <c r="M521" s="265" t="s">
        <v>19</v>
      </c>
      <c r="N521" s="266" t="s">
        <v>44</v>
      </c>
      <c r="O521" s="84"/>
      <c r="P521" s="224">
        <f>O521*H521</f>
        <v>0</v>
      </c>
      <c r="Q521" s="224">
        <v>0.012500000000000001</v>
      </c>
      <c r="R521" s="224">
        <f>Q521*H521</f>
        <v>0.625</v>
      </c>
      <c r="S521" s="224">
        <v>0</v>
      </c>
      <c r="T521" s="225">
        <f>S521*H521</f>
        <v>0</v>
      </c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R521" s="226" t="s">
        <v>241</v>
      </c>
      <c r="AT521" s="226" t="s">
        <v>173</v>
      </c>
      <c r="AU521" s="226" t="s">
        <v>84</v>
      </c>
      <c r="AY521" s="17" t="s">
        <v>125</v>
      </c>
      <c r="BE521" s="227">
        <f>IF(N521="základní",J521,0)</f>
        <v>0</v>
      </c>
      <c r="BF521" s="227">
        <f>IF(N521="snížená",J521,0)</f>
        <v>0</v>
      </c>
      <c r="BG521" s="227">
        <f>IF(N521="zákl. přenesená",J521,0)</f>
        <v>0</v>
      </c>
      <c r="BH521" s="227">
        <f>IF(N521="sníž. přenesená",J521,0)</f>
        <v>0</v>
      </c>
      <c r="BI521" s="227">
        <f>IF(N521="nulová",J521,0)</f>
        <v>0</v>
      </c>
      <c r="BJ521" s="17" t="s">
        <v>81</v>
      </c>
      <c r="BK521" s="227">
        <f>ROUND(I521*H521,2)</f>
        <v>0</v>
      </c>
      <c r="BL521" s="17" t="s">
        <v>241</v>
      </c>
      <c r="BM521" s="226" t="s">
        <v>860</v>
      </c>
    </row>
    <row r="522" s="2" customFormat="1">
      <c r="A522" s="38"/>
      <c r="B522" s="39"/>
      <c r="C522" s="40"/>
      <c r="D522" s="228" t="s">
        <v>132</v>
      </c>
      <c r="E522" s="40"/>
      <c r="F522" s="229" t="s">
        <v>859</v>
      </c>
      <c r="G522" s="40"/>
      <c r="H522" s="40"/>
      <c r="I522" s="132"/>
      <c r="J522" s="40"/>
      <c r="K522" s="40"/>
      <c r="L522" s="44"/>
      <c r="M522" s="230"/>
      <c r="N522" s="231"/>
      <c r="O522" s="84"/>
      <c r="P522" s="84"/>
      <c r="Q522" s="84"/>
      <c r="R522" s="84"/>
      <c r="S522" s="84"/>
      <c r="T522" s="85"/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T522" s="17" t="s">
        <v>132</v>
      </c>
      <c r="AU522" s="17" t="s">
        <v>84</v>
      </c>
    </row>
    <row r="523" s="13" customFormat="1">
      <c r="A523" s="13"/>
      <c r="B523" s="232"/>
      <c r="C523" s="233"/>
      <c r="D523" s="228" t="s">
        <v>133</v>
      </c>
      <c r="E523" s="234" t="s">
        <v>19</v>
      </c>
      <c r="F523" s="235" t="s">
        <v>861</v>
      </c>
      <c r="G523" s="233"/>
      <c r="H523" s="236">
        <v>50</v>
      </c>
      <c r="I523" s="237"/>
      <c r="J523" s="233"/>
      <c r="K523" s="233"/>
      <c r="L523" s="238"/>
      <c r="M523" s="239"/>
      <c r="N523" s="240"/>
      <c r="O523" s="240"/>
      <c r="P523" s="240"/>
      <c r="Q523" s="240"/>
      <c r="R523" s="240"/>
      <c r="S523" s="240"/>
      <c r="T523" s="241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42" t="s">
        <v>133</v>
      </c>
      <c r="AU523" s="242" t="s">
        <v>84</v>
      </c>
      <c r="AV523" s="13" t="s">
        <v>84</v>
      </c>
      <c r="AW523" s="13" t="s">
        <v>34</v>
      </c>
      <c r="AX523" s="13" t="s">
        <v>81</v>
      </c>
      <c r="AY523" s="242" t="s">
        <v>125</v>
      </c>
    </row>
    <row r="524" s="2" customFormat="1" ht="21.75" customHeight="1">
      <c r="A524" s="38"/>
      <c r="B524" s="39"/>
      <c r="C524" s="215" t="s">
        <v>862</v>
      </c>
      <c r="D524" s="215" t="s">
        <v>126</v>
      </c>
      <c r="E524" s="216" t="s">
        <v>863</v>
      </c>
      <c r="F524" s="217" t="s">
        <v>864</v>
      </c>
      <c r="G524" s="218" t="s">
        <v>159</v>
      </c>
      <c r="H524" s="219">
        <v>145</v>
      </c>
      <c r="I524" s="220"/>
      <c r="J524" s="221">
        <f>ROUND(I524*H524,2)</f>
        <v>0</v>
      </c>
      <c r="K524" s="217" t="s">
        <v>176</v>
      </c>
      <c r="L524" s="44"/>
      <c r="M524" s="222" t="s">
        <v>19</v>
      </c>
      <c r="N524" s="223" t="s">
        <v>44</v>
      </c>
      <c r="O524" s="84"/>
      <c r="P524" s="224">
        <f>O524*H524</f>
        <v>0</v>
      </c>
      <c r="Q524" s="224">
        <v>0</v>
      </c>
      <c r="R524" s="224">
        <f>Q524*H524</f>
        <v>0</v>
      </c>
      <c r="S524" s="224">
        <v>0.16</v>
      </c>
      <c r="T524" s="225">
        <f>S524*H524</f>
        <v>23.199999999999999</v>
      </c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R524" s="226" t="s">
        <v>130</v>
      </c>
      <c r="AT524" s="226" t="s">
        <v>126</v>
      </c>
      <c r="AU524" s="226" t="s">
        <v>84</v>
      </c>
      <c r="AY524" s="17" t="s">
        <v>125</v>
      </c>
      <c r="BE524" s="227">
        <f>IF(N524="základní",J524,0)</f>
        <v>0</v>
      </c>
      <c r="BF524" s="227">
        <f>IF(N524="snížená",J524,0)</f>
        <v>0</v>
      </c>
      <c r="BG524" s="227">
        <f>IF(N524="zákl. přenesená",J524,0)</f>
        <v>0</v>
      </c>
      <c r="BH524" s="227">
        <f>IF(N524="sníž. přenesená",J524,0)</f>
        <v>0</v>
      </c>
      <c r="BI524" s="227">
        <f>IF(N524="nulová",J524,0)</f>
        <v>0</v>
      </c>
      <c r="BJ524" s="17" t="s">
        <v>81</v>
      </c>
      <c r="BK524" s="227">
        <f>ROUND(I524*H524,2)</f>
        <v>0</v>
      </c>
      <c r="BL524" s="17" t="s">
        <v>130</v>
      </c>
      <c r="BM524" s="226" t="s">
        <v>865</v>
      </c>
    </row>
    <row r="525" s="2" customFormat="1">
      <c r="A525" s="38"/>
      <c r="B525" s="39"/>
      <c r="C525" s="40"/>
      <c r="D525" s="228" t="s">
        <v>132</v>
      </c>
      <c r="E525" s="40"/>
      <c r="F525" s="229" t="s">
        <v>864</v>
      </c>
      <c r="G525" s="40"/>
      <c r="H525" s="40"/>
      <c r="I525" s="132"/>
      <c r="J525" s="40"/>
      <c r="K525" s="40"/>
      <c r="L525" s="44"/>
      <c r="M525" s="230"/>
      <c r="N525" s="231"/>
      <c r="O525" s="84"/>
      <c r="P525" s="84"/>
      <c r="Q525" s="84"/>
      <c r="R525" s="84"/>
      <c r="S525" s="84"/>
      <c r="T525" s="85"/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T525" s="17" t="s">
        <v>132</v>
      </c>
      <c r="AU525" s="17" t="s">
        <v>84</v>
      </c>
    </row>
    <row r="526" s="13" customFormat="1">
      <c r="A526" s="13"/>
      <c r="B526" s="232"/>
      <c r="C526" s="233"/>
      <c r="D526" s="228" t="s">
        <v>133</v>
      </c>
      <c r="E526" s="234" t="s">
        <v>19</v>
      </c>
      <c r="F526" s="235" t="s">
        <v>866</v>
      </c>
      <c r="G526" s="233"/>
      <c r="H526" s="236">
        <v>140</v>
      </c>
      <c r="I526" s="237"/>
      <c r="J526" s="233"/>
      <c r="K526" s="233"/>
      <c r="L526" s="238"/>
      <c r="M526" s="239"/>
      <c r="N526" s="240"/>
      <c r="O526" s="240"/>
      <c r="P526" s="240"/>
      <c r="Q526" s="240"/>
      <c r="R526" s="240"/>
      <c r="S526" s="240"/>
      <c r="T526" s="241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2" t="s">
        <v>133</v>
      </c>
      <c r="AU526" s="242" t="s">
        <v>84</v>
      </c>
      <c r="AV526" s="13" t="s">
        <v>84</v>
      </c>
      <c r="AW526" s="13" t="s">
        <v>34</v>
      </c>
      <c r="AX526" s="13" t="s">
        <v>73</v>
      </c>
      <c r="AY526" s="242" t="s">
        <v>125</v>
      </c>
    </row>
    <row r="527" s="13" customFormat="1">
      <c r="A527" s="13"/>
      <c r="B527" s="232"/>
      <c r="C527" s="233"/>
      <c r="D527" s="228" t="s">
        <v>133</v>
      </c>
      <c r="E527" s="234" t="s">
        <v>19</v>
      </c>
      <c r="F527" s="235" t="s">
        <v>867</v>
      </c>
      <c r="G527" s="233"/>
      <c r="H527" s="236">
        <v>5</v>
      </c>
      <c r="I527" s="237"/>
      <c r="J527" s="233"/>
      <c r="K527" s="233"/>
      <c r="L527" s="238"/>
      <c r="M527" s="239"/>
      <c r="N527" s="240"/>
      <c r="O527" s="240"/>
      <c r="P527" s="240"/>
      <c r="Q527" s="240"/>
      <c r="R527" s="240"/>
      <c r="S527" s="240"/>
      <c r="T527" s="241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42" t="s">
        <v>133</v>
      </c>
      <c r="AU527" s="242" t="s">
        <v>84</v>
      </c>
      <c r="AV527" s="13" t="s">
        <v>84</v>
      </c>
      <c r="AW527" s="13" t="s">
        <v>34</v>
      </c>
      <c r="AX527" s="13" t="s">
        <v>73</v>
      </c>
      <c r="AY527" s="242" t="s">
        <v>125</v>
      </c>
    </row>
    <row r="528" s="14" customFormat="1">
      <c r="A528" s="14"/>
      <c r="B528" s="243"/>
      <c r="C528" s="244"/>
      <c r="D528" s="228" t="s">
        <v>133</v>
      </c>
      <c r="E528" s="245" t="s">
        <v>19</v>
      </c>
      <c r="F528" s="246" t="s">
        <v>141</v>
      </c>
      <c r="G528" s="244"/>
      <c r="H528" s="247">
        <v>145</v>
      </c>
      <c r="I528" s="248"/>
      <c r="J528" s="244"/>
      <c r="K528" s="244"/>
      <c r="L528" s="249"/>
      <c r="M528" s="250"/>
      <c r="N528" s="251"/>
      <c r="O528" s="251"/>
      <c r="P528" s="251"/>
      <c r="Q528" s="251"/>
      <c r="R528" s="251"/>
      <c r="S528" s="251"/>
      <c r="T528" s="252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53" t="s">
        <v>133</v>
      </c>
      <c r="AU528" s="253" t="s">
        <v>84</v>
      </c>
      <c r="AV528" s="14" t="s">
        <v>130</v>
      </c>
      <c r="AW528" s="14" t="s">
        <v>34</v>
      </c>
      <c r="AX528" s="14" t="s">
        <v>81</v>
      </c>
      <c r="AY528" s="253" t="s">
        <v>125</v>
      </c>
    </row>
    <row r="529" s="2" customFormat="1" ht="21.75" customHeight="1">
      <c r="A529" s="38"/>
      <c r="B529" s="39"/>
      <c r="C529" s="215" t="s">
        <v>868</v>
      </c>
      <c r="D529" s="215" t="s">
        <v>126</v>
      </c>
      <c r="E529" s="216" t="s">
        <v>869</v>
      </c>
      <c r="F529" s="217" t="s">
        <v>870</v>
      </c>
      <c r="G529" s="218" t="s">
        <v>871</v>
      </c>
      <c r="H529" s="219">
        <v>29.600000000000001</v>
      </c>
      <c r="I529" s="220"/>
      <c r="J529" s="221">
        <f>ROUND(I529*H529,2)</f>
        <v>0</v>
      </c>
      <c r="K529" s="217" t="s">
        <v>176</v>
      </c>
      <c r="L529" s="44"/>
      <c r="M529" s="222" t="s">
        <v>19</v>
      </c>
      <c r="N529" s="223" t="s">
        <v>44</v>
      </c>
      <c r="O529" s="84"/>
      <c r="P529" s="224">
        <f>O529*H529</f>
        <v>0</v>
      </c>
      <c r="Q529" s="224">
        <v>0</v>
      </c>
      <c r="R529" s="224">
        <f>Q529*H529</f>
        <v>0</v>
      </c>
      <c r="S529" s="224">
        <v>0</v>
      </c>
      <c r="T529" s="225">
        <f>S529*H529</f>
        <v>0</v>
      </c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R529" s="226" t="s">
        <v>130</v>
      </c>
      <c r="AT529" s="226" t="s">
        <v>126</v>
      </c>
      <c r="AU529" s="226" t="s">
        <v>84</v>
      </c>
      <c r="AY529" s="17" t="s">
        <v>125</v>
      </c>
      <c r="BE529" s="227">
        <f>IF(N529="základní",J529,0)</f>
        <v>0</v>
      </c>
      <c r="BF529" s="227">
        <f>IF(N529="snížená",J529,0)</f>
        <v>0</v>
      </c>
      <c r="BG529" s="227">
        <f>IF(N529="zákl. přenesená",J529,0)</f>
        <v>0</v>
      </c>
      <c r="BH529" s="227">
        <f>IF(N529="sníž. přenesená",J529,0)</f>
        <v>0</v>
      </c>
      <c r="BI529" s="227">
        <f>IF(N529="nulová",J529,0)</f>
        <v>0</v>
      </c>
      <c r="BJ529" s="17" t="s">
        <v>81</v>
      </c>
      <c r="BK529" s="227">
        <f>ROUND(I529*H529,2)</f>
        <v>0</v>
      </c>
      <c r="BL529" s="17" t="s">
        <v>130</v>
      </c>
      <c r="BM529" s="226" t="s">
        <v>872</v>
      </c>
    </row>
    <row r="530" s="2" customFormat="1">
      <c r="A530" s="38"/>
      <c r="B530" s="39"/>
      <c r="C530" s="40"/>
      <c r="D530" s="228" t="s">
        <v>132</v>
      </c>
      <c r="E530" s="40"/>
      <c r="F530" s="229" t="s">
        <v>873</v>
      </c>
      <c r="G530" s="40"/>
      <c r="H530" s="40"/>
      <c r="I530" s="132"/>
      <c r="J530" s="40"/>
      <c r="K530" s="40"/>
      <c r="L530" s="44"/>
      <c r="M530" s="230"/>
      <c r="N530" s="231"/>
      <c r="O530" s="84"/>
      <c r="P530" s="84"/>
      <c r="Q530" s="84"/>
      <c r="R530" s="84"/>
      <c r="S530" s="84"/>
      <c r="T530" s="85"/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T530" s="17" t="s">
        <v>132</v>
      </c>
      <c r="AU530" s="17" t="s">
        <v>84</v>
      </c>
    </row>
    <row r="531" s="2" customFormat="1">
      <c r="A531" s="38"/>
      <c r="B531" s="39"/>
      <c r="C531" s="40"/>
      <c r="D531" s="228" t="s">
        <v>209</v>
      </c>
      <c r="E531" s="40"/>
      <c r="F531" s="254" t="s">
        <v>874</v>
      </c>
      <c r="G531" s="40"/>
      <c r="H531" s="40"/>
      <c r="I531" s="132"/>
      <c r="J531" s="40"/>
      <c r="K531" s="40"/>
      <c r="L531" s="44"/>
      <c r="M531" s="230"/>
      <c r="N531" s="231"/>
      <c r="O531" s="84"/>
      <c r="P531" s="84"/>
      <c r="Q531" s="84"/>
      <c r="R531" s="84"/>
      <c r="S531" s="84"/>
      <c r="T531" s="85"/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T531" s="17" t="s">
        <v>209</v>
      </c>
      <c r="AU531" s="17" t="s">
        <v>84</v>
      </c>
    </row>
    <row r="532" s="13" customFormat="1">
      <c r="A532" s="13"/>
      <c r="B532" s="232"/>
      <c r="C532" s="233"/>
      <c r="D532" s="228" t="s">
        <v>133</v>
      </c>
      <c r="E532" s="234" t="s">
        <v>19</v>
      </c>
      <c r="F532" s="235" t="s">
        <v>875</v>
      </c>
      <c r="G532" s="233"/>
      <c r="H532" s="236">
        <v>17.600000000000001</v>
      </c>
      <c r="I532" s="237"/>
      <c r="J532" s="233"/>
      <c r="K532" s="233"/>
      <c r="L532" s="238"/>
      <c r="M532" s="239"/>
      <c r="N532" s="240"/>
      <c r="O532" s="240"/>
      <c r="P532" s="240"/>
      <c r="Q532" s="240"/>
      <c r="R532" s="240"/>
      <c r="S532" s="240"/>
      <c r="T532" s="241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42" t="s">
        <v>133</v>
      </c>
      <c r="AU532" s="242" t="s">
        <v>84</v>
      </c>
      <c r="AV532" s="13" t="s">
        <v>84</v>
      </c>
      <c r="AW532" s="13" t="s">
        <v>34</v>
      </c>
      <c r="AX532" s="13" t="s">
        <v>73</v>
      </c>
      <c r="AY532" s="242" t="s">
        <v>125</v>
      </c>
    </row>
    <row r="533" s="13" customFormat="1">
      <c r="A533" s="13"/>
      <c r="B533" s="232"/>
      <c r="C533" s="233"/>
      <c r="D533" s="228" t="s">
        <v>133</v>
      </c>
      <c r="E533" s="234" t="s">
        <v>19</v>
      </c>
      <c r="F533" s="235" t="s">
        <v>876</v>
      </c>
      <c r="G533" s="233"/>
      <c r="H533" s="236">
        <v>9.5999999999999996</v>
      </c>
      <c r="I533" s="237"/>
      <c r="J533" s="233"/>
      <c r="K533" s="233"/>
      <c r="L533" s="238"/>
      <c r="M533" s="239"/>
      <c r="N533" s="240"/>
      <c r="O533" s="240"/>
      <c r="P533" s="240"/>
      <c r="Q533" s="240"/>
      <c r="R533" s="240"/>
      <c r="S533" s="240"/>
      <c r="T533" s="241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42" t="s">
        <v>133</v>
      </c>
      <c r="AU533" s="242" t="s">
        <v>84</v>
      </c>
      <c r="AV533" s="13" t="s">
        <v>84</v>
      </c>
      <c r="AW533" s="13" t="s">
        <v>34</v>
      </c>
      <c r="AX533" s="13" t="s">
        <v>73</v>
      </c>
      <c r="AY533" s="242" t="s">
        <v>125</v>
      </c>
    </row>
    <row r="534" s="13" customFormat="1">
      <c r="A534" s="13"/>
      <c r="B534" s="232"/>
      <c r="C534" s="233"/>
      <c r="D534" s="228" t="s">
        <v>133</v>
      </c>
      <c r="E534" s="234" t="s">
        <v>19</v>
      </c>
      <c r="F534" s="235" t="s">
        <v>877</v>
      </c>
      <c r="G534" s="233"/>
      <c r="H534" s="236">
        <v>2.3999999999999999</v>
      </c>
      <c r="I534" s="237"/>
      <c r="J534" s="233"/>
      <c r="K534" s="233"/>
      <c r="L534" s="238"/>
      <c r="M534" s="239"/>
      <c r="N534" s="240"/>
      <c r="O534" s="240"/>
      <c r="P534" s="240"/>
      <c r="Q534" s="240"/>
      <c r="R534" s="240"/>
      <c r="S534" s="240"/>
      <c r="T534" s="241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42" t="s">
        <v>133</v>
      </c>
      <c r="AU534" s="242" t="s">
        <v>84</v>
      </c>
      <c r="AV534" s="13" t="s">
        <v>84</v>
      </c>
      <c r="AW534" s="13" t="s">
        <v>34</v>
      </c>
      <c r="AX534" s="13" t="s">
        <v>73</v>
      </c>
      <c r="AY534" s="242" t="s">
        <v>125</v>
      </c>
    </row>
    <row r="535" s="14" customFormat="1">
      <c r="A535" s="14"/>
      <c r="B535" s="243"/>
      <c r="C535" s="244"/>
      <c r="D535" s="228" t="s">
        <v>133</v>
      </c>
      <c r="E535" s="245" t="s">
        <v>19</v>
      </c>
      <c r="F535" s="246" t="s">
        <v>141</v>
      </c>
      <c r="G535" s="244"/>
      <c r="H535" s="247">
        <v>29.600000000000001</v>
      </c>
      <c r="I535" s="248"/>
      <c r="J535" s="244"/>
      <c r="K535" s="244"/>
      <c r="L535" s="249"/>
      <c r="M535" s="250"/>
      <c r="N535" s="251"/>
      <c r="O535" s="251"/>
      <c r="P535" s="251"/>
      <c r="Q535" s="251"/>
      <c r="R535" s="251"/>
      <c r="S535" s="251"/>
      <c r="T535" s="252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3" t="s">
        <v>133</v>
      </c>
      <c r="AU535" s="253" t="s">
        <v>84</v>
      </c>
      <c r="AV535" s="14" t="s">
        <v>130</v>
      </c>
      <c r="AW535" s="14" t="s">
        <v>34</v>
      </c>
      <c r="AX535" s="14" t="s">
        <v>81</v>
      </c>
      <c r="AY535" s="253" t="s">
        <v>125</v>
      </c>
    </row>
    <row r="536" s="2" customFormat="1" ht="21.75" customHeight="1">
      <c r="A536" s="38"/>
      <c r="B536" s="39"/>
      <c r="C536" s="215" t="s">
        <v>878</v>
      </c>
      <c r="D536" s="215" t="s">
        <v>126</v>
      </c>
      <c r="E536" s="216" t="s">
        <v>879</v>
      </c>
      <c r="F536" s="217" t="s">
        <v>880</v>
      </c>
      <c r="G536" s="218" t="s">
        <v>881</v>
      </c>
      <c r="H536" s="219">
        <v>7.2000000000000002</v>
      </c>
      <c r="I536" s="220"/>
      <c r="J536" s="221">
        <f>ROUND(I536*H536,2)</f>
        <v>0</v>
      </c>
      <c r="K536" s="217" t="s">
        <v>176</v>
      </c>
      <c r="L536" s="44"/>
      <c r="M536" s="222" t="s">
        <v>19</v>
      </c>
      <c r="N536" s="223" t="s">
        <v>44</v>
      </c>
      <c r="O536" s="84"/>
      <c r="P536" s="224">
        <f>O536*H536</f>
        <v>0</v>
      </c>
      <c r="Q536" s="224">
        <v>0</v>
      </c>
      <c r="R536" s="224">
        <f>Q536*H536</f>
        <v>0</v>
      </c>
      <c r="S536" s="224">
        <v>0</v>
      </c>
      <c r="T536" s="225">
        <f>S536*H536</f>
        <v>0</v>
      </c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R536" s="226" t="s">
        <v>130</v>
      </c>
      <c r="AT536" s="226" t="s">
        <v>126</v>
      </c>
      <c r="AU536" s="226" t="s">
        <v>84</v>
      </c>
      <c r="AY536" s="17" t="s">
        <v>125</v>
      </c>
      <c r="BE536" s="227">
        <f>IF(N536="základní",J536,0)</f>
        <v>0</v>
      </c>
      <c r="BF536" s="227">
        <f>IF(N536="snížená",J536,0)</f>
        <v>0</v>
      </c>
      <c r="BG536" s="227">
        <f>IF(N536="zákl. přenesená",J536,0)</f>
        <v>0</v>
      </c>
      <c r="BH536" s="227">
        <f>IF(N536="sníž. přenesená",J536,0)</f>
        <v>0</v>
      </c>
      <c r="BI536" s="227">
        <f>IF(N536="nulová",J536,0)</f>
        <v>0</v>
      </c>
      <c r="BJ536" s="17" t="s">
        <v>81</v>
      </c>
      <c r="BK536" s="227">
        <f>ROUND(I536*H536,2)</f>
        <v>0</v>
      </c>
      <c r="BL536" s="17" t="s">
        <v>130</v>
      </c>
      <c r="BM536" s="226" t="s">
        <v>882</v>
      </c>
    </row>
    <row r="537" s="2" customFormat="1">
      <c r="A537" s="38"/>
      <c r="B537" s="39"/>
      <c r="C537" s="40"/>
      <c r="D537" s="228" t="s">
        <v>132</v>
      </c>
      <c r="E537" s="40"/>
      <c r="F537" s="229" t="s">
        <v>883</v>
      </c>
      <c r="G537" s="40"/>
      <c r="H537" s="40"/>
      <c r="I537" s="132"/>
      <c r="J537" s="40"/>
      <c r="K537" s="40"/>
      <c r="L537" s="44"/>
      <c r="M537" s="230"/>
      <c r="N537" s="231"/>
      <c r="O537" s="84"/>
      <c r="P537" s="84"/>
      <c r="Q537" s="84"/>
      <c r="R537" s="84"/>
      <c r="S537" s="84"/>
      <c r="T537" s="85"/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T537" s="17" t="s">
        <v>132</v>
      </c>
      <c r="AU537" s="17" t="s">
        <v>84</v>
      </c>
    </row>
    <row r="538" s="2" customFormat="1">
      <c r="A538" s="38"/>
      <c r="B538" s="39"/>
      <c r="C538" s="40"/>
      <c r="D538" s="228" t="s">
        <v>209</v>
      </c>
      <c r="E538" s="40"/>
      <c r="F538" s="254" t="s">
        <v>884</v>
      </c>
      <c r="G538" s="40"/>
      <c r="H538" s="40"/>
      <c r="I538" s="132"/>
      <c r="J538" s="40"/>
      <c r="K538" s="40"/>
      <c r="L538" s="44"/>
      <c r="M538" s="230"/>
      <c r="N538" s="231"/>
      <c r="O538" s="84"/>
      <c r="P538" s="84"/>
      <c r="Q538" s="84"/>
      <c r="R538" s="84"/>
      <c r="S538" s="84"/>
      <c r="T538" s="85"/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T538" s="17" t="s">
        <v>209</v>
      </c>
      <c r="AU538" s="17" t="s">
        <v>84</v>
      </c>
    </row>
    <row r="539" s="2" customFormat="1">
      <c r="A539" s="38"/>
      <c r="B539" s="39"/>
      <c r="C539" s="40"/>
      <c r="D539" s="228" t="s">
        <v>146</v>
      </c>
      <c r="E539" s="40"/>
      <c r="F539" s="254" t="s">
        <v>885</v>
      </c>
      <c r="G539" s="40"/>
      <c r="H539" s="40"/>
      <c r="I539" s="132"/>
      <c r="J539" s="40"/>
      <c r="K539" s="40"/>
      <c r="L539" s="44"/>
      <c r="M539" s="230"/>
      <c r="N539" s="231"/>
      <c r="O539" s="84"/>
      <c r="P539" s="84"/>
      <c r="Q539" s="84"/>
      <c r="R539" s="84"/>
      <c r="S539" s="84"/>
      <c r="T539" s="85"/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  <c r="AT539" s="17" t="s">
        <v>146</v>
      </c>
      <c r="AU539" s="17" t="s">
        <v>84</v>
      </c>
    </row>
    <row r="540" s="13" customFormat="1">
      <c r="A540" s="13"/>
      <c r="B540" s="232"/>
      <c r="C540" s="233"/>
      <c r="D540" s="228" t="s">
        <v>133</v>
      </c>
      <c r="E540" s="234" t="s">
        <v>19</v>
      </c>
      <c r="F540" s="235" t="s">
        <v>886</v>
      </c>
      <c r="G540" s="233"/>
      <c r="H540" s="236">
        <v>7.2000000000000002</v>
      </c>
      <c r="I540" s="237"/>
      <c r="J540" s="233"/>
      <c r="K540" s="233"/>
      <c r="L540" s="238"/>
      <c r="M540" s="239"/>
      <c r="N540" s="240"/>
      <c r="O540" s="240"/>
      <c r="P540" s="240"/>
      <c r="Q540" s="240"/>
      <c r="R540" s="240"/>
      <c r="S540" s="240"/>
      <c r="T540" s="241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42" t="s">
        <v>133</v>
      </c>
      <c r="AU540" s="242" t="s">
        <v>84</v>
      </c>
      <c r="AV540" s="13" t="s">
        <v>84</v>
      </c>
      <c r="AW540" s="13" t="s">
        <v>34</v>
      </c>
      <c r="AX540" s="13" t="s">
        <v>73</v>
      </c>
      <c r="AY540" s="242" t="s">
        <v>125</v>
      </c>
    </row>
    <row r="541" s="14" customFormat="1">
      <c r="A541" s="14"/>
      <c r="B541" s="243"/>
      <c r="C541" s="244"/>
      <c r="D541" s="228" t="s">
        <v>133</v>
      </c>
      <c r="E541" s="245" t="s">
        <v>19</v>
      </c>
      <c r="F541" s="246" t="s">
        <v>141</v>
      </c>
      <c r="G541" s="244"/>
      <c r="H541" s="247">
        <v>7.2000000000000002</v>
      </c>
      <c r="I541" s="248"/>
      <c r="J541" s="244"/>
      <c r="K541" s="244"/>
      <c r="L541" s="249"/>
      <c r="M541" s="250"/>
      <c r="N541" s="251"/>
      <c r="O541" s="251"/>
      <c r="P541" s="251"/>
      <c r="Q541" s="251"/>
      <c r="R541" s="251"/>
      <c r="S541" s="251"/>
      <c r="T541" s="252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53" t="s">
        <v>133</v>
      </c>
      <c r="AU541" s="253" t="s">
        <v>84</v>
      </c>
      <c r="AV541" s="14" t="s">
        <v>130</v>
      </c>
      <c r="AW541" s="14" t="s">
        <v>34</v>
      </c>
      <c r="AX541" s="14" t="s">
        <v>81</v>
      </c>
      <c r="AY541" s="253" t="s">
        <v>125</v>
      </c>
    </row>
    <row r="542" s="2" customFormat="1" ht="21.75" customHeight="1">
      <c r="A542" s="38"/>
      <c r="B542" s="39"/>
      <c r="C542" s="215" t="s">
        <v>887</v>
      </c>
      <c r="D542" s="215" t="s">
        <v>126</v>
      </c>
      <c r="E542" s="216" t="s">
        <v>888</v>
      </c>
      <c r="F542" s="217" t="s">
        <v>889</v>
      </c>
      <c r="G542" s="218" t="s">
        <v>159</v>
      </c>
      <c r="H542" s="219">
        <v>120</v>
      </c>
      <c r="I542" s="220"/>
      <c r="J542" s="221">
        <f>ROUND(I542*H542,2)</f>
        <v>0</v>
      </c>
      <c r="K542" s="217" t="s">
        <v>19</v>
      </c>
      <c r="L542" s="44"/>
      <c r="M542" s="222" t="s">
        <v>19</v>
      </c>
      <c r="N542" s="223" t="s">
        <v>44</v>
      </c>
      <c r="O542" s="84"/>
      <c r="P542" s="224">
        <f>O542*H542</f>
        <v>0</v>
      </c>
      <c r="Q542" s="224">
        <v>0.084250000000000005</v>
      </c>
      <c r="R542" s="224">
        <f>Q542*H542</f>
        <v>10.110000000000001</v>
      </c>
      <c r="S542" s="224">
        <v>0</v>
      </c>
      <c r="T542" s="225">
        <f>S542*H542</f>
        <v>0</v>
      </c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R542" s="226" t="s">
        <v>130</v>
      </c>
      <c r="AT542" s="226" t="s">
        <v>126</v>
      </c>
      <c r="AU542" s="226" t="s">
        <v>84</v>
      </c>
      <c r="AY542" s="17" t="s">
        <v>125</v>
      </c>
      <c r="BE542" s="227">
        <f>IF(N542="základní",J542,0)</f>
        <v>0</v>
      </c>
      <c r="BF542" s="227">
        <f>IF(N542="snížená",J542,0)</f>
        <v>0</v>
      </c>
      <c r="BG542" s="227">
        <f>IF(N542="zákl. přenesená",J542,0)</f>
        <v>0</v>
      </c>
      <c r="BH542" s="227">
        <f>IF(N542="sníž. přenesená",J542,0)</f>
        <v>0</v>
      </c>
      <c r="BI542" s="227">
        <f>IF(N542="nulová",J542,0)</f>
        <v>0</v>
      </c>
      <c r="BJ542" s="17" t="s">
        <v>81</v>
      </c>
      <c r="BK542" s="227">
        <f>ROUND(I542*H542,2)</f>
        <v>0</v>
      </c>
      <c r="BL542" s="17" t="s">
        <v>130</v>
      </c>
      <c r="BM542" s="226" t="s">
        <v>890</v>
      </c>
    </row>
    <row r="543" s="2" customFormat="1">
      <c r="A543" s="38"/>
      <c r="B543" s="39"/>
      <c r="C543" s="40"/>
      <c r="D543" s="228" t="s">
        <v>132</v>
      </c>
      <c r="E543" s="40"/>
      <c r="F543" s="229" t="s">
        <v>891</v>
      </c>
      <c r="G543" s="40"/>
      <c r="H543" s="40"/>
      <c r="I543" s="132"/>
      <c r="J543" s="40"/>
      <c r="K543" s="40"/>
      <c r="L543" s="44"/>
      <c r="M543" s="230"/>
      <c r="N543" s="231"/>
      <c r="O543" s="84"/>
      <c r="P543" s="84"/>
      <c r="Q543" s="84"/>
      <c r="R543" s="84"/>
      <c r="S543" s="84"/>
      <c r="T543" s="85"/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T543" s="17" t="s">
        <v>132</v>
      </c>
      <c r="AU543" s="17" t="s">
        <v>84</v>
      </c>
    </row>
    <row r="544" s="13" customFormat="1">
      <c r="A544" s="13"/>
      <c r="B544" s="232"/>
      <c r="C544" s="233"/>
      <c r="D544" s="228" t="s">
        <v>133</v>
      </c>
      <c r="E544" s="234" t="s">
        <v>19</v>
      </c>
      <c r="F544" s="235" t="s">
        <v>892</v>
      </c>
      <c r="G544" s="233"/>
      <c r="H544" s="236">
        <v>120</v>
      </c>
      <c r="I544" s="237"/>
      <c r="J544" s="233"/>
      <c r="K544" s="233"/>
      <c r="L544" s="238"/>
      <c r="M544" s="239"/>
      <c r="N544" s="240"/>
      <c r="O544" s="240"/>
      <c r="P544" s="240"/>
      <c r="Q544" s="240"/>
      <c r="R544" s="240"/>
      <c r="S544" s="240"/>
      <c r="T544" s="241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42" t="s">
        <v>133</v>
      </c>
      <c r="AU544" s="242" t="s">
        <v>84</v>
      </c>
      <c r="AV544" s="13" t="s">
        <v>84</v>
      </c>
      <c r="AW544" s="13" t="s">
        <v>34</v>
      </c>
      <c r="AX544" s="13" t="s">
        <v>81</v>
      </c>
      <c r="AY544" s="242" t="s">
        <v>125</v>
      </c>
    </row>
    <row r="545" s="2" customFormat="1" ht="16.5" customHeight="1">
      <c r="A545" s="38"/>
      <c r="B545" s="39"/>
      <c r="C545" s="257" t="s">
        <v>893</v>
      </c>
      <c r="D545" s="257" t="s">
        <v>173</v>
      </c>
      <c r="E545" s="258" t="s">
        <v>894</v>
      </c>
      <c r="F545" s="259" t="s">
        <v>895</v>
      </c>
      <c r="G545" s="260" t="s">
        <v>159</v>
      </c>
      <c r="H545" s="261">
        <v>24</v>
      </c>
      <c r="I545" s="262"/>
      <c r="J545" s="263">
        <f>ROUND(I545*H545,2)</f>
        <v>0</v>
      </c>
      <c r="K545" s="259" t="s">
        <v>19</v>
      </c>
      <c r="L545" s="264"/>
      <c r="M545" s="265" t="s">
        <v>19</v>
      </c>
      <c r="N545" s="266" t="s">
        <v>44</v>
      </c>
      <c r="O545" s="84"/>
      <c r="P545" s="224">
        <f>O545*H545</f>
        <v>0</v>
      </c>
      <c r="Q545" s="224">
        <v>0.14000000000000001</v>
      </c>
      <c r="R545" s="224">
        <f>Q545*H545</f>
        <v>3.3600000000000003</v>
      </c>
      <c r="S545" s="224">
        <v>0</v>
      </c>
      <c r="T545" s="225">
        <f>S545*H545</f>
        <v>0</v>
      </c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  <c r="AR545" s="226" t="s">
        <v>896</v>
      </c>
      <c r="AT545" s="226" t="s">
        <v>173</v>
      </c>
      <c r="AU545" s="226" t="s">
        <v>84</v>
      </c>
      <c r="AY545" s="17" t="s">
        <v>125</v>
      </c>
      <c r="BE545" s="227">
        <f>IF(N545="základní",J545,0)</f>
        <v>0</v>
      </c>
      <c r="BF545" s="227">
        <f>IF(N545="snížená",J545,0)</f>
        <v>0</v>
      </c>
      <c r="BG545" s="227">
        <f>IF(N545="zákl. přenesená",J545,0)</f>
        <v>0</v>
      </c>
      <c r="BH545" s="227">
        <f>IF(N545="sníž. přenesená",J545,0)</f>
        <v>0</v>
      </c>
      <c r="BI545" s="227">
        <f>IF(N545="nulová",J545,0)</f>
        <v>0</v>
      </c>
      <c r="BJ545" s="17" t="s">
        <v>81</v>
      </c>
      <c r="BK545" s="227">
        <f>ROUND(I545*H545,2)</f>
        <v>0</v>
      </c>
      <c r="BL545" s="17" t="s">
        <v>130</v>
      </c>
      <c r="BM545" s="226" t="s">
        <v>897</v>
      </c>
    </row>
    <row r="546" s="2" customFormat="1">
      <c r="A546" s="38"/>
      <c r="B546" s="39"/>
      <c r="C546" s="40"/>
      <c r="D546" s="228" t="s">
        <v>132</v>
      </c>
      <c r="E546" s="40"/>
      <c r="F546" s="229" t="s">
        <v>895</v>
      </c>
      <c r="G546" s="40"/>
      <c r="H546" s="40"/>
      <c r="I546" s="132"/>
      <c r="J546" s="40"/>
      <c r="K546" s="40"/>
      <c r="L546" s="44"/>
      <c r="M546" s="230"/>
      <c r="N546" s="231"/>
      <c r="O546" s="84"/>
      <c r="P546" s="84"/>
      <c r="Q546" s="84"/>
      <c r="R546" s="84"/>
      <c r="S546" s="84"/>
      <c r="T546" s="85"/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T546" s="17" t="s">
        <v>132</v>
      </c>
      <c r="AU546" s="17" t="s">
        <v>84</v>
      </c>
    </row>
    <row r="547" s="2" customFormat="1" ht="21.75" customHeight="1">
      <c r="A547" s="38"/>
      <c r="B547" s="39"/>
      <c r="C547" s="215" t="s">
        <v>898</v>
      </c>
      <c r="D547" s="215" t="s">
        <v>126</v>
      </c>
      <c r="E547" s="216" t="s">
        <v>899</v>
      </c>
      <c r="F547" s="217" t="s">
        <v>900</v>
      </c>
      <c r="G547" s="218" t="s">
        <v>159</v>
      </c>
      <c r="H547" s="219">
        <v>45</v>
      </c>
      <c r="I547" s="220"/>
      <c r="J547" s="221">
        <f>ROUND(I547*H547,2)</f>
        <v>0</v>
      </c>
      <c r="K547" s="217" t="s">
        <v>176</v>
      </c>
      <c r="L547" s="44"/>
      <c r="M547" s="222" t="s">
        <v>19</v>
      </c>
      <c r="N547" s="223" t="s">
        <v>44</v>
      </c>
      <c r="O547" s="84"/>
      <c r="P547" s="224">
        <f>O547*H547</f>
        <v>0</v>
      </c>
      <c r="Q547" s="224">
        <v>0.16700000000000001</v>
      </c>
      <c r="R547" s="224">
        <f>Q547*H547</f>
        <v>7.5150000000000006</v>
      </c>
      <c r="S547" s="224">
        <v>0</v>
      </c>
      <c r="T547" s="225">
        <f>S547*H547</f>
        <v>0</v>
      </c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R547" s="226" t="s">
        <v>229</v>
      </c>
      <c r="AT547" s="226" t="s">
        <v>126</v>
      </c>
      <c r="AU547" s="226" t="s">
        <v>84</v>
      </c>
      <c r="AY547" s="17" t="s">
        <v>125</v>
      </c>
      <c r="BE547" s="227">
        <f>IF(N547="základní",J547,0)</f>
        <v>0</v>
      </c>
      <c r="BF547" s="227">
        <f>IF(N547="snížená",J547,0)</f>
        <v>0</v>
      </c>
      <c r="BG547" s="227">
        <f>IF(N547="zákl. přenesená",J547,0)</f>
        <v>0</v>
      </c>
      <c r="BH547" s="227">
        <f>IF(N547="sníž. přenesená",J547,0)</f>
        <v>0</v>
      </c>
      <c r="BI547" s="227">
        <f>IF(N547="nulová",J547,0)</f>
        <v>0</v>
      </c>
      <c r="BJ547" s="17" t="s">
        <v>81</v>
      </c>
      <c r="BK547" s="227">
        <f>ROUND(I547*H547,2)</f>
        <v>0</v>
      </c>
      <c r="BL547" s="17" t="s">
        <v>229</v>
      </c>
      <c r="BM547" s="226" t="s">
        <v>901</v>
      </c>
    </row>
    <row r="548" s="2" customFormat="1">
      <c r="A548" s="38"/>
      <c r="B548" s="39"/>
      <c r="C548" s="40"/>
      <c r="D548" s="228" t="s">
        <v>132</v>
      </c>
      <c r="E548" s="40"/>
      <c r="F548" s="229" t="s">
        <v>902</v>
      </c>
      <c r="G548" s="40"/>
      <c r="H548" s="40"/>
      <c r="I548" s="132"/>
      <c r="J548" s="40"/>
      <c r="K548" s="40"/>
      <c r="L548" s="44"/>
      <c r="M548" s="230"/>
      <c r="N548" s="231"/>
      <c r="O548" s="84"/>
      <c r="P548" s="84"/>
      <c r="Q548" s="84"/>
      <c r="R548" s="84"/>
      <c r="S548" s="84"/>
      <c r="T548" s="85"/>
      <c r="U548" s="38"/>
      <c r="V548" s="38"/>
      <c r="W548" s="38"/>
      <c r="X548" s="38"/>
      <c r="Y548" s="38"/>
      <c r="Z548" s="38"/>
      <c r="AA548" s="38"/>
      <c r="AB548" s="38"/>
      <c r="AC548" s="38"/>
      <c r="AD548" s="38"/>
      <c r="AE548" s="38"/>
      <c r="AT548" s="17" t="s">
        <v>132</v>
      </c>
      <c r="AU548" s="17" t="s">
        <v>84</v>
      </c>
    </row>
    <row r="549" s="2" customFormat="1">
      <c r="A549" s="38"/>
      <c r="B549" s="39"/>
      <c r="C549" s="40"/>
      <c r="D549" s="228" t="s">
        <v>209</v>
      </c>
      <c r="E549" s="40"/>
      <c r="F549" s="254" t="s">
        <v>903</v>
      </c>
      <c r="G549" s="40"/>
      <c r="H549" s="40"/>
      <c r="I549" s="132"/>
      <c r="J549" s="40"/>
      <c r="K549" s="40"/>
      <c r="L549" s="44"/>
      <c r="M549" s="230"/>
      <c r="N549" s="231"/>
      <c r="O549" s="84"/>
      <c r="P549" s="84"/>
      <c r="Q549" s="84"/>
      <c r="R549" s="84"/>
      <c r="S549" s="84"/>
      <c r="T549" s="85"/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  <c r="AT549" s="17" t="s">
        <v>209</v>
      </c>
      <c r="AU549" s="17" t="s">
        <v>84</v>
      </c>
    </row>
    <row r="550" s="13" customFormat="1">
      <c r="A550" s="13"/>
      <c r="B550" s="232"/>
      <c r="C550" s="233"/>
      <c r="D550" s="228" t="s">
        <v>133</v>
      </c>
      <c r="E550" s="234" t="s">
        <v>19</v>
      </c>
      <c r="F550" s="235" t="s">
        <v>904</v>
      </c>
      <c r="G550" s="233"/>
      <c r="H550" s="236">
        <v>45</v>
      </c>
      <c r="I550" s="237"/>
      <c r="J550" s="233"/>
      <c r="K550" s="233"/>
      <c r="L550" s="238"/>
      <c r="M550" s="239"/>
      <c r="N550" s="240"/>
      <c r="O550" s="240"/>
      <c r="P550" s="240"/>
      <c r="Q550" s="240"/>
      <c r="R550" s="240"/>
      <c r="S550" s="240"/>
      <c r="T550" s="241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2" t="s">
        <v>133</v>
      </c>
      <c r="AU550" s="242" t="s">
        <v>84</v>
      </c>
      <c r="AV550" s="13" t="s">
        <v>84</v>
      </c>
      <c r="AW550" s="13" t="s">
        <v>34</v>
      </c>
      <c r="AX550" s="13" t="s">
        <v>81</v>
      </c>
      <c r="AY550" s="242" t="s">
        <v>125</v>
      </c>
    </row>
    <row r="551" s="2" customFormat="1" ht="16.5" customHeight="1">
      <c r="A551" s="38"/>
      <c r="B551" s="39"/>
      <c r="C551" s="257" t="s">
        <v>905</v>
      </c>
      <c r="D551" s="257" t="s">
        <v>173</v>
      </c>
      <c r="E551" s="258" t="s">
        <v>906</v>
      </c>
      <c r="F551" s="259" t="s">
        <v>907</v>
      </c>
      <c r="G551" s="260" t="s">
        <v>159</v>
      </c>
      <c r="H551" s="261">
        <v>9</v>
      </c>
      <c r="I551" s="262"/>
      <c r="J551" s="263">
        <f>ROUND(I551*H551,2)</f>
        <v>0</v>
      </c>
      <c r="K551" s="259" t="s">
        <v>176</v>
      </c>
      <c r="L551" s="264"/>
      <c r="M551" s="265" t="s">
        <v>19</v>
      </c>
      <c r="N551" s="266" t="s">
        <v>44</v>
      </c>
      <c r="O551" s="84"/>
      <c r="P551" s="224">
        <f>O551*H551</f>
        <v>0</v>
      </c>
      <c r="Q551" s="224">
        <v>0.33000000000000002</v>
      </c>
      <c r="R551" s="224">
        <f>Q551*H551</f>
        <v>2.9700000000000002</v>
      </c>
      <c r="S551" s="224">
        <v>0</v>
      </c>
      <c r="T551" s="225">
        <f>S551*H551</f>
        <v>0</v>
      </c>
      <c r="U551" s="38"/>
      <c r="V551" s="38"/>
      <c r="W551" s="38"/>
      <c r="X551" s="38"/>
      <c r="Y551" s="38"/>
      <c r="Z551" s="38"/>
      <c r="AA551" s="38"/>
      <c r="AB551" s="38"/>
      <c r="AC551" s="38"/>
      <c r="AD551" s="38"/>
      <c r="AE551" s="38"/>
      <c r="AR551" s="226" t="s">
        <v>247</v>
      </c>
      <c r="AT551" s="226" t="s">
        <v>173</v>
      </c>
      <c r="AU551" s="226" t="s">
        <v>84</v>
      </c>
      <c r="AY551" s="17" t="s">
        <v>125</v>
      </c>
      <c r="BE551" s="227">
        <f>IF(N551="základní",J551,0)</f>
        <v>0</v>
      </c>
      <c r="BF551" s="227">
        <f>IF(N551="snížená",J551,0)</f>
        <v>0</v>
      </c>
      <c r="BG551" s="227">
        <f>IF(N551="zákl. přenesená",J551,0)</f>
        <v>0</v>
      </c>
      <c r="BH551" s="227">
        <f>IF(N551="sníž. přenesená",J551,0)</f>
        <v>0</v>
      </c>
      <c r="BI551" s="227">
        <f>IF(N551="nulová",J551,0)</f>
        <v>0</v>
      </c>
      <c r="BJ551" s="17" t="s">
        <v>81</v>
      </c>
      <c r="BK551" s="227">
        <f>ROUND(I551*H551,2)</f>
        <v>0</v>
      </c>
      <c r="BL551" s="17" t="s">
        <v>247</v>
      </c>
      <c r="BM551" s="226" t="s">
        <v>908</v>
      </c>
    </row>
    <row r="552" s="2" customFormat="1">
      <c r="A552" s="38"/>
      <c r="B552" s="39"/>
      <c r="C552" s="40"/>
      <c r="D552" s="228" t="s">
        <v>132</v>
      </c>
      <c r="E552" s="40"/>
      <c r="F552" s="229" t="s">
        <v>909</v>
      </c>
      <c r="G552" s="40"/>
      <c r="H552" s="40"/>
      <c r="I552" s="132"/>
      <c r="J552" s="40"/>
      <c r="K552" s="40"/>
      <c r="L552" s="44"/>
      <c r="M552" s="230"/>
      <c r="N552" s="231"/>
      <c r="O552" s="84"/>
      <c r="P552" s="84"/>
      <c r="Q552" s="84"/>
      <c r="R552" s="84"/>
      <c r="S552" s="84"/>
      <c r="T552" s="85"/>
      <c r="U552" s="38"/>
      <c r="V552" s="38"/>
      <c r="W552" s="38"/>
      <c r="X552" s="38"/>
      <c r="Y552" s="38"/>
      <c r="Z552" s="38"/>
      <c r="AA552" s="38"/>
      <c r="AB552" s="38"/>
      <c r="AC552" s="38"/>
      <c r="AD552" s="38"/>
      <c r="AE552" s="38"/>
      <c r="AT552" s="17" t="s">
        <v>132</v>
      </c>
      <c r="AU552" s="17" t="s">
        <v>84</v>
      </c>
    </row>
    <row r="553" s="13" customFormat="1">
      <c r="A553" s="13"/>
      <c r="B553" s="232"/>
      <c r="C553" s="233"/>
      <c r="D553" s="228" t="s">
        <v>133</v>
      </c>
      <c r="E553" s="234" t="s">
        <v>19</v>
      </c>
      <c r="F553" s="235" t="s">
        <v>910</v>
      </c>
      <c r="G553" s="233"/>
      <c r="H553" s="236">
        <v>9</v>
      </c>
      <c r="I553" s="237"/>
      <c r="J553" s="233"/>
      <c r="K553" s="233"/>
      <c r="L553" s="238"/>
      <c r="M553" s="239"/>
      <c r="N553" s="240"/>
      <c r="O553" s="240"/>
      <c r="P553" s="240"/>
      <c r="Q553" s="240"/>
      <c r="R553" s="240"/>
      <c r="S553" s="240"/>
      <c r="T553" s="241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42" t="s">
        <v>133</v>
      </c>
      <c r="AU553" s="242" t="s">
        <v>84</v>
      </c>
      <c r="AV553" s="13" t="s">
        <v>84</v>
      </c>
      <c r="AW553" s="13" t="s">
        <v>34</v>
      </c>
      <c r="AX553" s="13" t="s">
        <v>81</v>
      </c>
      <c r="AY553" s="242" t="s">
        <v>125</v>
      </c>
    </row>
    <row r="554" s="2" customFormat="1" ht="16.5" customHeight="1">
      <c r="A554" s="38"/>
      <c r="B554" s="39"/>
      <c r="C554" s="215" t="s">
        <v>911</v>
      </c>
      <c r="D554" s="215" t="s">
        <v>126</v>
      </c>
      <c r="E554" s="216" t="s">
        <v>912</v>
      </c>
      <c r="F554" s="217" t="s">
        <v>913</v>
      </c>
      <c r="G554" s="218" t="s">
        <v>881</v>
      </c>
      <c r="H554" s="219">
        <v>7.2000000000000002</v>
      </c>
      <c r="I554" s="220"/>
      <c r="J554" s="221">
        <f>ROUND(I554*H554,2)</f>
        <v>0</v>
      </c>
      <c r="K554" s="217" t="s">
        <v>176</v>
      </c>
      <c r="L554" s="44"/>
      <c r="M554" s="222" t="s">
        <v>19</v>
      </c>
      <c r="N554" s="223" t="s">
        <v>44</v>
      </c>
      <c r="O554" s="84"/>
      <c r="P554" s="224">
        <f>O554*H554</f>
        <v>0</v>
      </c>
      <c r="Q554" s="224">
        <v>0</v>
      </c>
      <c r="R554" s="224">
        <f>Q554*H554</f>
        <v>0</v>
      </c>
      <c r="S554" s="224">
        <v>0</v>
      </c>
      <c r="T554" s="225">
        <f>S554*H554</f>
        <v>0</v>
      </c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  <c r="AR554" s="226" t="s">
        <v>130</v>
      </c>
      <c r="AT554" s="226" t="s">
        <v>126</v>
      </c>
      <c r="AU554" s="226" t="s">
        <v>84</v>
      </c>
      <c r="AY554" s="17" t="s">
        <v>125</v>
      </c>
      <c r="BE554" s="227">
        <f>IF(N554="základní",J554,0)</f>
        <v>0</v>
      </c>
      <c r="BF554" s="227">
        <f>IF(N554="snížená",J554,0)</f>
        <v>0</v>
      </c>
      <c r="BG554" s="227">
        <f>IF(N554="zákl. přenesená",J554,0)</f>
        <v>0</v>
      </c>
      <c r="BH554" s="227">
        <f>IF(N554="sníž. přenesená",J554,0)</f>
        <v>0</v>
      </c>
      <c r="BI554" s="227">
        <f>IF(N554="nulová",J554,0)</f>
        <v>0</v>
      </c>
      <c r="BJ554" s="17" t="s">
        <v>81</v>
      </c>
      <c r="BK554" s="227">
        <f>ROUND(I554*H554,2)</f>
        <v>0</v>
      </c>
      <c r="BL554" s="17" t="s">
        <v>130</v>
      </c>
      <c r="BM554" s="226" t="s">
        <v>914</v>
      </c>
    </row>
    <row r="555" s="2" customFormat="1">
      <c r="A555" s="38"/>
      <c r="B555" s="39"/>
      <c r="C555" s="40"/>
      <c r="D555" s="228" t="s">
        <v>132</v>
      </c>
      <c r="E555" s="40"/>
      <c r="F555" s="229" t="s">
        <v>913</v>
      </c>
      <c r="G555" s="40"/>
      <c r="H555" s="40"/>
      <c r="I555" s="132"/>
      <c r="J555" s="40"/>
      <c r="K555" s="40"/>
      <c r="L555" s="44"/>
      <c r="M555" s="230"/>
      <c r="N555" s="231"/>
      <c r="O555" s="84"/>
      <c r="P555" s="84"/>
      <c r="Q555" s="84"/>
      <c r="R555" s="84"/>
      <c r="S555" s="84"/>
      <c r="T555" s="85"/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T555" s="17" t="s">
        <v>132</v>
      </c>
      <c r="AU555" s="17" t="s">
        <v>84</v>
      </c>
    </row>
    <row r="556" s="13" customFormat="1">
      <c r="A556" s="13"/>
      <c r="B556" s="232"/>
      <c r="C556" s="233"/>
      <c r="D556" s="228" t="s">
        <v>133</v>
      </c>
      <c r="E556" s="234" t="s">
        <v>19</v>
      </c>
      <c r="F556" s="235" t="s">
        <v>886</v>
      </c>
      <c r="G556" s="233"/>
      <c r="H556" s="236">
        <v>7.2000000000000002</v>
      </c>
      <c r="I556" s="237"/>
      <c r="J556" s="233"/>
      <c r="K556" s="233"/>
      <c r="L556" s="238"/>
      <c r="M556" s="239"/>
      <c r="N556" s="240"/>
      <c r="O556" s="240"/>
      <c r="P556" s="240"/>
      <c r="Q556" s="240"/>
      <c r="R556" s="240"/>
      <c r="S556" s="240"/>
      <c r="T556" s="241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42" t="s">
        <v>133</v>
      </c>
      <c r="AU556" s="242" t="s">
        <v>84</v>
      </c>
      <c r="AV556" s="13" t="s">
        <v>84</v>
      </c>
      <c r="AW556" s="13" t="s">
        <v>34</v>
      </c>
      <c r="AX556" s="13" t="s">
        <v>73</v>
      </c>
      <c r="AY556" s="242" t="s">
        <v>125</v>
      </c>
    </row>
    <row r="557" s="14" customFormat="1">
      <c r="A557" s="14"/>
      <c r="B557" s="243"/>
      <c r="C557" s="244"/>
      <c r="D557" s="228" t="s">
        <v>133</v>
      </c>
      <c r="E557" s="245" t="s">
        <v>19</v>
      </c>
      <c r="F557" s="246" t="s">
        <v>141</v>
      </c>
      <c r="G557" s="244"/>
      <c r="H557" s="247">
        <v>7.2000000000000002</v>
      </c>
      <c r="I557" s="248"/>
      <c r="J557" s="244"/>
      <c r="K557" s="244"/>
      <c r="L557" s="249"/>
      <c r="M557" s="250"/>
      <c r="N557" s="251"/>
      <c r="O557" s="251"/>
      <c r="P557" s="251"/>
      <c r="Q557" s="251"/>
      <c r="R557" s="251"/>
      <c r="S557" s="251"/>
      <c r="T557" s="252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3" t="s">
        <v>133</v>
      </c>
      <c r="AU557" s="253" t="s">
        <v>84</v>
      </c>
      <c r="AV557" s="14" t="s">
        <v>130</v>
      </c>
      <c r="AW557" s="14" t="s">
        <v>34</v>
      </c>
      <c r="AX557" s="14" t="s">
        <v>81</v>
      </c>
      <c r="AY557" s="253" t="s">
        <v>125</v>
      </c>
    </row>
    <row r="558" s="2" customFormat="1" ht="21.75" customHeight="1">
      <c r="A558" s="38"/>
      <c r="B558" s="39"/>
      <c r="C558" s="215" t="s">
        <v>915</v>
      </c>
      <c r="D558" s="215" t="s">
        <v>126</v>
      </c>
      <c r="E558" s="216" t="s">
        <v>916</v>
      </c>
      <c r="F558" s="217" t="s">
        <v>917</v>
      </c>
      <c r="G558" s="218" t="s">
        <v>918</v>
      </c>
      <c r="H558" s="219">
        <v>12.24</v>
      </c>
      <c r="I558" s="220"/>
      <c r="J558" s="221">
        <f>ROUND(I558*H558,2)</f>
        <v>0</v>
      </c>
      <c r="K558" s="217" t="s">
        <v>176</v>
      </c>
      <c r="L558" s="44"/>
      <c r="M558" s="222" t="s">
        <v>19</v>
      </c>
      <c r="N558" s="223" t="s">
        <v>44</v>
      </c>
      <c r="O558" s="84"/>
      <c r="P558" s="224">
        <f>O558*H558</f>
        <v>0</v>
      </c>
      <c r="Q558" s="224">
        <v>0</v>
      </c>
      <c r="R558" s="224">
        <f>Q558*H558</f>
        <v>0</v>
      </c>
      <c r="S558" s="224">
        <v>0</v>
      </c>
      <c r="T558" s="225">
        <f>S558*H558</f>
        <v>0</v>
      </c>
      <c r="U558" s="38"/>
      <c r="V558" s="38"/>
      <c r="W558" s="38"/>
      <c r="X558" s="38"/>
      <c r="Y558" s="38"/>
      <c r="Z558" s="38"/>
      <c r="AA558" s="38"/>
      <c r="AB558" s="38"/>
      <c r="AC558" s="38"/>
      <c r="AD558" s="38"/>
      <c r="AE558" s="38"/>
      <c r="AR558" s="226" t="s">
        <v>130</v>
      </c>
      <c r="AT558" s="226" t="s">
        <v>126</v>
      </c>
      <c r="AU558" s="226" t="s">
        <v>84</v>
      </c>
      <c r="AY558" s="17" t="s">
        <v>125</v>
      </c>
      <c r="BE558" s="227">
        <f>IF(N558="základní",J558,0)</f>
        <v>0</v>
      </c>
      <c r="BF558" s="227">
        <f>IF(N558="snížená",J558,0)</f>
        <v>0</v>
      </c>
      <c r="BG558" s="227">
        <f>IF(N558="zákl. přenesená",J558,0)</f>
        <v>0</v>
      </c>
      <c r="BH558" s="227">
        <f>IF(N558="sníž. přenesená",J558,0)</f>
        <v>0</v>
      </c>
      <c r="BI558" s="227">
        <f>IF(N558="nulová",J558,0)</f>
        <v>0</v>
      </c>
      <c r="BJ558" s="17" t="s">
        <v>81</v>
      </c>
      <c r="BK558" s="227">
        <f>ROUND(I558*H558,2)</f>
        <v>0</v>
      </c>
      <c r="BL558" s="17" t="s">
        <v>130</v>
      </c>
      <c r="BM558" s="226" t="s">
        <v>919</v>
      </c>
    </row>
    <row r="559" s="2" customFormat="1">
      <c r="A559" s="38"/>
      <c r="B559" s="39"/>
      <c r="C559" s="40"/>
      <c r="D559" s="228" t="s">
        <v>132</v>
      </c>
      <c r="E559" s="40"/>
      <c r="F559" s="229" t="s">
        <v>920</v>
      </c>
      <c r="G559" s="40"/>
      <c r="H559" s="40"/>
      <c r="I559" s="132"/>
      <c r="J559" s="40"/>
      <c r="K559" s="40"/>
      <c r="L559" s="44"/>
      <c r="M559" s="230"/>
      <c r="N559" s="231"/>
      <c r="O559" s="84"/>
      <c r="P559" s="84"/>
      <c r="Q559" s="84"/>
      <c r="R559" s="84"/>
      <c r="S559" s="84"/>
      <c r="T559" s="85"/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  <c r="AT559" s="17" t="s">
        <v>132</v>
      </c>
      <c r="AU559" s="17" t="s">
        <v>84</v>
      </c>
    </row>
    <row r="560" s="2" customFormat="1">
      <c r="A560" s="38"/>
      <c r="B560" s="39"/>
      <c r="C560" s="40"/>
      <c r="D560" s="228" t="s">
        <v>209</v>
      </c>
      <c r="E560" s="40"/>
      <c r="F560" s="254" t="s">
        <v>921</v>
      </c>
      <c r="G560" s="40"/>
      <c r="H560" s="40"/>
      <c r="I560" s="132"/>
      <c r="J560" s="40"/>
      <c r="K560" s="40"/>
      <c r="L560" s="44"/>
      <c r="M560" s="230"/>
      <c r="N560" s="231"/>
      <c r="O560" s="84"/>
      <c r="P560" s="84"/>
      <c r="Q560" s="84"/>
      <c r="R560" s="84"/>
      <c r="S560" s="84"/>
      <c r="T560" s="85"/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  <c r="AT560" s="17" t="s">
        <v>209</v>
      </c>
      <c r="AU560" s="17" t="s">
        <v>84</v>
      </c>
    </row>
    <row r="561" s="13" customFormat="1">
      <c r="A561" s="13"/>
      <c r="B561" s="232"/>
      <c r="C561" s="233"/>
      <c r="D561" s="228" t="s">
        <v>133</v>
      </c>
      <c r="E561" s="234" t="s">
        <v>19</v>
      </c>
      <c r="F561" s="235" t="s">
        <v>922</v>
      </c>
      <c r="G561" s="233"/>
      <c r="H561" s="236">
        <v>12.24</v>
      </c>
      <c r="I561" s="237"/>
      <c r="J561" s="233"/>
      <c r="K561" s="233"/>
      <c r="L561" s="238"/>
      <c r="M561" s="239"/>
      <c r="N561" s="240"/>
      <c r="O561" s="240"/>
      <c r="P561" s="240"/>
      <c r="Q561" s="240"/>
      <c r="R561" s="240"/>
      <c r="S561" s="240"/>
      <c r="T561" s="241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42" t="s">
        <v>133</v>
      </c>
      <c r="AU561" s="242" t="s">
        <v>84</v>
      </c>
      <c r="AV561" s="13" t="s">
        <v>84</v>
      </c>
      <c r="AW561" s="13" t="s">
        <v>34</v>
      </c>
      <c r="AX561" s="13" t="s">
        <v>73</v>
      </c>
      <c r="AY561" s="242" t="s">
        <v>125</v>
      </c>
    </row>
    <row r="562" s="14" customFormat="1">
      <c r="A562" s="14"/>
      <c r="B562" s="243"/>
      <c r="C562" s="244"/>
      <c r="D562" s="228" t="s">
        <v>133</v>
      </c>
      <c r="E562" s="245" t="s">
        <v>19</v>
      </c>
      <c r="F562" s="246" t="s">
        <v>141</v>
      </c>
      <c r="G562" s="244"/>
      <c r="H562" s="247">
        <v>12.24</v>
      </c>
      <c r="I562" s="248"/>
      <c r="J562" s="244"/>
      <c r="K562" s="244"/>
      <c r="L562" s="249"/>
      <c r="M562" s="250"/>
      <c r="N562" s="251"/>
      <c r="O562" s="251"/>
      <c r="P562" s="251"/>
      <c r="Q562" s="251"/>
      <c r="R562" s="251"/>
      <c r="S562" s="251"/>
      <c r="T562" s="252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3" t="s">
        <v>133</v>
      </c>
      <c r="AU562" s="253" t="s">
        <v>84</v>
      </c>
      <c r="AV562" s="14" t="s">
        <v>130</v>
      </c>
      <c r="AW562" s="14" t="s">
        <v>34</v>
      </c>
      <c r="AX562" s="14" t="s">
        <v>81</v>
      </c>
      <c r="AY562" s="253" t="s">
        <v>125</v>
      </c>
    </row>
    <row r="563" s="2" customFormat="1" ht="16.5" customHeight="1">
      <c r="A563" s="38"/>
      <c r="B563" s="39"/>
      <c r="C563" s="215" t="s">
        <v>923</v>
      </c>
      <c r="D563" s="215" t="s">
        <v>126</v>
      </c>
      <c r="E563" s="216" t="s">
        <v>924</v>
      </c>
      <c r="F563" s="217" t="s">
        <v>925</v>
      </c>
      <c r="G563" s="218" t="s">
        <v>159</v>
      </c>
      <c r="H563" s="219">
        <v>126</v>
      </c>
      <c r="I563" s="220"/>
      <c r="J563" s="221">
        <f>ROUND(I563*H563,2)</f>
        <v>0</v>
      </c>
      <c r="K563" s="217" t="s">
        <v>176</v>
      </c>
      <c r="L563" s="44"/>
      <c r="M563" s="222" t="s">
        <v>19</v>
      </c>
      <c r="N563" s="223" t="s">
        <v>44</v>
      </c>
      <c r="O563" s="84"/>
      <c r="P563" s="224">
        <f>O563*H563</f>
        <v>0</v>
      </c>
      <c r="Q563" s="224">
        <v>0</v>
      </c>
      <c r="R563" s="224">
        <f>Q563*H563</f>
        <v>0</v>
      </c>
      <c r="S563" s="224">
        <v>0</v>
      </c>
      <c r="T563" s="225">
        <f>S563*H563</f>
        <v>0</v>
      </c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R563" s="226" t="s">
        <v>130</v>
      </c>
      <c r="AT563" s="226" t="s">
        <v>126</v>
      </c>
      <c r="AU563" s="226" t="s">
        <v>84</v>
      </c>
      <c r="AY563" s="17" t="s">
        <v>125</v>
      </c>
      <c r="BE563" s="227">
        <f>IF(N563="základní",J563,0)</f>
        <v>0</v>
      </c>
      <c r="BF563" s="227">
        <f>IF(N563="snížená",J563,0)</f>
        <v>0</v>
      </c>
      <c r="BG563" s="227">
        <f>IF(N563="zákl. přenesená",J563,0)</f>
        <v>0</v>
      </c>
      <c r="BH563" s="227">
        <f>IF(N563="sníž. přenesená",J563,0)</f>
        <v>0</v>
      </c>
      <c r="BI563" s="227">
        <f>IF(N563="nulová",J563,0)</f>
        <v>0</v>
      </c>
      <c r="BJ563" s="17" t="s">
        <v>81</v>
      </c>
      <c r="BK563" s="227">
        <f>ROUND(I563*H563,2)</f>
        <v>0</v>
      </c>
      <c r="BL563" s="17" t="s">
        <v>130</v>
      </c>
      <c r="BM563" s="226" t="s">
        <v>926</v>
      </c>
    </row>
    <row r="564" s="2" customFormat="1">
      <c r="A564" s="38"/>
      <c r="B564" s="39"/>
      <c r="C564" s="40"/>
      <c r="D564" s="228" t="s">
        <v>132</v>
      </c>
      <c r="E564" s="40"/>
      <c r="F564" s="229" t="s">
        <v>925</v>
      </c>
      <c r="G564" s="40"/>
      <c r="H564" s="40"/>
      <c r="I564" s="132"/>
      <c r="J564" s="40"/>
      <c r="K564" s="40"/>
      <c r="L564" s="44"/>
      <c r="M564" s="230"/>
      <c r="N564" s="231"/>
      <c r="O564" s="84"/>
      <c r="P564" s="84"/>
      <c r="Q564" s="84"/>
      <c r="R564" s="84"/>
      <c r="S564" s="84"/>
      <c r="T564" s="85"/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T564" s="17" t="s">
        <v>132</v>
      </c>
      <c r="AU564" s="17" t="s">
        <v>84</v>
      </c>
    </row>
    <row r="565" s="13" customFormat="1">
      <c r="A565" s="13"/>
      <c r="B565" s="232"/>
      <c r="C565" s="233"/>
      <c r="D565" s="228" t="s">
        <v>133</v>
      </c>
      <c r="E565" s="234" t="s">
        <v>19</v>
      </c>
      <c r="F565" s="235" t="s">
        <v>927</v>
      </c>
      <c r="G565" s="233"/>
      <c r="H565" s="236">
        <v>126</v>
      </c>
      <c r="I565" s="237"/>
      <c r="J565" s="233"/>
      <c r="K565" s="233"/>
      <c r="L565" s="238"/>
      <c r="M565" s="239"/>
      <c r="N565" s="240"/>
      <c r="O565" s="240"/>
      <c r="P565" s="240"/>
      <c r="Q565" s="240"/>
      <c r="R565" s="240"/>
      <c r="S565" s="240"/>
      <c r="T565" s="241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42" t="s">
        <v>133</v>
      </c>
      <c r="AU565" s="242" t="s">
        <v>84</v>
      </c>
      <c r="AV565" s="13" t="s">
        <v>84</v>
      </c>
      <c r="AW565" s="13" t="s">
        <v>34</v>
      </c>
      <c r="AX565" s="13" t="s">
        <v>81</v>
      </c>
      <c r="AY565" s="242" t="s">
        <v>125</v>
      </c>
    </row>
    <row r="566" s="12" customFormat="1" ht="22.8" customHeight="1">
      <c r="A566" s="12"/>
      <c r="B566" s="201"/>
      <c r="C566" s="202"/>
      <c r="D566" s="203" t="s">
        <v>72</v>
      </c>
      <c r="E566" s="255" t="s">
        <v>84</v>
      </c>
      <c r="F566" s="255" t="s">
        <v>928</v>
      </c>
      <c r="G566" s="202"/>
      <c r="H566" s="202"/>
      <c r="I566" s="205"/>
      <c r="J566" s="256">
        <f>BK566</f>
        <v>0</v>
      </c>
      <c r="K566" s="202"/>
      <c r="L566" s="207"/>
      <c r="M566" s="208"/>
      <c r="N566" s="209"/>
      <c r="O566" s="209"/>
      <c r="P566" s="210">
        <f>SUM(P567:P569)</f>
        <v>0</v>
      </c>
      <c r="Q566" s="209"/>
      <c r="R566" s="210">
        <f>SUM(R567:R569)</f>
        <v>0</v>
      </c>
      <c r="S566" s="209"/>
      <c r="T566" s="211">
        <f>SUM(T567:T569)</f>
        <v>0</v>
      </c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R566" s="212" t="s">
        <v>81</v>
      </c>
      <c r="AT566" s="213" t="s">
        <v>72</v>
      </c>
      <c r="AU566" s="213" t="s">
        <v>81</v>
      </c>
      <c r="AY566" s="212" t="s">
        <v>125</v>
      </c>
      <c r="BK566" s="214">
        <f>SUM(BK567:BK569)</f>
        <v>0</v>
      </c>
    </row>
    <row r="567" s="2" customFormat="1" ht="21.75" customHeight="1">
      <c r="A567" s="38"/>
      <c r="B567" s="39"/>
      <c r="C567" s="215" t="s">
        <v>929</v>
      </c>
      <c r="D567" s="215" t="s">
        <v>126</v>
      </c>
      <c r="E567" s="216" t="s">
        <v>930</v>
      </c>
      <c r="F567" s="217" t="s">
        <v>931</v>
      </c>
      <c r="G567" s="218" t="s">
        <v>159</v>
      </c>
      <c r="H567" s="219">
        <v>75</v>
      </c>
      <c r="I567" s="220"/>
      <c r="J567" s="221">
        <f>ROUND(I567*H567,2)</f>
        <v>0</v>
      </c>
      <c r="K567" s="217" t="s">
        <v>19</v>
      </c>
      <c r="L567" s="44"/>
      <c r="M567" s="222" t="s">
        <v>19</v>
      </c>
      <c r="N567" s="223" t="s">
        <v>44</v>
      </c>
      <c r="O567" s="84"/>
      <c r="P567" s="224">
        <f>O567*H567</f>
        <v>0</v>
      </c>
      <c r="Q567" s="224">
        <v>0</v>
      </c>
      <c r="R567" s="224">
        <f>Q567*H567</f>
        <v>0</v>
      </c>
      <c r="S567" s="224">
        <v>0</v>
      </c>
      <c r="T567" s="225">
        <f>S567*H567</f>
        <v>0</v>
      </c>
      <c r="U567" s="38"/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  <c r="AR567" s="226" t="s">
        <v>130</v>
      </c>
      <c r="AT567" s="226" t="s">
        <v>126</v>
      </c>
      <c r="AU567" s="226" t="s">
        <v>84</v>
      </c>
      <c r="AY567" s="17" t="s">
        <v>125</v>
      </c>
      <c r="BE567" s="227">
        <f>IF(N567="základní",J567,0)</f>
        <v>0</v>
      </c>
      <c r="BF567" s="227">
        <f>IF(N567="snížená",J567,0)</f>
        <v>0</v>
      </c>
      <c r="BG567" s="227">
        <f>IF(N567="zákl. přenesená",J567,0)</f>
        <v>0</v>
      </c>
      <c r="BH567" s="227">
        <f>IF(N567="sníž. přenesená",J567,0)</f>
        <v>0</v>
      </c>
      <c r="BI567" s="227">
        <f>IF(N567="nulová",J567,0)</f>
        <v>0</v>
      </c>
      <c r="BJ567" s="17" t="s">
        <v>81</v>
      </c>
      <c r="BK567" s="227">
        <f>ROUND(I567*H567,2)</f>
        <v>0</v>
      </c>
      <c r="BL567" s="17" t="s">
        <v>130</v>
      </c>
      <c r="BM567" s="226" t="s">
        <v>932</v>
      </c>
    </row>
    <row r="568" s="2" customFormat="1">
      <c r="A568" s="38"/>
      <c r="B568" s="39"/>
      <c r="C568" s="40"/>
      <c r="D568" s="228" t="s">
        <v>132</v>
      </c>
      <c r="E568" s="40"/>
      <c r="F568" s="229" t="s">
        <v>931</v>
      </c>
      <c r="G568" s="40"/>
      <c r="H568" s="40"/>
      <c r="I568" s="132"/>
      <c r="J568" s="40"/>
      <c r="K568" s="40"/>
      <c r="L568" s="44"/>
      <c r="M568" s="230"/>
      <c r="N568" s="231"/>
      <c r="O568" s="84"/>
      <c r="P568" s="84"/>
      <c r="Q568" s="84"/>
      <c r="R568" s="84"/>
      <c r="S568" s="84"/>
      <c r="T568" s="85"/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T568" s="17" t="s">
        <v>132</v>
      </c>
      <c r="AU568" s="17" t="s">
        <v>84</v>
      </c>
    </row>
    <row r="569" s="13" customFormat="1">
      <c r="A569" s="13"/>
      <c r="B569" s="232"/>
      <c r="C569" s="233"/>
      <c r="D569" s="228" t="s">
        <v>133</v>
      </c>
      <c r="E569" s="234" t="s">
        <v>19</v>
      </c>
      <c r="F569" s="235" t="s">
        <v>933</v>
      </c>
      <c r="G569" s="233"/>
      <c r="H569" s="236">
        <v>75</v>
      </c>
      <c r="I569" s="237"/>
      <c r="J569" s="233"/>
      <c r="K569" s="233"/>
      <c r="L569" s="238"/>
      <c r="M569" s="239"/>
      <c r="N569" s="240"/>
      <c r="O569" s="240"/>
      <c r="P569" s="240"/>
      <c r="Q569" s="240"/>
      <c r="R569" s="240"/>
      <c r="S569" s="240"/>
      <c r="T569" s="241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42" t="s">
        <v>133</v>
      </c>
      <c r="AU569" s="242" t="s">
        <v>84</v>
      </c>
      <c r="AV569" s="13" t="s">
        <v>84</v>
      </c>
      <c r="AW569" s="13" t="s">
        <v>34</v>
      </c>
      <c r="AX569" s="13" t="s">
        <v>81</v>
      </c>
      <c r="AY569" s="242" t="s">
        <v>125</v>
      </c>
    </row>
    <row r="570" s="12" customFormat="1" ht="22.8" customHeight="1">
      <c r="A570" s="12"/>
      <c r="B570" s="201"/>
      <c r="C570" s="202"/>
      <c r="D570" s="203" t="s">
        <v>72</v>
      </c>
      <c r="E570" s="255" t="s">
        <v>156</v>
      </c>
      <c r="F570" s="255" t="s">
        <v>934</v>
      </c>
      <c r="G570" s="202"/>
      <c r="H570" s="202"/>
      <c r="I570" s="205"/>
      <c r="J570" s="256">
        <f>BK570</f>
        <v>0</v>
      </c>
      <c r="K570" s="202"/>
      <c r="L570" s="207"/>
      <c r="M570" s="208"/>
      <c r="N570" s="209"/>
      <c r="O570" s="209"/>
      <c r="P570" s="210">
        <f>SUM(P571:P586)</f>
        <v>0</v>
      </c>
      <c r="Q570" s="209"/>
      <c r="R570" s="210">
        <f>SUM(R571:R586)</f>
        <v>85.049999999999997</v>
      </c>
      <c r="S570" s="209"/>
      <c r="T570" s="211">
        <f>SUM(T571:T586)</f>
        <v>0</v>
      </c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R570" s="212" t="s">
        <v>81</v>
      </c>
      <c r="AT570" s="213" t="s">
        <v>72</v>
      </c>
      <c r="AU570" s="213" t="s">
        <v>81</v>
      </c>
      <c r="AY570" s="212" t="s">
        <v>125</v>
      </c>
      <c r="BK570" s="214">
        <f>SUM(BK571:BK586)</f>
        <v>0</v>
      </c>
    </row>
    <row r="571" s="2" customFormat="1" ht="21.75" customHeight="1">
      <c r="A571" s="38"/>
      <c r="B571" s="39"/>
      <c r="C571" s="215" t="s">
        <v>935</v>
      </c>
      <c r="D571" s="215" t="s">
        <v>126</v>
      </c>
      <c r="E571" s="216" t="s">
        <v>936</v>
      </c>
      <c r="F571" s="217" t="s">
        <v>937</v>
      </c>
      <c r="G571" s="218" t="s">
        <v>159</v>
      </c>
      <c r="H571" s="219">
        <v>150</v>
      </c>
      <c r="I571" s="220"/>
      <c r="J571" s="221">
        <f>ROUND(I571*H571,2)</f>
        <v>0</v>
      </c>
      <c r="K571" s="217" t="s">
        <v>19</v>
      </c>
      <c r="L571" s="44"/>
      <c r="M571" s="222" t="s">
        <v>19</v>
      </c>
      <c r="N571" s="223" t="s">
        <v>44</v>
      </c>
      <c r="O571" s="84"/>
      <c r="P571" s="224">
        <f>O571*H571</f>
        <v>0</v>
      </c>
      <c r="Q571" s="224">
        <v>0</v>
      </c>
      <c r="R571" s="224">
        <f>Q571*H571</f>
        <v>0</v>
      </c>
      <c r="S571" s="224">
        <v>0</v>
      </c>
      <c r="T571" s="225">
        <f>S571*H571</f>
        <v>0</v>
      </c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R571" s="226" t="s">
        <v>130</v>
      </c>
      <c r="AT571" s="226" t="s">
        <v>126</v>
      </c>
      <c r="AU571" s="226" t="s">
        <v>84</v>
      </c>
      <c r="AY571" s="17" t="s">
        <v>125</v>
      </c>
      <c r="BE571" s="227">
        <f>IF(N571="základní",J571,0)</f>
        <v>0</v>
      </c>
      <c r="BF571" s="227">
        <f>IF(N571="snížená",J571,0)</f>
        <v>0</v>
      </c>
      <c r="BG571" s="227">
        <f>IF(N571="zákl. přenesená",J571,0)</f>
        <v>0</v>
      </c>
      <c r="BH571" s="227">
        <f>IF(N571="sníž. přenesená",J571,0)</f>
        <v>0</v>
      </c>
      <c r="BI571" s="227">
        <f>IF(N571="nulová",J571,0)</f>
        <v>0</v>
      </c>
      <c r="BJ571" s="17" t="s">
        <v>81</v>
      </c>
      <c r="BK571" s="227">
        <f>ROUND(I571*H571,2)</f>
        <v>0</v>
      </c>
      <c r="BL571" s="17" t="s">
        <v>130</v>
      </c>
      <c r="BM571" s="226" t="s">
        <v>938</v>
      </c>
    </row>
    <row r="572" s="2" customFormat="1">
      <c r="A572" s="38"/>
      <c r="B572" s="39"/>
      <c r="C572" s="40"/>
      <c r="D572" s="228" t="s">
        <v>132</v>
      </c>
      <c r="E572" s="40"/>
      <c r="F572" s="229" t="s">
        <v>937</v>
      </c>
      <c r="G572" s="40"/>
      <c r="H572" s="40"/>
      <c r="I572" s="132"/>
      <c r="J572" s="40"/>
      <c r="K572" s="40"/>
      <c r="L572" s="44"/>
      <c r="M572" s="230"/>
      <c r="N572" s="231"/>
      <c r="O572" s="84"/>
      <c r="P572" s="84"/>
      <c r="Q572" s="84"/>
      <c r="R572" s="84"/>
      <c r="S572" s="84"/>
      <c r="T572" s="85"/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T572" s="17" t="s">
        <v>132</v>
      </c>
      <c r="AU572" s="17" t="s">
        <v>84</v>
      </c>
    </row>
    <row r="573" s="13" customFormat="1">
      <c r="A573" s="13"/>
      <c r="B573" s="232"/>
      <c r="C573" s="233"/>
      <c r="D573" s="228" t="s">
        <v>133</v>
      </c>
      <c r="E573" s="234" t="s">
        <v>19</v>
      </c>
      <c r="F573" s="235" t="s">
        <v>939</v>
      </c>
      <c r="G573" s="233"/>
      <c r="H573" s="236">
        <v>150</v>
      </c>
      <c r="I573" s="237"/>
      <c r="J573" s="233"/>
      <c r="K573" s="233"/>
      <c r="L573" s="238"/>
      <c r="M573" s="239"/>
      <c r="N573" s="240"/>
      <c r="O573" s="240"/>
      <c r="P573" s="240"/>
      <c r="Q573" s="240"/>
      <c r="R573" s="240"/>
      <c r="S573" s="240"/>
      <c r="T573" s="241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42" t="s">
        <v>133</v>
      </c>
      <c r="AU573" s="242" t="s">
        <v>84</v>
      </c>
      <c r="AV573" s="13" t="s">
        <v>84</v>
      </c>
      <c r="AW573" s="13" t="s">
        <v>34</v>
      </c>
      <c r="AX573" s="13" t="s">
        <v>81</v>
      </c>
      <c r="AY573" s="242" t="s">
        <v>125</v>
      </c>
    </row>
    <row r="574" s="2" customFormat="1" ht="16.5" customHeight="1">
      <c r="A574" s="38"/>
      <c r="B574" s="39"/>
      <c r="C574" s="257" t="s">
        <v>940</v>
      </c>
      <c r="D574" s="257" t="s">
        <v>173</v>
      </c>
      <c r="E574" s="258" t="s">
        <v>941</v>
      </c>
      <c r="F574" s="259" t="s">
        <v>942</v>
      </c>
      <c r="G574" s="260" t="s">
        <v>918</v>
      </c>
      <c r="H574" s="261">
        <v>20.25</v>
      </c>
      <c r="I574" s="262"/>
      <c r="J574" s="263">
        <f>ROUND(I574*H574,2)</f>
        <v>0</v>
      </c>
      <c r="K574" s="259" t="s">
        <v>176</v>
      </c>
      <c r="L574" s="264"/>
      <c r="M574" s="265" t="s">
        <v>19</v>
      </c>
      <c r="N574" s="266" t="s">
        <v>44</v>
      </c>
      <c r="O574" s="84"/>
      <c r="P574" s="224">
        <f>O574*H574</f>
        <v>0</v>
      </c>
      <c r="Q574" s="224">
        <v>1</v>
      </c>
      <c r="R574" s="224">
        <f>Q574*H574</f>
        <v>20.25</v>
      </c>
      <c r="S574" s="224">
        <v>0</v>
      </c>
      <c r="T574" s="225">
        <f>S574*H574</f>
        <v>0</v>
      </c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  <c r="AR574" s="226" t="s">
        <v>234</v>
      </c>
      <c r="AT574" s="226" t="s">
        <v>173</v>
      </c>
      <c r="AU574" s="226" t="s">
        <v>84</v>
      </c>
      <c r="AY574" s="17" t="s">
        <v>125</v>
      </c>
      <c r="BE574" s="227">
        <f>IF(N574="základní",J574,0)</f>
        <v>0</v>
      </c>
      <c r="BF574" s="227">
        <f>IF(N574="snížená",J574,0)</f>
        <v>0</v>
      </c>
      <c r="BG574" s="227">
        <f>IF(N574="zákl. přenesená",J574,0)</f>
        <v>0</v>
      </c>
      <c r="BH574" s="227">
        <f>IF(N574="sníž. přenesená",J574,0)</f>
        <v>0</v>
      </c>
      <c r="BI574" s="227">
        <f>IF(N574="nulová",J574,0)</f>
        <v>0</v>
      </c>
      <c r="BJ574" s="17" t="s">
        <v>81</v>
      </c>
      <c r="BK574" s="227">
        <f>ROUND(I574*H574,2)</f>
        <v>0</v>
      </c>
      <c r="BL574" s="17" t="s">
        <v>229</v>
      </c>
      <c r="BM574" s="226" t="s">
        <v>943</v>
      </c>
    </row>
    <row r="575" s="2" customFormat="1">
      <c r="A575" s="38"/>
      <c r="B575" s="39"/>
      <c r="C575" s="40"/>
      <c r="D575" s="228" t="s">
        <v>132</v>
      </c>
      <c r="E575" s="40"/>
      <c r="F575" s="229" t="s">
        <v>942</v>
      </c>
      <c r="G575" s="40"/>
      <c r="H575" s="40"/>
      <c r="I575" s="132"/>
      <c r="J575" s="40"/>
      <c r="K575" s="40"/>
      <c r="L575" s="44"/>
      <c r="M575" s="230"/>
      <c r="N575" s="231"/>
      <c r="O575" s="84"/>
      <c r="P575" s="84"/>
      <c r="Q575" s="84"/>
      <c r="R575" s="84"/>
      <c r="S575" s="84"/>
      <c r="T575" s="85"/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T575" s="17" t="s">
        <v>132</v>
      </c>
      <c r="AU575" s="17" t="s">
        <v>84</v>
      </c>
    </row>
    <row r="576" s="13" customFormat="1">
      <c r="A576" s="13"/>
      <c r="B576" s="232"/>
      <c r="C576" s="233"/>
      <c r="D576" s="228" t="s">
        <v>133</v>
      </c>
      <c r="E576" s="234" t="s">
        <v>19</v>
      </c>
      <c r="F576" s="235" t="s">
        <v>944</v>
      </c>
      <c r="G576" s="233"/>
      <c r="H576" s="236">
        <v>20.25</v>
      </c>
      <c r="I576" s="237"/>
      <c r="J576" s="233"/>
      <c r="K576" s="233"/>
      <c r="L576" s="238"/>
      <c r="M576" s="239"/>
      <c r="N576" s="240"/>
      <c r="O576" s="240"/>
      <c r="P576" s="240"/>
      <c r="Q576" s="240"/>
      <c r="R576" s="240"/>
      <c r="S576" s="240"/>
      <c r="T576" s="241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42" t="s">
        <v>133</v>
      </c>
      <c r="AU576" s="242" t="s">
        <v>84</v>
      </c>
      <c r="AV576" s="13" t="s">
        <v>84</v>
      </c>
      <c r="AW576" s="13" t="s">
        <v>34</v>
      </c>
      <c r="AX576" s="13" t="s">
        <v>81</v>
      </c>
      <c r="AY576" s="242" t="s">
        <v>125</v>
      </c>
    </row>
    <row r="577" s="2" customFormat="1" ht="16.5" customHeight="1">
      <c r="A577" s="38"/>
      <c r="B577" s="39"/>
      <c r="C577" s="215" t="s">
        <v>945</v>
      </c>
      <c r="D577" s="215" t="s">
        <v>126</v>
      </c>
      <c r="E577" s="216" t="s">
        <v>946</v>
      </c>
      <c r="F577" s="217" t="s">
        <v>947</v>
      </c>
      <c r="G577" s="218" t="s">
        <v>159</v>
      </c>
      <c r="H577" s="219">
        <v>150</v>
      </c>
      <c r="I577" s="220"/>
      <c r="J577" s="221">
        <f>ROUND(I577*H577,2)</f>
        <v>0</v>
      </c>
      <c r="K577" s="217" t="s">
        <v>19</v>
      </c>
      <c r="L577" s="44"/>
      <c r="M577" s="222" t="s">
        <v>19</v>
      </c>
      <c r="N577" s="223" t="s">
        <v>44</v>
      </c>
      <c r="O577" s="84"/>
      <c r="P577" s="224">
        <f>O577*H577</f>
        <v>0</v>
      </c>
      <c r="Q577" s="224">
        <v>0</v>
      </c>
      <c r="R577" s="224">
        <f>Q577*H577</f>
        <v>0</v>
      </c>
      <c r="S577" s="224">
        <v>0</v>
      </c>
      <c r="T577" s="225">
        <f>S577*H577</f>
        <v>0</v>
      </c>
      <c r="U577" s="38"/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  <c r="AR577" s="226" t="s">
        <v>130</v>
      </c>
      <c r="AT577" s="226" t="s">
        <v>126</v>
      </c>
      <c r="AU577" s="226" t="s">
        <v>84</v>
      </c>
      <c r="AY577" s="17" t="s">
        <v>125</v>
      </c>
      <c r="BE577" s="227">
        <f>IF(N577="základní",J577,0)</f>
        <v>0</v>
      </c>
      <c r="BF577" s="227">
        <f>IF(N577="snížená",J577,0)</f>
        <v>0</v>
      </c>
      <c r="BG577" s="227">
        <f>IF(N577="zákl. přenesená",J577,0)</f>
        <v>0</v>
      </c>
      <c r="BH577" s="227">
        <f>IF(N577="sníž. přenesená",J577,0)</f>
        <v>0</v>
      </c>
      <c r="BI577" s="227">
        <f>IF(N577="nulová",J577,0)</f>
        <v>0</v>
      </c>
      <c r="BJ577" s="17" t="s">
        <v>81</v>
      </c>
      <c r="BK577" s="227">
        <f>ROUND(I577*H577,2)</f>
        <v>0</v>
      </c>
      <c r="BL577" s="17" t="s">
        <v>130</v>
      </c>
      <c r="BM577" s="226" t="s">
        <v>948</v>
      </c>
    </row>
    <row r="578" s="2" customFormat="1">
      <c r="A578" s="38"/>
      <c r="B578" s="39"/>
      <c r="C578" s="40"/>
      <c r="D578" s="228" t="s">
        <v>132</v>
      </c>
      <c r="E578" s="40"/>
      <c r="F578" s="229" t="s">
        <v>947</v>
      </c>
      <c r="G578" s="40"/>
      <c r="H578" s="40"/>
      <c r="I578" s="132"/>
      <c r="J578" s="40"/>
      <c r="K578" s="40"/>
      <c r="L578" s="44"/>
      <c r="M578" s="230"/>
      <c r="N578" s="231"/>
      <c r="O578" s="84"/>
      <c r="P578" s="84"/>
      <c r="Q578" s="84"/>
      <c r="R578" s="84"/>
      <c r="S578" s="84"/>
      <c r="T578" s="85"/>
      <c r="U578" s="38"/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  <c r="AT578" s="17" t="s">
        <v>132</v>
      </c>
      <c r="AU578" s="17" t="s">
        <v>84</v>
      </c>
    </row>
    <row r="579" s="13" customFormat="1">
      <c r="A579" s="13"/>
      <c r="B579" s="232"/>
      <c r="C579" s="233"/>
      <c r="D579" s="228" t="s">
        <v>133</v>
      </c>
      <c r="E579" s="234" t="s">
        <v>19</v>
      </c>
      <c r="F579" s="235" t="s">
        <v>949</v>
      </c>
      <c r="G579" s="233"/>
      <c r="H579" s="236">
        <v>10</v>
      </c>
      <c r="I579" s="237"/>
      <c r="J579" s="233"/>
      <c r="K579" s="233"/>
      <c r="L579" s="238"/>
      <c r="M579" s="239"/>
      <c r="N579" s="240"/>
      <c r="O579" s="240"/>
      <c r="P579" s="240"/>
      <c r="Q579" s="240"/>
      <c r="R579" s="240"/>
      <c r="S579" s="240"/>
      <c r="T579" s="241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42" t="s">
        <v>133</v>
      </c>
      <c r="AU579" s="242" t="s">
        <v>84</v>
      </c>
      <c r="AV579" s="13" t="s">
        <v>84</v>
      </c>
      <c r="AW579" s="13" t="s">
        <v>34</v>
      </c>
      <c r="AX579" s="13" t="s">
        <v>73</v>
      </c>
      <c r="AY579" s="242" t="s">
        <v>125</v>
      </c>
    </row>
    <row r="580" s="13" customFormat="1">
      <c r="A580" s="13"/>
      <c r="B580" s="232"/>
      <c r="C580" s="233"/>
      <c r="D580" s="228" t="s">
        <v>133</v>
      </c>
      <c r="E580" s="234" t="s">
        <v>19</v>
      </c>
      <c r="F580" s="235" t="s">
        <v>950</v>
      </c>
      <c r="G580" s="233"/>
      <c r="H580" s="236">
        <v>140</v>
      </c>
      <c r="I580" s="237"/>
      <c r="J580" s="233"/>
      <c r="K580" s="233"/>
      <c r="L580" s="238"/>
      <c r="M580" s="239"/>
      <c r="N580" s="240"/>
      <c r="O580" s="240"/>
      <c r="P580" s="240"/>
      <c r="Q580" s="240"/>
      <c r="R580" s="240"/>
      <c r="S580" s="240"/>
      <c r="T580" s="241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42" t="s">
        <v>133</v>
      </c>
      <c r="AU580" s="242" t="s">
        <v>84</v>
      </c>
      <c r="AV580" s="13" t="s">
        <v>84</v>
      </c>
      <c r="AW580" s="13" t="s">
        <v>34</v>
      </c>
      <c r="AX580" s="13" t="s">
        <v>73</v>
      </c>
      <c r="AY580" s="242" t="s">
        <v>125</v>
      </c>
    </row>
    <row r="581" s="14" customFormat="1">
      <c r="A581" s="14"/>
      <c r="B581" s="243"/>
      <c r="C581" s="244"/>
      <c r="D581" s="228" t="s">
        <v>133</v>
      </c>
      <c r="E581" s="245" t="s">
        <v>19</v>
      </c>
      <c r="F581" s="246" t="s">
        <v>141</v>
      </c>
      <c r="G581" s="244"/>
      <c r="H581" s="247">
        <v>150</v>
      </c>
      <c r="I581" s="248"/>
      <c r="J581" s="244"/>
      <c r="K581" s="244"/>
      <c r="L581" s="249"/>
      <c r="M581" s="250"/>
      <c r="N581" s="251"/>
      <c r="O581" s="251"/>
      <c r="P581" s="251"/>
      <c r="Q581" s="251"/>
      <c r="R581" s="251"/>
      <c r="S581" s="251"/>
      <c r="T581" s="252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53" t="s">
        <v>133</v>
      </c>
      <c r="AU581" s="253" t="s">
        <v>84</v>
      </c>
      <c r="AV581" s="14" t="s">
        <v>130</v>
      </c>
      <c r="AW581" s="14" t="s">
        <v>34</v>
      </c>
      <c r="AX581" s="14" t="s">
        <v>81</v>
      </c>
      <c r="AY581" s="253" t="s">
        <v>125</v>
      </c>
    </row>
    <row r="582" s="2" customFormat="1" ht="16.5" customHeight="1">
      <c r="A582" s="38"/>
      <c r="B582" s="39"/>
      <c r="C582" s="257" t="s">
        <v>951</v>
      </c>
      <c r="D582" s="257" t="s">
        <v>173</v>
      </c>
      <c r="E582" s="258" t="s">
        <v>952</v>
      </c>
      <c r="F582" s="259" t="s">
        <v>953</v>
      </c>
      <c r="G582" s="260" t="s">
        <v>918</v>
      </c>
      <c r="H582" s="261">
        <v>64.799999999999997</v>
      </c>
      <c r="I582" s="262"/>
      <c r="J582" s="263">
        <f>ROUND(I582*H582,2)</f>
        <v>0</v>
      </c>
      <c r="K582" s="259" t="s">
        <v>176</v>
      </c>
      <c r="L582" s="264"/>
      <c r="M582" s="265" t="s">
        <v>19</v>
      </c>
      <c r="N582" s="266" t="s">
        <v>44</v>
      </c>
      <c r="O582" s="84"/>
      <c r="P582" s="224">
        <f>O582*H582</f>
        <v>0</v>
      </c>
      <c r="Q582" s="224">
        <v>1</v>
      </c>
      <c r="R582" s="224">
        <f>Q582*H582</f>
        <v>64.799999999999997</v>
      </c>
      <c r="S582" s="224">
        <v>0</v>
      </c>
      <c r="T582" s="225">
        <f>S582*H582</f>
        <v>0</v>
      </c>
      <c r="U582" s="38"/>
      <c r="V582" s="38"/>
      <c r="W582" s="38"/>
      <c r="X582" s="38"/>
      <c r="Y582" s="38"/>
      <c r="Z582" s="38"/>
      <c r="AA582" s="38"/>
      <c r="AB582" s="38"/>
      <c r="AC582" s="38"/>
      <c r="AD582" s="38"/>
      <c r="AE582" s="38"/>
      <c r="AR582" s="226" t="s">
        <v>234</v>
      </c>
      <c r="AT582" s="226" t="s">
        <v>173</v>
      </c>
      <c r="AU582" s="226" t="s">
        <v>84</v>
      </c>
      <c r="AY582" s="17" t="s">
        <v>125</v>
      </c>
      <c r="BE582" s="227">
        <f>IF(N582="základní",J582,0)</f>
        <v>0</v>
      </c>
      <c r="BF582" s="227">
        <f>IF(N582="snížená",J582,0)</f>
        <v>0</v>
      </c>
      <c r="BG582" s="227">
        <f>IF(N582="zákl. přenesená",J582,0)</f>
        <v>0</v>
      </c>
      <c r="BH582" s="227">
        <f>IF(N582="sníž. přenesená",J582,0)</f>
        <v>0</v>
      </c>
      <c r="BI582" s="227">
        <f>IF(N582="nulová",J582,0)</f>
        <v>0</v>
      </c>
      <c r="BJ582" s="17" t="s">
        <v>81</v>
      </c>
      <c r="BK582" s="227">
        <f>ROUND(I582*H582,2)</f>
        <v>0</v>
      </c>
      <c r="BL582" s="17" t="s">
        <v>229</v>
      </c>
      <c r="BM582" s="226" t="s">
        <v>954</v>
      </c>
    </row>
    <row r="583" s="2" customFormat="1">
      <c r="A583" s="38"/>
      <c r="B583" s="39"/>
      <c r="C583" s="40"/>
      <c r="D583" s="228" t="s">
        <v>132</v>
      </c>
      <c r="E583" s="40"/>
      <c r="F583" s="229" t="s">
        <v>953</v>
      </c>
      <c r="G583" s="40"/>
      <c r="H583" s="40"/>
      <c r="I583" s="132"/>
      <c r="J583" s="40"/>
      <c r="K583" s="40"/>
      <c r="L583" s="44"/>
      <c r="M583" s="230"/>
      <c r="N583" s="231"/>
      <c r="O583" s="84"/>
      <c r="P583" s="84"/>
      <c r="Q583" s="84"/>
      <c r="R583" s="84"/>
      <c r="S583" s="84"/>
      <c r="T583" s="85"/>
      <c r="U583" s="38"/>
      <c r="V583" s="38"/>
      <c r="W583" s="38"/>
      <c r="X583" s="38"/>
      <c r="Y583" s="38"/>
      <c r="Z583" s="38"/>
      <c r="AA583" s="38"/>
      <c r="AB583" s="38"/>
      <c r="AC583" s="38"/>
      <c r="AD583" s="38"/>
      <c r="AE583" s="38"/>
      <c r="AT583" s="17" t="s">
        <v>132</v>
      </c>
      <c r="AU583" s="17" t="s">
        <v>84</v>
      </c>
    </row>
    <row r="584" s="13" customFormat="1">
      <c r="A584" s="13"/>
      <c r="B584" s="232"/>
      <c r="C584" s="233"/>
      <c r="D584" s="228" t="s">
        <v>133</v>
      </c>
      <c r="E584" s="234" t="s">
        <v>19</v>
      </c>
      <c r="F584" s="235" t="s">
        <v>955</v>
      </c>
      <c r="G584" s="233"/>
      <c r="H584" s="236">
        <v>56.700000000000003</v>
      </c>
      <c r="I584" s="237"/>
      <c r="J584" s="233"/>
      <c r="K584" s="233"/>
      <c r="L584" s="238"/>
      <c r="M584" s="239"/>
      <c r="N584" s="240"/>
      <c r="O584" s="240"/>
      <c r="P584" s="240"/>
      <c r="Q584" s="240"/>
      <c r="R584" s="240"/>
      <c r="S584" s="240"/>
      <c r="T584" s="241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42" t="s">
        <v>133</v>
      </c>
      <c r="AU584" s="242" t="s">
        <v>84</v>
      </c>
      <c r="AV584" s="13" t="s">
        <v>84</v>
      </c>
      <c r="AW584" s="13" t="s">
        <v>34</v>
      </c>
      <c r="AX584" s="13" t="s">
        <v>73</v>
      </c>
      <c r="AY584" s="242" t="s">
        <v>125</v>
      </c>
    </row>
    <row r="585" s="13" customFormat="1">
      <c r="A585" s="13"/>
      <c r="B585" s="232"/>
      <c r="C585" s="233"/>
      <c r="D585" s="228" t="s">
        <v>133</v>
      </c>
      <c r="E585" s="234" t="s">
        <v>19</v>
      </c>
      <c r="F585" s="235" t="s">
        <v>956</v>
      </c>
      <c r="G585" s="233"/>
      <c r="H585" s="236">
        <v>8.0999999999999996</v>
      </c>
      <c r="I585" s="237"/>
      <c r="J585" s="233"/>
      <c r="K585" s="233"/>
      <c r="L585" s="238"/>
      <c r="M585" s="239"/>
      <c r="N585" s="240"/>
      <c r="O585" s="240"/>
      <c r="P585" s="240"/>
      <c r="Q585" s="240"/>
      <c r="R585" s="240"/>
      <c r="S585" s="240"/>
      <c r="T585" s="241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42" t="s">
        <v>133</v>
      </c>
      <c r="AU585" s="242" t="s">
        <v>84</v>
      </c>
      <c r="AV585" s="13" t="s">
        <v>84</v>
      </c>
      <c r="AW585" s="13" t="s">
        <v>34</v>
      </c>
      <c r="AX585" s="13" t="s">
        <v>73</v>
      </c>
      <c r="AY585" s="242" t="s">
        <v>125</v>
      </c>
    </row>
    <row r="586" s="14" customFormat="1">
      <c r="A586" s="14"/>
      <c r="B586" s="243"/>
      <c r="C586" s="244"/>
      <c r="D586" s="228" t="s">
        <v>133</v>
      </c>
      <c r="E586" s="245" t="s">
        <v>19</v>
      </c>
      <c r="F586" s="246" t="s">
        <v>141</v>
      </c>
      <c r="G586" s="244"/>
      <c r="H586" s="247">
        <v>64.799999999999997</v>
      </c>
      <c r="I586" s="248"/>
      <c r="J586" s="244"/>
      <c r="K586" s="244"/>
      <c r="L586" s="249"/>
      <c r="M586" s="250"/>
      <c r="N586" s="251"/>
      <c r="O586" s="251"/>
      <c r="P586" s="251"/>
      <c r="Q586" s="251"/>
      <c r="R586" s="251"/>
      <c r="S586" s="251"/>
      <c r="T586" s="252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53" t="s">
        <v>133</v>
      </c>
      <c r="AU586" s="253" t="s">
        <v>84</v>
      </c>
      <c r="AV586" s="14" t="s">
        <v>130</v>
      </c>
      <c r="AW586" s="14" t="s">
        <v>34</v>
      </c>
      <c r="AX586" s="14" t="s">
        <v>81</v>
      </c>
      <c r="AY586" s="253" t="s">
        <v>125</v>
      </c>
    </row>
    <row r="587" s="12" customFormat="1" ht="25.92" customHeight="1">
      <c r="A587" s="12"/>
      <c r="B587" s="201"/>
      <c r="C587" s="202"/>
      <c r="D587" s="203" t="s">
        <v>72</v>
      </c>
      <c r="E587" s="204" t="s">
        <v>957</v>
      </c>
      <c r="F587" s="204" t="s">
        <v>958</v>
      </c>
      <c r="G587" s="202"/>
      <c r="H587" s="202"/>
      <c r="I587" s="205"/>
      <c r="J587" s="206">
        <f>BK587</f>
        <v>0</v>
      </c>
      <c r="K587" s="202"/>
      <c r="L587" s="207"/>
      <c r="M587" s="208"/>
      <c r="N587" s="209"/>
      <c r="O587" s="209"/>
      <c r="P587" s="210">
        <f>SUM(P588:P655)</f>
        <v>0</v>
      </c>
      <c r="Q587" s="209"/>
      <c r="R587" s="210">
        <f>SUM(R588:R655)</f>
        <v>0.44638</v>
      </c>
      <c r="S587" s="209"/>
      <c r="T587" s="211">
        <f>SUM(T588:T655)</f>
        <v>0</v>
      </c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R587" s="212" t="s">
        <v>142</v>
      </c>
      <c r="AT587" s="213" t="s">
        <v>72</v>
      </c>
      <c r="AU587" s="213" t="s">
        <v>73</v>
      </c>
      <c r="AY587" s="212" t="s">
        <v>125</v>
      </c>
      <c r="BK587" s="214">
        <f>SUM(BK588:BK655)</f>
        <v>0</v>
      </c>
    </row>
    <row r="588" s="2" customFormat="1" ht="21.75" customHeight="1">
      <c r="A588" s="38"/>
      <c r="B588" s="39"/>
      <c r="C588" s="215" t="s">
        <v>959</v>
      </c>
      <c r="D588" s="215" t="s">
        <v>126</v>
      </c>
      <c r="E588" s="216" t="s">
        <v>960</v>
      </c>
      <c r="F588" s="217" t="s">
        <v>961</v>
      </c>
      <c r="G588" s="218" t="s">
        <v>962</v>
      </c>
      <c r="H588" s="219">
        <v>0.40000000000000002</v>
      </c>
      <c r="I588" s="220"/>
      <c r="J588" s="221">
        <f>ROUND(I588*H588,2)</f>
        <v>0</v>
      </c>
      <c r="K588" s="217" t="s">
        <v>19</v>
      </c>
      <c r="L588" s="44"/>
      <c r="M588" s="222" t="s">
        <v>19</v>
      </c>
      <c r="N588" s="223" t="s">
        <v>44</v>
      </c>
      <c r="O588" s="84"/>
      <c r="P588" s="224">
        <f>O588*H588</f>
        <v>0</v>
      </c>
      <c r="Q588" s="224">
        <v>0.0088000000000000005</v>
      </c>
      <c r="R588" s="224">
        <f>Q588*H588</f>
        <v>0.0035200000000000006</v>
      </c>
      <c r="S588" s="224">
        <v>0</v>
      </c>
      <c r="T588" s="225">
        <f>S588*H588</f>
        <v>0</v>
      </c>
      <c r="U588" s="38"/>
      <c r="V588" s="38"/>
      <c r="W588" s="38"/>
      <c r="X588" s="38"/>
      <c r="Y588" s="38"/>
      <c r="Z588" s="38"/>
      <c r="AA588" s="38"/>
      <c r="AB588" s="38"/>
      <c r="AC588" s="38"/>
      <c r="AD588" s="38"/>
      <c r="AE588" s="38"/>
      <c r="AR588" s="226" t="s">
        <v>229</v>
      </c>
      <c r="AT588" s="226" t="s">
        <v>126</v>
      </c>
      <c r="AU588" s="226" t="s">
        <v>81</v>
      </c>
      <c r="AY588" s="17" t="s">
        <v>125</v>
      </c>
      <c r="BE588" s="227">
        <f>IF(N588="základní",J588,0)</f>
        <v>0</v>
      </c>
      <c r="BF588" s="227">
        <f>IF(N588="snížená",J588,0)</f>
        <v>0</v>
      </c>
      <c r="BG588" s="227">
        <f>IF(N588="zákl. přenesená",J588,0)</f>
        <v>0</v>
      </c>
      <c r="BH588" s="227">
        <f>IF(N588="sníž. přenesená",J588,0)</f>
        <v>0</v>
      </c>
      <c r="BI588" s="227">
        <f>IF(N588="nulová",J588,0)</f>
        <v>0</v>
      </c>
      <c r="BJ588" s="17" t="s">
        <v>81</v>
      </c>
      <c r="BK588" s="227">
        <f>ROUND(I588*H588,2)</f>
        <v>0</v>
      </c>
      <c r="BL588" s="17" t="s">
        <v>229</v>
      </c>
      <c r="BM588" s="226" t="s">
        <v>963</v>
      </c>
    </row>
    <row r="589" s="2" customFormat="1">
      <c r="A589" s="38"/>
      <c r="B589" s="39"/>
      <c r="C589" s="40"/>
      <c r="D589" s="228" t="s">
        <v>132</v>
      </c>
      <c r="E589" s="40"/>
      <c r="F589" s="229" t="s">
        <v>961</v>
      </c>
      <c r="G589" s="40"/>
      <c r="H589" s="40"/>
      <c r="I589" s="132"/>
      <c r="J589" s="40"/>
      <c r="K589" s="40"/>
      <c r="L589" s="44"/>
      <c r="M589" s="230"/>
      <c r="N589" s="231"/>
      <c r="O589" s="84"/>
      <c r="P589" s="84"/>
      <c r="Q589" s="84"/>
      <c r="R589" s="84"/>
      <c r="S589" s="84"/>
      <c r="T589" s="85"/>
      <c r="U589" s="38"/>
      <c r="V589" s="38"/>
      <c r="W589" s="38"/>
      <c r="X589" s="38"/>
      <c r="Y589" s="38"/>
      <c r="Z589" s="38"/>
      <c r="AA589" s="38"/>
      <c r="AB589" s="38"/>
      <c r="AC589" s="38"/>
      <c r="AD589" s="38"/>
      <c r="AE589" s="38"/>
      <c r="AT589" s="17" t="s">
        <v>132</v>
      </c>
      <c r="AU589" s="17" t="s">
        <v>81</v>
      </c>
    </row>
    <row r="590" s="13" customFormat="1">
      <c r="A590" s="13"/>
      <c r="B590" s="232"/>
      <c r="C590" s="233"/>
      <c r="D590" s="228" t="s">
        <v>133</v>
      </c>
      <c r="E590" s="234" t="s">
        <v>19</v>
      </c>
      <c r="F590" s="235" t="s">
        <v>964</v>
      </c>
      <c r="G590" s="233"/>
      <c r="H590" s="236">
        <v>0.40000000000000002</v>
      </c>
      <c r="I590" s="237"/>
      <c r="J590" s="233"/>
      <c r="K590" s="233"/>
      <c r="L590" s="238"/>
      <c r="M590" s="239"/>
      <c r="N590" s="240"/>
      <c r="O590" s="240"/>
      <c r="P590" s="240"/>
      <c r="Q590" s="240"/>
      <c r="R590" s="240"/>
      <c r="S590" s="240"/>
      <c r="T590" s="241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42" t="s">
        <v>133</v>
      </c>
      <c r="AU590" s="242" t="s">
        <v>81</v>
      </c>
      <c r="AV590" s="13" t="s">
        <v>84</v>
      </c>
      <c r="AW590" s="13" t="s">
        <v>34</v>
      </c>
      <c r="AX590" s="13" t="s">
        <v>81</v>
      </c>
      <c r="AY590" s="242" t="s">
        <v>125</v>
      </c>
    </row>
    <row r="591" s="2" customFormat="1" ht="16.5" customHeight="1">
      <c r="A591" s="38"/>
      <c r="B591" s="39"/>
      <c r="C591" s="215" t="s">
        <v>965</v>
      </c>
      <c r="D591" s="215" t="s">
        <v>126</v>
      </c>
      <c r="E591" s="216" t="s">
        <v>966</v>
      </c>
      <c r="F591" s="217" t="s">
        <v>967</v>
      </c>
      <c r="G591" s="218" t="s">
        <v>962</v>
      </c>
      <c r="H591" s="219">
        <v>0.40000000000000002</v>
      </c>
      <c r="I591" s="220"/>
      <c r="J591" s="221">
        <f>ROUND(I591*H591,2)</f>
        <v>0</v>
      </c>
      <c r="K591" s="217" t="s">
        <v>19</v>
      </c>
      <c r="L591" s="44"/>
      <c r="M591" s="222" t="s">
        <v>19</v>
      </c>
      <c r="N591" s="223" t="s">
        <v>44</v>
      </c>
      <c r="O591" s="84"/>
      <c r="P591" s="224">
        <f>O591*H591</f>
        <v>0</v>
      </c>
      <c r="Q591" s="224">
        <v>0.0099000000000000008</v>
      </c>
      <c r="R591" s="224">
        <f>Q591*H591</f>
        <v>0.0039600000000000008</v>
      </c>
      <c r="S591" s="224">
        <v>0</v>
      </c>
      <c r="T591" s="225">
        <f>S591*H591</f>
        <v>0</v>
      </c>
      <c r="U591" s="38"/>
      <c r="V591" s="38"/>
      <c r="W591" s="38"/>
      <c r="X591" s="38"/>
      <c r="Y591" s="38"/>
      <c r="Z591" s="38"/>
      <c r="AA591" s="38"/>
      <c r="AB591" s="38"/>
      <c r="AC591" s="38"/>
      <c r="AD591" s="38"/>
      <c r="AE591" s="38"/>
      <c r="AR591" s="226" t="s">
        <v>229</v>
      </c>
      <c r="AT591" s="226" t="s">
        <v>126</v>
      </c>
      <c r="AU591" s="226" t="s">
        <v>81</v>
      </c>
      <c r="AY591" s="17" t="s">
        <v>125</v>
      </c>
      <c r="BE591" s="227">
        <f>IF(N591="základní",J591,0)</f>
        <v>0</v>
      </c>
      <c r="BF591" s="227">
        <f>IF(N591="snížená",J591,0)</f>
        <v>0</v>
      </c>
      <c r="BG591" s="227">
        <f>IF(N591="zákl. přenesená",J591,0)</f>
        <v>0</v>
      </c>
      <c r="BH591" s="227">
        <f>IF(N591="sníž. přenesená",J591,0)</f>
        <v>0</v>
      </c>
      <c r="BI591" s="227">
        <f>IF(N591="nulová",J591,0)</f>
        <v>0</v>
      </c>
      <c r="BJ591" s="17" t="s">
        <v>81</v>
      </c>
      <c r="BK591" s="227">
        <f>ROUND(I591*H591,2)</f>
        <v>0</v>
      </c>
      <c r="BL591" s="17" t="s">
        <v>229</v>
      </c>
      <c r="BM591" s="226" t="s">
        <v>968</v>
      </c>
    </row>
    <row r="592" s="2" customFormat="1">
      <c r="A592" s="38"/>
      <c r="B592" s="39"/>
      <c r="C592" s="40"/>
      <c r="D592" s="228" t="s">
        <v>132</v>
      </c>
      <c r="E592" s="40"/>
      <c r="F592" s="229" t="s">
        <v>967</v>
      </c>
      <c r="G592" s="40"/>
      <c r="H592" s="40"/>
      <c r="I592" s="132"/>
      <c r="J592" s="40"/>
      <c r="K592" s="40"/>
      <c r="L592" s="44"/>
      <c r="M592" s="230"/>
      <c r="N592" s="231"/>
      <c r="O592" s="84"/>
      <c r="P592" s="84"/>
      <c r="Q592" s="84"/>
      <c r="R592" s="84"/>
      <c r="S592" s="84"/>
      <c r="T592" s="85"/>
      <c r="U592" s="38"/>
      <c r="V592" s="38"/>
      <c r="W592" s="38"/>
      <c r="X592" s="38"/>
      <c r="Y592" s="38"/>
      <c r="Z592" s="38"/>
      <c r="AA592" s="38"/>
      <c r="AB592" s="38"/>
      <c r="AC592" s="38"/>
      <c r="AD592" s="38"/>
      <c r="AE592" s="38"/>
      <c r="AT592" s="17" t="s">
        <v>132</v>
      </c>
      <c r="AU592" s="17" t="s">
        <v>81</v>
      </c>
    </row>
    <row r="593" s="13" customFormat="1">
      <c r="A593" s="13"/>
      <c r="B593" s="232"/>
      <c r="C593" s="233"/>
      <c r="D593" s="228" t="s">
        <v>133</v>
      </c>
      <c r="E593" s="234" t="s">
        <v>19</v>
      </c>
      <c r="F593" s="235" t="s">
        <v>964</v>
      </c>
      <c r="G593" s="233"/>
      <c r="H593" s="236">
        <v>0.40000000000000002</v>
      </c>
      <c r="I593" s="237"/>
      <c r="J593" s="233"/>
      <c r="K593" s="233"/>
      <c r="L593" s="238"/>
      <c r="M593" s="239"/>
      <c r="N593" s="240"/>
      <c r="O593" s="240"/>
      <c r="P593" s="240"/>
      <c r="Q593" s="240"/>
      <c r="R593" s="240"/>
      <c r="S593" s="240"/>
      <c r="T593" s="241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42" t="s">
        <v>133</v>
      </c>
      <c r="AU593" s="242" t="s">
        <v>81</v>
      </c>
      <c r="AV593" s="13" t="s">
        <v>84</v>
      </c>
      <c r="AW593" s="13" t="s">
        <v>34</v>
      </c>
      <c r="AX593" s="13" t="s">
        <v>81</v>
      </c>
      <c r="AY593" s="242" t="s">
        <v>125</v>
      </c>
    </row>
    <row r="594" s="2" customFormat="1" ht="21.75" customHeight="1">
      <c r="A594" s="38"/>
      <c r="B594" s="39"/>
      <c r="C594" s="215" t="s">
        <v>969</v>
      </c>
      <c r="D594" s="215" t="s">
        <v>126</v>
      </c>
      <c r="E594" s="216" t="s">
        <v>970</v>
      </c>
      <c r="F594" s="217" t="s">
        <v>971</v>
      </c>
      <c r="G594" s="218" t="s">
        <v>159</v>
      </c>
      <c r="H594" s="219">
        <v>30</v>
      </c>
      <c r="I594" s="220"/>
      <c r="J594" s="221">
        <f>ROUND(I594*H594,2)</f>
        <v>0</v>
      </c>
      <c r="K594" s="217" t="s">
        <v>176</v>
      </c>
      <c r="L594" s="44"/>
      <c r="M594" s="222" t="s">
        <v>19</v>
      </c>
      <c r="N594" s="223" t="s">
        <v>44</v>
      </c>
      <c r="O594" s="84"/>
      <c r="P594" s="224">
        <f>O594*H594</f>
        <v>0</v>
      </c>
      <c r="Q594" s="224">
        <v>0</v>
      </c>
      <c r="R594" s="224">
        <f>Q594*H594</f>
        <v>0</v>
      </c>
      <c r="S594" s="224">
        <v>0</v>
      </c>
      <c r="T594" s="225">
        <f>S594*H594</f>
        <v>0</v>
      </c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  <c r="AR594" s="226" t="s">
        <v>229</v>
      </c>
      <c r="AT594" s="226" t="s">
        <v>126</v>
      </c>
      <c r="AU594" s="226" t="s">
        <v>81</v>
      </c>
      <c r="AY594" s="17" t="s">
        <v>125</v>
      </c>
      <c r="BE594" s="227">
        <f>IF(N594="základní",J594,0)</f>
        <v>0</v>
      </c>
      <c r="BF594" s="227">
        <f>IF(N594="snížená",J594,0)</f>
        <v>0</v>
      </c>
      <c r="BG594" s="227">
        <f>IF(N594="zákl. přenesená",J594,0)</f>
        <v>0</v>
      </c>
      <c r="BH594" s="227">
        <f>IF(N594="sníž. přenesená",J594,0)</f>
        <v>0</v>
      </c>
      <c r="BI594" s="227">
        <f>IF(N594="nulová",J594,0)</f>
        <v>0</v>
      </c>
      <c r="BJ594" s="17" t="s">
        <v>81</v>
      </c>
      <c r="BK594" s="227">
        <f>ROUND(I594*H594,2)</f>
        <v>0</v>
      </c>
      <c r="BL594" s="17" t="s">
        <v>229</v>
      </c>
      <c r="BM594" s="226" t="s">
        <v>972</v>
      </c>
    </row>
    <row r="595" s="2" customFormat="1">
      <c r="A595" s="38"/>
      <c r="B595" s="39"/>
      <c r="C595" s="40"/>
      <c r="D595" s="228" t="s">
        <v>132</v>
      </c>
      <c r="E595" s="40"/>
      <c r="F595" s="229" t="s">
        <v>973</v>
      </c>
      <c r="G595" s="40"/>
      <c r="H595" s="40"/>
      <c r="I595" s="132"/>
      <c r="J595" s="40"/>
      <c r="K595" s="40"/>
      <c r="L595" s="44"/>
      <c r="M595" s="230"/>
      <c r="N595" s="231"/>
      <c r="O595" s="84"/>
      <c r="P595" s="84"/>
      <c r="Q595" s="84"/>
      <c r="R595" s="84"/>
      <c r="S595" s="84"/>
      <c r="T595" s="85"/>
      <c r="U595" s="38"/>
      <c r="V595" s="38"/>
      <c r="W595" s="38"/>
      <c r="X595" s="38"/>
      <c r="Y595" s="38"/>
      <c r="Z595" s="38"/>
      <c r="AA595" s="38"/>
      <c r="AB595" s="38"/>
      <c r="AC595" s="38"/>
      <c r="AD595" s="38"/>
      <c r="AE595" s="38"/>
      <c r="AT595" s="17" t="s">
        <v>132</v>
      </c>
      <c r="AU595" s="17" t="s">
        <v>81</v>
      </c>
    </row>
    <row r="596" s="2" customFormat="1">
      <c r="A596" s="38"/>
      <c r="B596" s="39"/>
      <c r="C596" s="40"/>
      <c r="D596" s="228" t="s">
        <v>209</v>
      </c>
      <c r="E596" s="40"/>
      <c r="F596" s="254" t="s">
        <v>974</v>
      </c>
      <c r="G596" s="40"/>
      <c r="H596" s="40"/>
      <c r="I596" s="132"/>
      <c r="J596" s="40"/>
      <c r="K596" s="40"/>
      <c r="L596" s="44"/>
      <c r="M596" s="230"/>
      <c r="N596" s="231"/>
      <c r="O596" s="84"/>
      <c r="P596" s="84"/>
      <c r="Q596" s="84"/>
      <c r="R596" s="84"/>
      <c r="S596" s="84"/>
      <c r="T596" s="85"/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  <c r="AT596" s="17" t="s">
        <v>209</v>
      </c>
      <c r="AU596" s="17" t="s">
        <v>81</v>
      </c>
    </row>
    <row r="597" s="13" customFormat="1">
      <c r="A597" s="13"/>
      <c r="B597" s="232"/>
      <c r="C597" s="233"/>
      <c r="D597" s="228" t="s">
        <v>133</v>
      </c>
      <c r="E597" s="234" t="s">
        <v>19</v>
      </c>
      <c r="F597" s="235" t="s">
        <v>975</v>
      </c>
      <c r="G597" s="233"/>
      <c r="H597" s="236">
        <v>30</v>
      </c>
      <c r="I597" s="237"/>
      <c r="J597" s="233"/>
      <c r="K597" s="233"/>
      <c r="L597" s="238"/>
      <c r="M597" s="239"/>
      <c r="N597" s="240"/>
      <c r="O597" s="240"/>
      <c r="P597" s="240"/>
      <c r="Q597" s="240"/>
      <c r="R597" s="240"/>
      <c r="S597" s="240"/>
      <c r="T597" s="241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42" t="s">
        <v>133</v>
      </c>
      <c r="AU597" s="242" t="s">
        <v>81</v>
      </c>
      <c r="AV597" s="13" t="s">
        <v>84</v>
      </c>
      <c r="AW597" s="13" t="s">
        <v>34</v>
      </c>
      <c r="AX597" s="13" t="s">
        <v>81</v>
      </c>
      <c r="AY597" s="242" t="s">
        <v>125</v>
      </c>
    </row>
    <row r="598" s="2" customFormat="1" ht="21.75" customHeight="1">
      <c r="A598" s="38"/>
      <c r="B598" s="39"/>
      <c r="C598" s="215" t="s">
        <v>976</v>
      </c>
      <c r="D598" s="215" t="s">
        <v>126</v>
      </c>
      <c r="E598" s="216" t="s">
        <v>977</v>
      </c>
      <c r="F598" s="217" t="s">
        <v>978</v>
      </c>
      <c r="G598" s="218" t="s">
        <v>159</v>
      </c>
      <c r="H598" s="219">
        <v>120</v>
      </c>
      <c r="I598" s="220"/>
      <c r="J598" s="221">
        <f>ROUND(I598*H598,2)</f>
        <v>0</v>
      </c>
      <c r="K598" s="217" t="s">
        <v>176</v>
      </c>
      <c r="L598" s="44"/>
      <c r="M598" s="222" t="s">
        <v>19</v>
      </c>
      <c r="N598" s="223" t="s">
        <v>44</v>
      </c>
      <c r="O598" s="84"/>
      <c r="P598" s="224">
        <f>O598*H598</f>
        <v>0</v>
      </c>
      <c r="Q598" s="224">
        <v>0</v>
      </c>
      <c r="R598" s="224">
        <f>Q598*H598</f>
        <v>0</v>
      </c>
      <c r="S598" s="224">
        <v>0</v>
      </c>
      <c r="T598" s="225">
        <f>S598*H598</f>
        <v>0</v>
      </c>
      <c r="U598" s="38"/>
      <c r="V598" s="38"/>
      <c r="W598" s="38"/>
      <c r="X598" s="38"/>
      <c r="Y598" s="38"/>
      <c r="Z598" s="38"/>
      <c r="AA598" s="38"/>
      <c r="AB598" s="38"/>
      <c r="AC598" s="38"/>
      <c r="AD598" s="38"/>
      <c r="AE598" s="38"/>
      <c r="AR598" s="226" t="s">
        <v>229</v>
      </c>
      <c r="AT598" s="226" t="s">
        <v>126</v>
      </c>
      <c r="AU598" s="226" t="s">
        <v>81</v>
      </c>
      <c r="AY598" s="17" t="s">
        <v>125</v>
      </c>
      <c r="BE598" s="227">
        <f>IF(N598="základní",J598,0)</f>
        <v>0</v>
      </c>
      <c r="BF598" s="227">
        <f>IF(N598="snížená",J598,0)</f>
        <v>0</v>
      </c>
      <c r="BG598" s="227">
        <f>IF(N598="zákl. přenesená",J598,0)</f>
        <v>0</v>
      </c>
      <c r="BH598" s="227">
        <f>IF(N598="sníž. přenesená",J598,0)</f>
        <v>0</v>
      </c>
      <c r="BI598" s="227">
        <f>IF(N598="nulová",J598,0)</f>
        <v>0</v>
      </c>
      <c r="BJ598" s="17" t="s">
        <v>81</v>
      </c>
      <c r="BK598" s="227">
        <f>ROUND(I598*H598,2)</f>
        <v>0</v>
      </c>
      <c r="BL598" s="17" t="s">
        <v>229</v>
      </c>
      <c r="BM598" s="226" t="s">
        <v>979</v>
      </c>
    </row>
    <row r="599" s="2" customFormat="1">
      <c r="A599" s="38"/>
      <c r="B599" s="39"/>
      <c r="C599" s="40"/>
      <c r="D599" s="228" t="s">
        <v>132</v>
      </c>
      <c r="E599" s="40"/>
      <c r="F599" s="229" t="s">
        <v>980</v>
      </c>
      <c r="G599" s="40"/>
      <c r="H599" s="40"/>
      <c r="I599" s="132"/>
      <c r="J599" s="40"/>
      <c r="K599" s="40"/>
      <c r="L599" s="44"/>
      <c r="M599" s="230"/>
      <c r="N599" s="231"/>
      <c r="O599" s="84"/>
      <c r="P599" s="84"/>
      <c r="Q599" s="84"/>
      <c r="R599" s="84"/>
      <c r="S599" s="84"/>
      <c r="T599" s="85"/>
      <c r="U599" s="38"/>
      <c r="V599" s="38"/>
      <c r="W599" s="38"/>
      <c r="X599" s="38"/>
      <c r="Y599" s="38"/>
      <c r="Z599" s="38"/>
      <c r="AA599" s="38"/>
      <c r="AB599" s="38"/>
      <c r="AC599" s="38"/>
      <c r="AD599" s="38"/>
      <c r="AE599" s="38"/>
      <c r="AT599" s="17" t="s">
        <v>132</v>
      </c>
      <c r="AU599" s="17" t="s">
        <v>81</v>
      </c>
    </row>
    <row r="600" s="2" customFormat="1">
      <c r="A600" s="38"/>
      <c r="B600" s="39"/>
      <c r="C600" s="40"/>
      <c r="D600" s="228" t="s">
        <v>209</v>
      </c>
      <c r="E600" s="40"/>
      <c r="F600" s="254" t="s">
        <v>974</v>
      </c>
      <c r="G600" s="40"/>
      <c r="H600" s="40"/>
      <c r="I600" s="132"/>
      <c r="J600" s="40"/>
      <c r="K600" s="40"/>
      <c r="L600" s="44"/>
      <c r="M600" s="230"/>
      <c r="N600" s="231"/>
      <c r="O600" s="84"/>
      <c r="P600" s="84"/>
      <c r="Q600" s="84"/>
      <c r="R600" s="84"/>
      <c r="S600" s="84"/>
      <c r="T600" s="85"/>
      <c r="U600" s="38"/>
      <c r="V600" s="38"/>
      <c r="W600" s="38"/>
      <c r="X600" s="38"/>
      <c r="Y600" s="38"/>
      <c r="Z600" s="38"/>
      <c r="AA600" s="38"/>
      <c r="AB600" s="38"/>
      <c r="AC600" s="38"/>
      <c r="AD600" s="38"/>
      <c r="AE600" s="38"/>
      <c r="AT600" s="17" t="s">
        <v>209</v>
      </c>
      <c r="AU600" s="17" t="s">
        <v>81</v>
      </c>
    </row>
    <row r="601" s="13" customFormat="1">
      <c r="A601" s="13"/>
      <c r="B601" s="232"/>
      <c r="C601" s="233"/>
      <c r="D601" s="228" t="s">
        <v>133</v>
      </c>
      <c r="E601" s="234" t="s">
        <v>19</v>
      </c>
      <c r="F601" s="235" t="s">
        <v>981</v>
      </c>
      <c r="G601" s="233"/>
      <c r="H601" s="236">
        <v>120</v>
      </c>
      <c r="I601" s="237"/>
      <c r="J601" s="233"/>
      <c r="K601" s="233"/>
      <c r="L601" s="238"/>
      <c r="M601" s="239"/>
      <c r="N601" s="240"/>
      <c r="O601" s="240"/>
      <c r="P601" s="240"/>
      <c r="Q601" s="240"/>
      <c r="R601" s="240"/>
      <c r="S601" s="240"/>
      <c r="T601" s="241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42" t="s">
        <v>133</v>
      </c>
      <c r="AU601" s="242" t="s">
        <v>81</v>
      </c>
      <c r="AV601" s="13" t="s">
        <v>84</v>
      </c>
      <c r="AW601" s="13" t="s">
        <v>34</v>
      </c>
      <c r="AX601" s="13" t="s">
        <v>81</v>
      </c>
      <c r="AY601" s="242" t="s">
        <v>125</v>
      </c>
    </row>
    <row r="602" s="2" customFormat="1" ht="21.75" customHeight="1">
      <c r="A602" s="38"/>
      <c r="B602" s="39"/>
      <c r="C602" s="215" t="s">
        <v>982</v>
      </c>
      <c r="D602" s="215" t="s">
        <v>126</v>
      </c>
      <c r="E602" s="216" t="s">
        <v>983</v>
      </c>
      <c r="F602" s="217" t="s">
        <v>984</v>
      </c>
      <c r="G602" s="218" t="s">
        <v>159</v>
      </c>
      <c r="H602" s="219">
        <v>150</v>
      </c>
      <c r="I602" s="220"/>
      <c r="J602" s="221">
        <f>ROUND(I602*H602,2)</f>
        <v>0</v>
      </c>
      <c r="K602" s="217" t="s">
        <v>176</v>
      </c>
      <c r="L602" s="44"/>
      <c r="M602" s="222" t="s">
        <v>19</v>
      </c>
      <c r="N602" s="223" t="s">
        <v>44</v>
      </c>
      <c r="O602" s="84"/>
      <c r="P602" s="224">
        <f>O602*H602</f>
        <v>0</v>
      </c>
      <c r="Q602" s="224">
        <v>0</v>
      </c>
      <c r="R602" s="224">
        <f>Q602*H602</f>
        <v>0</v>
      </c>
      <c r="S602" s="224">
        <v>0</v>
      </c>
      <c r="T602" s="225">
        <f>S602*H602</f>
        <v>0</v>
      </c>
      <c r="U602" s="38"/>
      <c r="V602" s="38"/>
      <c r="W602" s="38"/>
      <c r="X602" s="38"/>
      <c r="Y602" s="38"/>
      <c r="Z602" s="38"/>
      <c r="AA602" s="38"/>
      <c r="AB602" s="38"/>
      <c r="AC602" s="38"/>
      <c r="AD602" s="38"/>
      <c r="AE602" s="38"/>
      <c r="AR602" s="226" t="s">
        <v>229</v>
      </c>
      <c r="AT602" s="226" t="s">
        <v>126</v>
      </c>
      <c r="AU602" s="226" t="s">
        <v>81</v>
      </c>
      <c r="AY602" s="17" t="s">
        <v>125</v>
      </c>
      <c r="BE602" s="227">
        <f>IF(N602="základní",J602,0)</f>
        <v>0</v>
      </c>
      <c r="BF602" s="227">
        <f>IF(N602="snížená",J602,0)</f>
        <v>0</v>
      </c>
      <c r="BG602" s="227">
        <f>IF(N602="zákl. přenesená",J602,0)</f>
        <v>0</v>
      </c>
      <c r="BH602" s="227">
        <f>IF(N602="sníž. přenesená",J602,0)</f>
        <v>0</v>
      </c>
      <c r="BI602" s="227">
        <f>IF(N602="nulová",J602,0)</f>
        <v>0</v>
      </c>
      <c r="BJ602" s="17" t="s">
        <v>81</v>
      </c>
      <c r="BK602" s="227">
        <f>ROUND(I602*H602,2)</f>
        <v>0</v>
      </c>
      <c r="BL602" s="17" t="s">
        <v>229</v>
      </c>
      <c r="BM602" s="226" t="s">
        <v>985</v>
      </c>
    </row>
    <row r="603" s="2" customFormat="1">
      <c r="A603" s="38"/>
      <c r="B603" s="39"/>
      <c r="C603" s="40"/>
      <c r="D603" s="228" t="s">
        <v>132</v>
      </c>
      <c r="E603" s="40"/>
      <c r="F603" s="229" t="s">
        <v>986</v>
      </c>
      <c r="G603" s="40"/>
      <c r="H603" s="40"/>
      <c r="I603" s="132"/>
      <c r="J603" s="40"/>
      <c r="K603" s="40"/>
      <c r="L603" s="44"/>
      <c r="M603" s="230"/>
      <c r="N603" s="231"/>
      <c r="O603" s="84"/>
      <c r="P603" s="84"/>
      <c r="Q603" s="84"/>
      <c r="R603" s="84"/>
      <c r="S603" s="84"/>
      <c r="T603" s="85"/>
      <c r="U603" s="38"/>
      <c r="V603" s="38"/>
      <c r="W603" s="38"/>
      <c r="X603" s="38"/>
      <c r="Y603" s="38"/>
      <c r="Z603" s="38"/>
      <c r="AA603" s="38"/>
      <c r="AB603" s="38"/>
      <c r="AC603" s="38"/>
      <c r="AD603" s="38"/>
      <c r="AE603" s="38"/>
      <c r="AT603" s="17" t="s">
        <v>132</v>
      </c>
      <c r="AU603" s="17" t="s">
        <v>81</v>
      </c>
    </row>
    <row r="604" s="2" customFormat="1">
      <c r="A604" s="38"/>
      <c r="B604" s="39"/>
      <c r="C604" s="40"/>
      <c r="D604" s="228" t="s">
        <v>209</v>
      </c>
      <c r="E604" s="40"/>
      <c r="F604" s="254" t="s">
        <v>903</v>
      </c>
      <c r="G604" s="40"/>
      <c r="H604" s="40"/>
      <c r="I604" s="132"/>
      <c r="J604" s="40"/>
      <c r="K604" s="40"/>
      <c r="L604" s="44"/>
      <c r="M604" s="230"/>
      <c r="N604" s="231"/>
      <c r="O604" s="84"/>
      <c r="P604" s="84"/>
      <c r="Q604" s="84"/>
      <c r="R604" s="84"/>
      <c r="S604" s="84"/>
      <c r="T604" s="85"/>
      <c r="U604" s="38"/>
      <c r="V604" s="38"/>
      <c r="W604" s="38"/>
      <c r="X604" s="38"/>
      <c r="Y604" s="38"/>
      <c r="Z604" s="38"/>
      <c r="AA604" s="38"/>
      <c r="AB604" s="38"/>
      <c r="AC604" s="38"/>
      <c r="AD604" s="38"/>
      <c r="AE604" s="38"/>
      <c r="AT604" s="17" t="s">
        <v>209</v>
      </c>
      <c r="AU604" s="17" t="s">
        <v>81</v>
      </c>
    </row>
    <row r="605" s="13" customFormat="1">
      <c r="A605" s="13"/>
      <c r="B605" s="232"/>
      <c r="C605" s="233"/>
      <c r="D605" s="228" t="s">
        <v>133</v>
      </c>
      <c r="E605" s="234" t="s">
        <v>19</v>
      </c>
      <c r="F605" s="235" t="s">
        <v>987</v>
      </c>
      <c r="G605" s="233"/>
      <c r="H605" s="236">
        <v>150</v>
      </c>
      <c r="I605" s="237"/>
      <c r="J605" s="233"/>
      <c r="K605" s="233"/>
      <c r="L605" s="238"/>
      <c r="M605" s="239"/>
      <c r="N605" s="240"/>
      <c r="O605" s="240"/>
      <c r="P605" s="240"/>
      <c r="Q605" s="240"/>
      <c r="R605" s="240"/>
      <c r="S605" s="240"/>
      <c r="T605" s="241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42" t="s">
        <v>133</v>
      </c>
      <c r="AU605" s="242" t="s">
        <v>81</v>
      </c>
      <c r="AV605" s="13" t="s">
        <v>84</v>
      </c>
      <c r="AW605" s="13" t="s">
        <v>34</v>
      </c>
      <c r="AX605" s="13" t="s">
        <v>81</v>
      </c>
      <c r="AY605" s="242" t="s">
        <v>125</v>
      </c>
    </row>
    <row r="606" s="2" customFormat="1" ht="21.75" customHeight="1">
      <c r="A606" s="38"/>
      <c r="B606" s="39"/>
      <c r="C606" s="215" t="s">
        <v>988</v>
      </c>
      <c r="D606" s="215" t="s">
        <v>126</v>
      </c>
      <c r="E606" s="216" t="s">
        <v>989</v>
      </c>
      <c r="F606" s="217" t="s">
        <v>990</v>
      </c>
      <c r="G606" s="218" t="s">
        <v>129</v>
      </c>
      <c r="H606" s="219">
        <v>8</v>
      </c>
      <c r="I606" s="220"/>
      <c r="J606" s="221">
        <f>ROUND(I606*H606,2)</f>
        <v>0</v>
      </c>
      <c r="K606" s="217" t="s">
        <v>176</v>
      </c>
      <c r="L606" s="44"/>
      <c r="M606" s="222" t="s">
        <v>19</v>
      </c>
      <c r="N606" s="223" t="s">
        <v>44</v>
      </c>
      <c r="O606" s="84"/>
      <c r="P606" s="224">
        <f>O606*H606</f>
        <v>0</v>
      </c>
      <c r="Q606" s="224">
        <v>0</v>
      </c>
      <c r="R606" s="224">
        <f>Q606*H606</f>
        <v>0</v>
      </c>
      <c r="S606" s="224">
        <v>0</v>
      </c>
      <c r="T606" s="225">
        <f>S606*H606</f>
        <v>0</v>
      </c>
      <c r="U606" s="38"/>
      <c r="V606" s="38"/>
      <c r="W606" s="38"/>
      <c r="X606" s="38"/>
      <c r="Y606" s="38"/>
      <c r="Z606" s="38"/>
      <c r="AA606" s="38"/>
      <c r="AB606" s="38"/>
      <c r="AC606" s="38"/>
      <c r="AD606" s="38"/>
      <c r="AE606" s="38"/>
      <c r="AR606" s="226" t="s">
        <v>229</v>
      </c>
      <c r="AT606" s="226" t="s">
        <v>126</v>
      </c>
      <c r="AU606" s="226" t="s">
        <v>81</v>
      </c>
      <c r="AY606" s="17" t="s">
        <v>125</v>
      </c>
      <c r="BE606" s="227">
        <f>IF(N606="základní",J606,0)</f>
        <v>0</v>
      </c>
      <c r="BF606" s="227">
        <f>IF(N606="snížená",J606,0)</f>
        <v>0</v>
      </c>
      <c r="BG606" s="227">
        <f>IF(N606="zákl. přenesená",J606,0)</f>
        <v>0</v>
      </c>
      <c r="BH606" s="227">
        <f>IF(N606="sníž. přenesená",J606,0)</f>
        <v>0</v>
      </c>
      <c r="BI606" s="227">
        <f>IF(N606="nulová",J606,0)</f>
        <v>0</v>
      </c>
      <c r="BJ606" s="17" t="s">
        <v>81</v>
      </c>
      <c r="BK606" s="227">
        <f>ROUND(I606*H606,2)</f>
        <v>0</v>
      </c>
      <c r="BL606" s="17" t="s">
        <v>229</v>
      </c>
      <c r="BM606" s="226" t="s">
        <v>991</v>
      </c>
    </row>
    <row r="607" s="2" customFormat="1">
      <c r="A607" s="38"/>
      <c r="B607" s="39"/>
      <c r="C607" s="40"/>
      <c r="D607" s="228" t="s">
        <v>132</v>
      </c>
      <c r="E607" s="40"/>
      <c r="F607" s="229" t="s">
        <v>992</v>
      </c>
      <c r="G607" s="40"/>
      <c r="H607" s="40"/>
      <c r="I607" s="132"/>
      <c r="J607" s="40"/>
      <c r="K607" s="40"/>
      <c r="L607" s="44"/>
      <c r="M607" s="230"/>
      <c r="N607" s="231"/>
      <c r="O607" s="84"/>
      <c r="P607" s="84"/>
      <c r="Q607" s="84"/>
      <c r="R607" s="84"/>
      <c r="S607" s="84"/>
      <c r="T607" s="85"/>
      <c r="U607" s="38"/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  <c r="AT607" s="17" t="s">
        <v>132</v>
      </c>
      <c r="AU607" s="17" t="s">
        <v>81</v>
      </c>
    </row>
    <row r="608" s="2" customFormat="1">
      <c r="A608" s="38"/>
      <c r="B608" s="39"/>
      <c r="C608" s="40"/>
      <c r="D608" s="228" t="s">
        <v>209</v>
      </c>
      <c r="E608" s="40"/>
      <c r="F608" s="254" t="s">
        <v>974</v>
      </c>
      <c r="G608" s="40"/>
      <c r="H608" s="40"/>
      <c r="I608" s="132"/>
      <c r="J608" s="40"/>
      <c r="K608" s="40"/>
      <c r="L608" s="44"/>
      <c r="M608" s="230"/>
      <c r="N608" s="231"/>
      <c r="O608" s="84"/>
      <c r="P608" s="84"/>
      <c r="Q608" s="84"/>
      <c r="R608" s="84"/>
      <c r="S608" s="84"/>
      <c r="T608" s="85"/>
      <c r="U608" s="38"/>
      <c r="V608" s="38"/>
      <c r="W608" s="38"/>
      <c r="X608" s="38"/>
      <c r="Y608" s="38"/>
      <c r="Z608" s="38"/>
      <c r="AA608" s="38"/>
      <c r="AB608" s="38"/>
      <c r="AC608" s="38"/>
      <c r="AD608" s="38"/>
      <c r="AE608" s="38"/>
      <c r="AT608" s="17" t="s">
        <v>209</v>
      </c>
      <c r="AU608" s="17" t="s">
        <v>81</v>
      </c>
    </row>
    <row r="609" s="13" customFormat="1">
      <c r="A609" s="13"/>
      <c r="B609" s="232"/>
      <c r="C609" s="233"/>
      <c r="D609" s="228" t="s">
        <v>133</v>
      </c>
      <c r="E609" s="234" t="s">
        <v>19</v>
      </c>
      <c r="F609" s="235" t="s">
        <v>993</v>
      </c>
      <c r="G609" s="233"/>
      <c r="H609" s="236">
        <v>8</v>
      </c>
      <c r="I609" s="237"/>
      <c r="J609" s="233"/>
      <c r="K609" s="233"/>
      <c r="L609" s="238"/>
      <c r="M609" s="239"/>
      <c r="N609" s="240"/>
      <c r="O609" s="240"/>
      <c r="P609" s="240"/>
      <c r="Q609" s="240"/>
      <c r="R609" s="240"/>
      <c r="S609" s="240"/>
      <c r="T609" s="241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42" t="s">
        <v>133</v>
      </c>
      <c r="AU609" s="242" t="s">
        <v>81</v>
      </c>
      <c r="AV609" s="13" t="s">
        <v>84</v>
      </c>
      <c r="AW609" s="13" t="s">
        <v>34</v>
      </c>
      <c r="AX609" s="13" t="s">
        <v>81</v>
      </c>
      <c r="AY609" s="242" t="s">
        <v>125</v>
      </c>
    </row>
    <row r="610" s="2" customFormat="1" ht="21.75" customHeight="1">
      <c r="A610" s="38"/>
      <c r="B610" s="39"/>
      <c r="C610" s="215" t="s">
        <v>994</v>
      </c>
      <c r="D610" s="215" t="s">
        <v>126</v>
      </c>
      <c r="E610" s="216" t="s">
        <v>995</v>
      </c>
      <c r="F610" s="217" t="s">
        <v>996</v>
      </c>
      <c r="G610" s="218" t="s">
        <v>129</v>
      </c>
      <c r="H610" s="219">
        <v>8</v>
      </c>
      <c r="I610" s="220"/>
      <c r="J610" s="221">
        <f>ROUND(I610*H610,2)</f>
        <v>0</v>
      </c>
      <c r="K610" s="217" t="s">
        <v>176</v>
      </c>
      <c r="L610" s="44"/>
      <c r="M610" s="222" t="s">
        <v>19</v>
      </c>
      <c r="N610" s="223" t="s">
        <v>44</v>
      </c>
      <c r="O610" s="84"/>
      <c r="P610" s="224">
        <f>O610*H610</f>
        <v>0</v>
      </c>
      <c r="Q610" s="224">
        <v>0</v>
      </c>
      <c r="R610" s="224">
        <f>Q610*H610</f>
        <v>0</v>
      </c>
      <c r="S610" s="224">
        <v>0</v>
      </c>
      <c r="T610" s="225">
        <f>S610*H610</f>
        <v>0</v>
      </c>
      <c r="U610" s="38"/>
      <c r="V610" s="38"/>
      <c r="W610" s="38"/>
      <c r="X610" s="38"/>
      <c r="Y610" s="38"/>
      <c r="Z610" s="38"/>
      <c r="AA610" s="38"/>
      <c r="AB610" s="38"/>
      <c r="AC610" s="38"/>
      <c r="AD610" s="38"/>
      <c r="AE610" s="38"/>
      <c r="AR610" s="226" t="s">
        <v>229</v>
      </c>
      <c r="AT610" s="226" t="s">
        <v>126</v>
      </c>
      <c r="AU610" s="226" t="s">
        <v>81</v>
      </c>
      <c r="AY610" s="17" t="s">
        <v>125</v>
      </c>
      <c r="BE610" s="227">
        <f>IF(N610="základní",J610,0)</f>
        <v>0</v>
      </c>
      <c r="BF610" s="227">
        <f>IF(N610="snížená",J610,0)</f>
        <v>0</v>
      </c>
      <c r="BG610" s="227">
        <f>IF(N610="zákl. přenesená",J610,0)</f>
        <v>0</v>
      </c>
      <c r="BH610" s="227">
        <f>IF(N610="sníž. přenesená",J610,0)</f>
        <v>0</v>
      </c>
      <c r="BI610" s="227">
        <f>IF(N610="nulová",J610,0)</f>
        <v>0</v>
      </c>
      <c r="BJ610" s="17" t="s">
        <v>81</v>
      </c>
      <c r="BK610" s="227">
        <f>ROUND(I610*H610,2)</f>
        <v>0</v>
      </c>
      <c r="BL610" s="17" t="s">
        <v>229</v>
      </c>
      <c r="BM610" s="226" t="s">
        <v>997</v>
      </c>
    </row>
    <row r="611" s="2" customFormat="1">
      <c r="A611" s="38"/>
      <c r="B611" s="39"/>
      <c r="C611" s="40"/>
      <c r="D611" s="228" t="s">
        <v>132</v>
      </c>
      <c r="E611" s="40"/>
      <c r="F611" s="229" t="s">
        <v>998</v>
      </c>
      <c r="G611" s="40"/>
      <c r="H611" s="40"/>
      <c r="I611" s="132"/>
      <c r="J611" s="40"/>
      <c r="K611" s="40"/>
      <c r="L611" s="44"/>
      <c r="M611" s="230"/>
      <c r="N611" s="231"/>
      <c r="O611" s="84"/>
      <c r="P611" s="84"/>
      <c r="Q611" s="84"/>
      <c r="R611" s="84"/>
      <c r="S611" s="84"/>
      <c r="T611" s="85"/>
      <c r="U611" s="38"/>
      <c r="V611" s="38"/>
      <c r="W611" s="38"/>
      <c r="X611" s="38"/>
      <c r="Y611" s="38"/>
      <c r="Z611" s="38"/>
      <c r="AA611" s="38"/>
      <c r="AB611" s="38"/>
      <c r="AC611" s="38"/>
      <c r="AD611" s="38"/>
      <c r="AE611" s="38"/>
      <c r="AT611" s="17" t="s">
        <v>132</v>
      </c>
      <c r="AU611" s="17" t="s">
        <v>81</v>
      </c>
    </row>
    <row r="612" s="2" customFormat="1">
      <c r="A612" s="38"/>
      <c r="B612" s="39"/>
      <c r="C612" s="40"/>
      <c r="D612" s="228" t="s">
        <v>209</v>
      </c>
      <c r="E612" s="40"/>
      <c r="F612" s="254" t="s">
        <v>903</v>
      </c>
      <c r="G612" s="40"/>
      <c r="H612" s="40"/>
      <c r="I612" s="132"/>
      <c r="J612" s="40"/>
      <c r="K612" s="40"/>
      <c r="L612" s="44"/>
      <c r="M612" s="230"/>
      <c r="N612" s="231"/>
      <c r="O612" s="84"/>
      <c r="P612" s="84"/>
      <c r="Q612" s="84"/>
      <c r="R612" s="84"/>
      <c r="S612" s="84"/>
      <c r="T612" s="85"/>
      <c r="U612" s="38"/>
      <c r="V612" s="38"/>
      <c r="W612" s="38"/>
      <c r="X612" s="38"/>
      <c r="Y612" s="38"/>
      <c r="Z612" s="38"/>
      <c r="AA612" s="38"/>
      <c r="AB612" s="38"/>
      <c r="AC612" s="38"/>
      <c r="AD612" s="38"/>
      <c r="AE612" s="38"/>
      <c r="AT612" s="17" t="s">
        <v>209</v>
      </c>
      <c r="AU612" s="17" t="s">
        <v>81</v>
      </c>
    </row>
    <row r="613" s="13" customFormat="1">
      <c r="A613" s="13"/>
      <c r="B613" s="232"/>
      <c r="C613" s="233"/>
      <c r="D613" s="228" t="s">
        <v>133</v>
      </c>
      <c r="E613" s="234" t="s">
        <v>19</v>
      </c>
      <c r="F613" s="235" t="s">
        <v>993</v>
      </c>
      <c r="G613" s="233"/>
      <c r="H613" s="236">
        <v>8</v>
      </c>
      <c r="I613" s="237"/>
      <c r="J613" s="233"/>
      <c r="K613" s="233"/>
      <c r="L613" s="238"/>
      <c r="M613" s="239"/>
      <c r="N613" s="240"/>
      <c r="O613" s="240"/>
      <c r="P613" s="240"/>
      <c r="Q613" s="240"/>
      <c r="R613" s="240"/>
      <c r="S613" s="240"/>
      <c r="T613" s="241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42" t="s">
        <v>133</v>
      </c>
      <c r="AU613" s="242" t="s">
        <v>81</v>
      </c>
      <c r="AV613" s="13" t="s">
        <v>84</v>
      </c>
      <c r="AW613" s="13" t="s">
        <v>34</v>
      </c>
      <c r="AX613" s="13" t="s">
        <v>81</v>
      </c>
      <c r="AY613" s="242" t="s">
        <v>125</v>
      </c>
    </row>
    <row r="614" s="2" customFormat="1" ht="21.75" customHeight="1">
      <c r="A614" s="38"/>
      <c r="B614" s="39"/>
      <c r="C614" s="215" t="s">
        <v>999</v>
      </c>
      <c r="D614" s="215" t="s">
        <v>126</v>
      </c>
      <c r="E614" s="216" t="s">
        <v>1000</v>
      </c>
      <c r="F614" s="217" t="s">
        <v>1001</v>
      </c>
      <c r="G614" s="218" t="s">
        <v>170</v>
      </c>
      <c r="H614" s="219">
        <v>1</v>
      </c>
      <c r="I614" s="220"/>
      <c r="J614" s="221">
        <f>ROUND(I614*H614,2)</f>
        <v>0</v>
      </c>
      <c r="K614" s="217" t="s">
        <v>19</v>
      </c>
      <c r="L614" s="44"/>
      <c r="M614" s="222" t="s">
        <v>19</v>
      </c>
      <c r="N614" s="223" t="s">
        <v>44</v>
      </c>
      <c r="O614" s="84"/>
      <c r="P614" s="224">
        <f>O614*H614</f>
        <v>0</v>
      </c>
      <c r="Q614" s="224">
        <v>0</v>
      </c>
      <c r="R614" s="224">
        <f>Q614*H614</f>
        <v>0</v>
      </c>
      <c r="S614" s="224">
        <v>0</v>
      </c>
      <c r="T614" s="225">
        <f>S614*H614</f>
        <v>0</v>
      </c>
      <c r="U614" s="38"/>
      <c r="V614" s="38"/>
      <c r="W614" s="38"/>
      <c r="X614" s="38"/>
      <c r="Y614" s="38"/>
      <c r="Z614" s="38"/>
      <c r="AA614" s="38"/>
      <c r="AB614" s="38"/>
      <c r="AC614" s="38"/>
      <c r="AD614" s="38"/>
      <c r="AE614" s="38"/>
      <c r="AR614" s="226" t="s">
        <v>229</v>
      </c>
      <c r="AT614" s="226" t="s">
        <v>126</v>
      </c>
      <c r="AU614" s="226" t="s">
        <v>81</v>
      </c>
      <c r="AY614" s="17" t="s">
        <v>125</v>
      </c>
      <c r="BE614" s="227">
        <f>IF(N614="základní",J614,0)</f>
        <v>0</v>
      </c>
      <c r="BF614" s="227">
        <f>IF(N614="snížená",J614,0)</f>
        <v>0</v>
      </c>
      <c r="BG614" s="227">
        <f>IF(N614="zákl. přenesená",J614,0)</f>
        <v>0</v>
      </c>
      <c r="BH614" s="227">
        <f>IF(N614="sníž. přenesená",J614,0)</f>
        <v>0</v>
      </c>
      <c r="BI614" s="227">
        <f>IF(N614="nulová",J614,0)</f>
        <v>0</v>
      </c>
      <c r="BJ614" s="17" t="s">
        <v>81</v>
      </c>
      <c r="BK614" s="227">
        <f>ROUND(I614*H614,2)</f>
        <v>0</v>
      </c>
      <c r="BL614" s="17" t="s">
        <v>229</v>
      </c>
      <c r="BM614" s="226" t="s">
        <v>1002</v>
      </c>
    </row>
    <row r="615" s="2" customFormat="1">
      <c r="A615" s="38"/>
      <c r="B615" s="39"/>
      <c r="C615" s="40"/>
      <c r="D615" s="228" t="s">
        <v>132</v>
      </c>
      <c r="E615" s="40"/>
      <c r="F615" s="229" t="s">
        <v>1001</v>
      </c>
      <c r="G615" s="40"/>
      <c r="H615" s="40"/>
      <c r="I615" s="132"/>
      <c r="J615" s="40"/>
      <c r="K615" s="40"/>
      <c r="L615" s="44"/>
      <c r="M615" s="230"/>
      <c r="N615" s="231"/>
      <c r="O615" s="84"/>
      <c r="P615" s="84"/>
      <c r="Q615" s="84"/>
      <c r="R615" s="84"/>
      <c r="S615" s="84"/>
      <c r="T615" s="85"/>
      <c r="U615" s="38"/>
      <c r="V615" s="38"/>
      <c r="W615" s="38"/>
      <c r="X615" s="38"/>
      <c r="Y615" s="38"/>
      <c r="Z615" s="38"/>
      <c r="AA615" s="38"/>
      <c r="AB615" s="38"/>
      <c r="AC615" s="38"/>
      <c r="AD615" s="38"/>
      <c r="AE615" s="38"/>
      <c r="AT615" s="17" t="s">
        <v>132</v>
      </c>
      <c r="AU615" s="17" t="s">
        <v>81</v>
      </c>
    </row>
    <row r="616" s="13" customFormat="1">
      <c r="A616" s="13"/>
      <c r="B616" s="232"/>
      <c r="C616" s="233"/>
      <c r="D616" s="228" t="s">
        <v>133</v>
      </c>
      <c r="E616" s="234" t="s">
        <v>19</v>
      </c>
      <c r="F616" s="235" t="s">
        <v>81</v>
      </c>
      <c r="G616" s="233"/>
      <c r="H616" s="236">
        <v>1</v>
      </c>
      <c r="I616" s="237"/>
      <c r="J616" s="233"/>
      <c r="K616" s="233"/>
      <c r="L616" s="238"/>
      <c r="M616" s="239"/>
      <c r="N616" s="240"/>
      <c r="O616" s="240"/>
      <c r="P616" s="240"/>
      <c r="Q616" s="240"/>
      <c r="R616" s="240"/>
      <c r="S616" s="240"/>
      <c r="T616" s="241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42" t="s">
        <v>133</v>
      </c>
      <c r="AU616" s="242" t="s">
        <v>81</v>
      </c>
      <c r="AV616" s="13" t="s">
        <v>84</v>
      </c>
      <c r="AW616" s="13" t="s">
        <v>34</v>
      </c>
      <c r="AX616" s="13" t="s">
        <v>81</v>
      </c>
      <c r="AY616" s="242" t="s">
        <v>125</v>
      </c>
    </row>
    <row r="617" s="2" customFormat="1" ht="21.75" customHeight="1">
      <c r="A617" s="38"/>
      <c r="B617" s="39"/>
      <c r="C617" s="215" t="s">
        <v>1003</v>
      </c>
      <c r="D617" s="215" t="s">
        <v>126</v>
      </c>
      <c r="E617" s="216" t="s">
        <v>1004</v>
      </c>
      <c r="F617" s="217" t="s">
        <v>1005</v>
      </c>
      <c r="G617" s="218" t="s">
        <v>129</v>
      </c>
      <c r="H617" s="219">
        <v>55</v>
      </c>
      <c r="I617" s="220"/>
      <c r="J617" s="221">
        <f>ROUND(I617*H617,2)</f>
        <v>0</v>
      </c>
      <c r="K617" s="217" t="s">
        <v>176</v>
      </c>
      <c r="L617" s="44"/>
      <c r="M617" s="222" t="s">
        <v>19</v>
      </c>
      <c r="N617" s="223" t="s">
        <v>44</v>
      </c>
      <c r="O617" s="84"/>
      <c r="P617" s="224">
        <f>O617*H617</f>
        <v>0</v>
      </c>
      <c r="Q617" s="224">
        <v>0</v>
      </c>
      <c r="R617" s="224">
        <f>Q617*H617</f>
        <v>0</v>
      </c>
      <c r="S617" s="224">
        <v>0</v>
      </c>
      <c r="T617" s="225">
        <f>S617*H617</f>
        <v>0</v>
      </c>
      <c r="U617" s="38"/>
      <c r="V617" s="38"/>
      <c r="W617" s="38"/>
      <c r="X617" s="38"/>
      <c r="Y617" s="38"/>
      <c r="Z617" s="38"/>
      <c r="AA617" s="38"/>
      <c r="AB617" s="38"/>
      <c r="AC617" s="38"/>
      <c r="AD617" s="38"/>
      <c r="AE617" s="38"/>
      <c r="AR617" s="226" t="s">
        <v>229</v>
      </c>
      <c r="AT617" s="226" t="s">
        <v>126</v>
      </c>
      <c r="AU617" s="226" t="s">
        <v>81</v>
      </c>
      <c r="AY617" s="17" t="s">
        <v>125</v>
      </c>
      <c r="BE617" s="227">
        <f>IF(N617="základní",J617,0)</f>
        <v>0</v>
      </c>
      <c r="BF617" s="227">
        <f>IF(N617="snížená",J617,0)</f>
        <v>0</v>
      </c>
      <c r="BG617" s="227">
        <f>IF(N617="zákl. přenesená",J617,0)</f>
        <v>0</v>
      </c>
      <c r="BH617" s="227">
        <f>IF(N617="sníž. přenesená",J617,0)</f>
        <v>0</v>
      </c>
      <c r="BI617" s="227">
        <f>IF(N617="nulová",J617,0)</f>
        <v>0</v>
      </c>
      <c r="BJ617" s="17" t="s">
        <v>81</v>
      </c>
      <c r="BK617" s="227">
        <f>ROUND(I617*H617,2)</f>
        <v>0</v>
      </c>
      <c r="BL617" s="17" t="s">
        <v>229</v>
      </c>
      <c r="BM617" s="226" t="s">
        <v>1006</v>
      </c>
    </row>
    <row r="618" s="2" customFormat="1">
      <c r="A618" s="38"/>
      <c r="B618" s="39"/>
      <c r="C618" s="40"/>
      <c r="D618" s="228" t="s">
        <v>132</v>
      </c>
      <c r="E618" s="40"/>
      <c r="F618" s="229" t="s">
        <v>1007</v>
      </c>
      <c r="G618" s="40"/>
      <c r="H618" s="40"/>
      <c r="I618" s="132"/>
      <c r="J618" s="40"/>
      <c r="K618" s="40"/>
      <c r="L618" s="44"/>
      <c r="M618" s="230"/>
      <c r="N618" s="231"/>
      <c r="O618" s="84"/>
      <c r="P618" s="84"/>
      <c r="Q618" s="84"/>
      <c r="R618" s="84"/>
      <c r="S618" s="84"/>
      <c r="T618" s="85"/>
      <c r="U618" s="38"/>
      <c r="V618" s="38"/>
      <c r="W618" s="38"/>
      <c r="X618" s="38"/>
      <c r="Y618" s="38"/>
      <c r="Z618" s="38"/>
      <c r="AA618" s="38"/>
      <c r="AB618" s="38"/>
      <c r="AC618" s="38"/>
      <c r="AD618" s="38"/>
      <c r="AE618" s="38"/>
      <c r="AT618" s="17" t="s">
        <v>132</v>
      </c>
      <c r="AU618" s="17" t="s">
        <v>81</v>
      </c>
    </row>
    <row r="619" s="2" customFormat="1">
      <c r="A619" s="38"/>
      <c r="B619" s="39"/>
      <c r="C619" s="40"/>
      <c r="D619" s="228" t="s">
        <v>209</v>
      </c>
      <c r="E619" s="40"/>
      <c r="F619" s="254" t="s">
        <v>1008</v>
      </c>
      <c r="G619" s="40"/>
      <c r="H619" s="40"/>
      <c r="I619" s="132"/>
      <c r="J619" s="40"/>
      <c r="K619" s="40"/>
      <c r="L619" s="44"/>
      <c r="M619" s="230"/>
      <c r="N619" s="231"/>
      <c r="O619" s="84"/>
      <c r="P619" s="84"/>
      <c r="Q619" s="84"/>
      <c r="R619" s="84"/>
      <c r="S619" s="84"/>
      <c r="T619" s="85"/>
      <c r="U619" s="38"/>
      <c r="V619" s="38"/>
      <c r="W619" s="38"/>
      <c r="X619" s="38"/>
      <c r="Y619" s="38"/>
      <c r="Z619" s="38"/>
      <c r="AA619" s="38"/>
      <c r="AB619" s="38"/>
      <c r="AC619" s="38"/>
      <c r="AD619" s="38"/>
      <c r="AE619" s="38"/>
      <c r="AT619" s="17" t="s">
        <v>209</v>
      </c>
      <c r="AU619" s="17" t="s">
        <v>81</v>
      </c>
    </row>
    <row r="620" s="13" customFormat="1">
      <c r="A620" s="13"/>
      <c r="B620" s="232"/>
      <c r="C620" s="233"/>
      <c r="D620" s="228" t="s">
        <v>133</v>
      </c>
      <c r="E620" s="234" t="s">
        <v>19</v>
      </c>
      <c r="F620" s="235" t="s">
        <v>376</v>
      </c>
      <c r="G620" s="233"/>
      <c r="H620" s="236">
        <v>55</v>
      </c>
      <c r="I620" s="237"/>
      <c r="J620" s="233"/>
      <c r="K620" s="233"/>
      <c r="L620" s="238"/>
      <c r="M620" s="239"/>
      <c r="N620" s="240"/>
      <c r="O620" s="240"/>
      <c r="P620" s="240"/>
      <c r="Q620" s="240"/>
      <c r="R620" s="240"/>
      <c r="S620" s="240"/>
      <c r="T620" s="241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42" t="s">
        <v>133</v>
      </c>
      <c r="AU620" s="242" t="s">
        <v>81</v>
      </c>
      <c r="AV620" s="13" t="s">
        <v>84</v>
      </c>
      <c r="AW620" s="13" t="s">
        <v>34</v>
      </c>
      <c r="AX620" s="13" t="s">
        <v>81</v>
      </c>
      <c r="AY620" s="242" t="s">
        <v>125</v>
      </c>
    </row>
    <row r="621" s="2" customFormat="1" ht="21.75" customHeight="1">
      <c r="A621" s="38"/>
      <c r="B621" s="39"/>
      <c r="C621" s="215" t="s">
        <v>1009</v>
      </c>
      <c r="D621" s="215" t="s">
        <v>126</v>
      </c>
      <c r="E621" s="216" t="s">
        <v>1010</v>
      </c>
      <c r="F621" s="217" t="s">
        <v>1011</v>
      </c>
      <c r="G621" s="218" t="s">
        <v>129</v>
      </c>
      <c r="H621" s="219">
        <v>55</v>
      </c>
      <c r="I621" s="220"/>
      <c r="J621" s="221">
        <f>ROUND(I621*H621,2)</f>
        <v>0</v>
      </c>
      <c r="K621" s="217" t="s">
        <v>176</v>
      </c>
      <c r="L621" s="44"/>
      <c r="M621" s="222" t="s">
        <v>19</v>
      </c>
      <c r="N621" s="223" t="s">
        <v>44</v>
      </c>
      <c r="O621" s="84"/>
      <c r="P621" s="224">
        <f>O621*H621</f>
        <v>0</v>
      </c>
      <c r="Q621" s="224">
        <v>0</v>
      </c>
      <c r="R621" s="224">
        <f>Q621*H621</f>
        <v>0</v>
      </c>
      <c r="S621" s="224">
        <v>0</v>
      </c>
      <c r="T621" s="225">
        <f>S621*H621</f>
        <v>0</v>
      </c>
      <c r="U621" s="38"/>
      <c r="V621" s="38"/>
      <c r="W621" s="38"/>
      <c r="X621" s="38"/>
      <c r="Y621" s="38"/>
      <c r="Z621" s="38"/>
      <c r="AA621" s="38"/>
      <c r="AB621" s="38"/>
      <c r="AC621" s="38"/>
      <c r="AD621" s="38"/>
      <c r="AE621" s="38"/>
      <c r="AR621" s="226" t="s">
        <v>229</v>
      </c>
      <c r="AT621" s="226" t="s">
        <v>126</v>
      </c>
      <c r="AU621" s="226" t="s">
        <v>81</v>
      </c>
      <c r="AY621" s="17" t="s">
        <v>125</v>
      </c>
      <c r="BE621" s="227">
        <f>IF(N621="základní",J621,0)</f>
        <v>0</v>
      </c>
      <c r="BF621" s="227">
        <f>IF(N621="snížená",J621,0)</f>
        <v>0</v>
      </c>
      <c r="BG621" s="227">
        <f>IF(N621="zákl. přenesená",J621,0)</f>
        <v>0</v>
      </c>
      <c r="BH621" s="227">
        <f>IF(N621="sníž. přenesená",J621,0)</f>
        <v>0</v>
      </c>
      <c r="BI621" s="227">
        <f>IF(N621="nulová",J621,0)</f>
        <v>0</v>
      </c>
      <c r="BJ621" s="17" t="s">
        <v>81</v>
      </c>
      <c r="BK621" s="227">
        <f>ROUND(I621*H621,2)</f>
        <v>0</v>
      </c>
      <c r="BL621" s="17" t="s">
        <v>229</v>
      </c>
      <c r="BM621" s="226" t="s">
        <v>1012</v>
      </c>
    </row>
    <row r="622" s="2" customFormat="1">
      <c r="A622" s="38"/>
      <c r="B622" s="39"/>
      <c r="C622" s="40"/>
      <c r="D622" s="228" t="s">
        <v>132</v>
      </c>
      <c r="E622" s="40"/>
      <c r="F622" s="229" t="s">
        <v>1013</v>
      </c>
      <c r="G622" s="40"/>
      <c r="H622" s="40"/>
      <c r="I622" s="132"/>
      <c r="J622" s="40"/>
      <c r="K622" s="40"/>
      <c r="L622" s="44"/>
      <c r="M622" s="230"/>
      <c r="N622" s="231"/>
      <c r="O622" s="84"/>
      <c r="P622" s="84"/>
      <c r="Q622" s="84"/>
      <c r="R622" s="84"/>
      <c r="S622" s="84"/>
      <c r="T622" s="85"/>
      <c r="U622" s="38"/>
      <c r="V622" s="38"/>
      <c r="W622" s="38"/>
      <c r="X622" s="38"/>
      <c r="Y622" s="38"/>
      <c r="Z622" s="38"/>
      <c r="AA622" s="38"/>
      <c r="AB622" s="38"/>
      <c r="AC622" s="38"/>
      <c r="AD622" s="38"/>
      <c r="AE622" s="38"/>
      <c r="AT622" s="17" t="s">
        <v>132</v>
      </c>
      <c r="AU622" s="17" t="s">
        <v>81</v>
      </c>
    </row>
    <row r="623" s="13" customFormat="1">
      <c r="A623" s="13"/>
      <c r="B623" s="232"/>
      <c r="C623" s="233"/>
      <c r="D623" s="228" t="s">
        <v>133</v>
      </c>
      <c r="E623" s="234" t="s">
        <v>19</v>
      </c>
      <c r="F623" s="235" t="s">
        <v>376</v>
      </c>
      <c r="G623" s="233"/>
      <c r="H623" s="236">
        <v>55</v>
      </c>
      <c r="I623" s="237"/>
      <c r="J623" s="233"/>
      <c r="K623" s="233"/>
      <c r="L623" s="238"/>
      <c r="M623" s="239"/>
      <c r="N623" s="240"/>
      <c r="O623" s="240"/>
      <c r="P623" s="240"/>
      <c r="Q623" s="240"/>
      <c r="R623" s="240"/>
      <c r="S623" s="240"/>
      <c r="T623" s="241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42" t="s">
        <v>133</v>
      </c>
      <c r="AU623" s="242" t="s">
        <v>81</v>
      </c>
      <c r="AV623" s="13" t="s">
        <v>84</v>
      </c>
      <c r="AW623" s="13" t="s">
        <v>34</v>
      </c>
      <c r="AX623" s="13" t="s">
        <v>81</v>
      </c>
      <c r="AY623" s="242" t="s">
        <v>125</v>
      </c>
    </row>
    <row r="624" s="2" customFormat="1" ht="21.75" customHeight="1">
      <c r="A624" s="38"/>
      <c r="B624" s="39"/>
      <c r="C624" s="215" t="s">
        <v>1014</v>
      </c>
      <c r="D624" s="215" t="s">
        <v>126</v>
      </c>
      <c r="E624" s="216" t="s">
        <v>1015</v>
      </c>
      <c r="F624" s="217" t="s">
        <v>1016</v>
      </c>
      <c r="G624" s="218" t="s">
        <v>129</v>
      </c>
      <c r="H624" s="219">
        <v>15</v>
      </c>
      <c r="I624" s="220"/>
      <c r="J624" s="221">
        <f>ROUND(I624*H624,2)</f>
        <v>0</v>
      </c>
      <c r="K624" s="217" t="s">
        <v>176</v>
      </c>
      <c r="L624" s="44"/>
      <c r="M624" s="222" t="s">
        <v>19</v>
      </c>
      <c r="N624" s="223" t="s">
        <v>44</v>
      </c>
      <c r="O624" s="84"/>
      <c r="P624" s="224">
        <f>O624*H624</f>
        <v>0</v>
      </c>
      <c r="Q624" s="224">
        <v>0</v>
      </c>
      <c r="R624" s="224">
        <f>Q624*H624</f>
        <v>0</v>
      </c>
      <c r="S624" s="224">
        <v>0</v>
      </c>
      <c r="T624" s="225">
        <f>S624*H624</f>
        <v>0</v>
      </c>
      <c r="U624" s="38"/>
      <c r="V624" s="38"/>
      <c r="W624" s="38"/>
      <c r="X624" s="38"/>
      <c r="Y624" s="38"/>
      <c r="Z624" s="38"/>
      <c r="AA624" s="38"/>
      <c r="AB624" s="38"/>
      <c r="AC624" s="38"/>
      <c r="AD624" s="38"/>
      <c r="AE624" s="38"/>
      <c r="AR624" s="226" t="s">
        <v>229</v>
      </c>
      <c r="AT624" s="226" t="s">
        <v>126</v>
      </c>
      <c r="AU624" s="226" t="s">
        <v>81</v>
      </c>
      <c r="AY624" s="17" t="s">
        <v>125</v>
      </c>
      <c r="BE624" s="227">
        <f>IF(N624="základní",J624,0)</f>
        <v>0</v>
      </c>
      <c r="BF624" s="227">
        <f>IF(N624="snížená",J624,0)</f>
        <v>0</v>
      </c>
      <c r="BG624" s="227">
        <f>IF(N624="zákl. přenesená",J624,0)</f>
        <v>0</v>
      </c>
      <c r="BH624" s="227">
        <f>IF(N624="sníž. přenesená",J624,0)</f>
        <v>0</v>
      </c>
      <c r="BI624" s="227">
        <f>IF(N624="nulová",J624,0)</f>
        <v>0</v>
      </c>
      <c r="BJ624" s="17" t="s">
        <v>81</v>
      </c>
      <c r="BK624" s="227">
        <f>ROUND(I624*H624,2)</f>
        <v>0</v>
      </c>
      <c r="BL624" s="17" t="s">
        <v>229</v>
      </c>
      <c r="BM624" s="226" t="s">
        <v>1017</v>
      </c>
    </row>
    <row r="625" s="2" customFormat="1">
      <c r="A625" s="38"/>
      <c r="B625" s="39"/>
      <c r="C625" s="40"/>
      <c r="D625" s="228" t="s">
        <v>132</v>
      </c>
      <c r="E625" s="40"/>
      <c r="F625" s="229" t="s">
        <v>1018</v>
      </c>
      <c r="G625" s="40"/>
      <c r="H625" s="40"/>
      <c r="I625" s="132"/>
      <c r="J625" s="40"/>
      <c r="K625" s="40"/>
      <c r="L625" s="44"/>
      <c r="M625" s="230"/>
      <c r="N625" s="231"/>
      <c r="O625" s="84"/>
      <c r="P625" s="84"/>
      <c r="Q625" s="84"/>
      <c r="R625" s="84"/>
      <c r="S625" s="84"/>
      <c r="T625" s="85"/>
      <c r="U625" s="38"/>
      <c r="V625" s="38"/>
      <c r="W625" s="38"/>
      <c r="X625" s="38"/>
      <c r="Y625" s="38"/>
      <c r="Z625" s="38"/>
      <c r="AA625" s="38"/>
      <c r="AB625" s="38"/>
      <c r="AC625" s="38"/>
      <c r="AD625" s="38"/>
      <c r="AE625" s="38"/>
      <c r="AT625" s="17" t="s">
        <v>132</v>
      </c>
      <c r="AU625" s="17" t="s">
        <v>81</v>
      </c>
    </row>
    <row r="626" s="2" customFormat="1">
      <c r="A626" s="38"/>
      <c r="B626" s="39"/>
      <c r="C626" s="40"/>
      <c r="D626" s="228" t="s">
        <v>209</v>
      </c>
      <c r="E626" s="40"/>
      <c r="F626" s="254" t="s">
        <v>1008</v>
      </c>
      <c r="G626" s="40"/>
      <c r="H626" s="40"/>
      <c r="I626" s="132"/>
      <c r="J626" s="40"/>
      <c r="K626" s="40"/>
      <c r="L626" s="44"/>
      <c r="M626" s="230"/>
      <c r="N626" s="231"/>
      <c r="O626" s="84"/>
      <c r="P626" s="84"/>
      <c r="Q626" s="84"/>
      <c r="R626" s="84"/>
      <c r="S626" s="84"/>
      <c r="T626" s="85"/>
      <c r="U626" s="38"/>
      <c r="V626" s="38"/>
      <c r="W626" s="38"/>
      <c r="X626" s="38"/>
      <c r="Y626" s="38"/>
      <c r="Z626" s="38"/>
      <c r="AA626" s="38"/>
      <c r="AB626" s="38"/>
      <c r="AC626" s="38"/>
      <c r="AD626" s="38"/>
      <c r="AE626" s="38"/>
      <c r="AT626" s="17" t="s">
        <v>209</v>
      </c>
      <c r="AU626" s="17" t="s">
        <v>81</v>
      </c>
    </row>
    <row r="627" s="13" customFormat="1">
      <c r="A627" s="13"/>
      <c r="B627" s="232"/>
      <c r="C627" s="233"/>
      <c r="D627" s="228" t="s">
        <v>133</v>
      </c>
      <c r="E627" s="234" t="s">
        <v>19</v>
      </c>
      <c r="F627" s="235" t="s">
        <v>1019</v>
      </c>
      <c r="G627" s="233"/>
      <c r="H627" s="236">
        <v>15</v>
      </c>
      <c r="I627" s="237"/>
      <c r="J627" s="233"/>
      <c r="K627" s="233"/>
      <c r="L627" s="238"/>
      <c r="M627" s="239"/>
      <c r="N627" s="240"/>
      <c r="O627" s="240"/>
      <c r="P627" s="240"/>
      <c r="Q627" s="240"/>
      <c r="R627" s="240"/>
      <c r="S627" s="240"/>
      <c r="T627" s="241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42" t="s">
        <v>133</v>
      </c>
      <c r="AU627" s="242" t="s">
        <v>81</v>
      </c>
      <c r="AV627" s="13" t="s">
        <v>84</v>
      </c>
      <c r="AW627" s="13" t="s">
        <v>34</v>
      </c>
      <c r="AX627" s="13" t="s">
        <v>81</v>
      </c>
      <c r="AY627" s="242" t="s">
        <v>125</v>
      </c>
    </row>
    <row r="628" s="2" customFormat="1" ht="21.75" customHeight="1">
      <c r="A628" s="38"/>
      <c r="B628" s="39"/>
      <c r="C628" s="215" t="s">
        <v>1020</v>
      </c>
      <c r="D628" s="215" t="s">
        <v>126</v>
      </c>
      <c r="E628" s="216" t="s">
        <v>1021</v>
      </c>
      <c r="F628" s="217" t="s">
        <v>1022</v>
      </c>
      <c r="G628" s="218" t="s">
        <v>129</v>
      </c>
      <c r="H628" s="219">
        <v>15</v>
      </c>
      <c r="I628" s="220"/>
      <c r="J628" s="221">
        <f>ROUND(I628*H628,2)</f>
        <v>0</v>
      </c>
      <c r="K628" s="217" t="s">
        <v>176</v>
      </c>
      <c r="L628" s="44"/>
      <c r="M628" s="222" t="s">
        <v>19</v>
      </c>
      <c r="N628" s="223" t="s">
        <v>44</v>
      </c>
      <c r="O628" s="84"/>
      <c r="P628" s="224">
        <f>O628*H628</f>
        <v>0</v>
      </c>
      <c r="Q628" s="224">
        <v>0</v>
      </c>
      <c r="R628" s="224">
        <f>Q628*H628</f>
        <v>0</v>
      </c>
      <c r="S628" s="224">
        <v>0</v>
      </c>
      <c r="T628" s="225">
        <f>S628*H628</f>
        <v>0</v>
      </c>
      <c r="U628" s="38"/>
      <c r="V628" s="38"/>
      <c r="W628" s="38"/>
      <c r="X628" s="38"/>
      <c r="Y628" s="38"/>
      <c r="Z628" s="38"/>
      <c r="AA628" s="38"/>
      <c r="AB628" s="38"/>
      <c r="AC628" s="38"/>
      <c r="AD628" s="38"/>
      <c r="AE628" s="38"/>
      <c r="AR628" s="226" t="s">
        <v>229</v>
      </c>
      <c r="AT628" s="226" t="s">
        <v>126</v>
      </c>
      <c r="AU628" s="226" t="s">
        <v>81</v>
      </c>
      <c r="AY628" s="17" t="s">
        <v>125</v>
      </c>
      <c r="BE628" s="227">
        <f>IF(N628="základní",J628,0)</f>
        <v>0</v>
      </c>
      <c r="BF628" s="227">
        <f>IF(N628="snížená",J628,0)</f>
        <v>0</v>
      </c>
      <c r="BG628" s="227">
        <f>IF(N628="zákl. přenesená",J628,0)</f>
        <v>0</v>
      </c>
      <c r="BH628" s="227">
        <f>IF(N628="sníž. přenesená",J628,0)</f>
        <v>0</v>
      </c>
      <c r="BI628" s="227">
        <f>IF(N628="nulová",J628,0)</f>
        <v>0</v>
      </c>
      <c r="BJ628" s="17" t="s">
        <v>81</v>
      </c>
      <c r="BK628" s="227">
        <f>ROUND(I628*H628,2)</f>
        <v>0</v>
      </c>
      <c r="BL628" s="17" t="s">
        <v>229</v>
      </c>
      <c r="BM628" s="226" t="s">
        <v>1023</v>
      </c>
    </row>
    <row r="629" s="2" customFormat="1">
      <c r="A629" s="38"/>
      <c r="B629" s="39"/>
      <c r="C629" s="40"/>
      <c r="D629" s="228" t="s">
        <v>132</v>
      </c>
      <c r="E629" s="40"/>
      <c r="F629" s="229" t="s">
        <v>1024</v>
      </c>
      <c r="G629" s="40"/>
      <c r="H629" s="40"/>
      <c r="I629" s="132"/>
      <c r="J629" s="40"/>
      <c r="K629" s="40"/>
      <c r="L629" s="44"/>
      <c r="M629" s="230"/>
      <c r="N629" s="231"/>
      <c r="O629" s="84"/>
      <c r="P629" s="84"/>
      <c r="Q629" s="84"/>
      <c r="R629" s="84"/>
      <c r="S629" s="84"/>
      <c r="T629" s="85"/>
      <c r="U629" s="38"/>
      <c r="V629" s="38"/>
      <c r="W629" s="38"/>
      <c r="X629" s="38"/>
      <c r="Y629" s="38"/>
      <c r="Z629" s="38"/>
      <c r="AA629" s="38"/>
      <c r="AB629" s="38"/>
      <c r="AC629" s="38"/>
      <c r="AD629" s="38"/>
      <c r="AE629" s="38"/>
      <c r="AT629" s="17" t="s">
        <v>132</v>
      </c>
      <c r="AU629" s="17" t="s">
        <v>81</v>
      </c>
    </row>
    <row r="630" s="13" customFormat="1">
      <c r="A630" s="13"/>
      <c r="B630" s="232"/>
      <c r="C630" s="233"/>
      <c r="D630" s="228" t="s">
        <v>133</v>
      </c>
      <c r="E630" s="234" t="s">
        <v>19</v>
      </c>
      <c r="F630" s="235" t="s">
        <v>1019</v>
      </c>
      <c r="G630" s="233"/>
      <c r="H630" s="236">
        <v>15</v>
      </c>
      <c r="I630" s="237"/>
      <c r="J630" s="233"/>
      <c r="K630" s="233"/>
      <c r="L630" s="238"/>
      <c r="M630" s="239"/>
      <c r="N630" s="240"/>
      <c r="O630" s="240"/>
      <c r="P630" s="240"/>
      <c r="Q630" s="240"/>
      <c r="R630" s="240"/>
      <c r="S630" s="240"/>
      <c r="T630" s="241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42" t="s">
        <v>133</v>
      </c>
      <c r="AU630" s="242" t="s">
        <v>81</v>
      </c>
      <c r="AV630" s="13" t="s">
        <v>84</v>
      </c>
      <c r="AW630" s="13" t="s">
        <v>34</v>
      </c>
      <c r="AX630" s="13" t="s">
        <v>81</v>
      </c>
      <c r="AY630" s="242" t="s">
        <v>125</v>
      </c>
    </row>
    <row r="631" s="2" customFormat="1" ht="21.75" customHeight="1">
      <c r="A631" s="38"/>
      <c r="B631" s="39"/>
      <c r="C631" s="215" t="s">
        <v>1025</v>
      </c>
      <c r="D631" s="215" t="s">
        <v>126</v>
      </c>
      <c r="E631" s="216" t="s">
        <v>1026</v>
      </c>
      <c r="F631" s="217" t="s">
        <v>1027</v>
      </c>
      <c r="G631" s="218" t="s">
        <v>881</v>
      </c>
      <c r="H631" s="219">
        <v>2.3999999999999999</v>
      </c>
      <c r="I631" s="220"/>
      <c r="J631" s="221">
        <f>ROUND(I631*H631,2)</f>
        <v>0</v>
      </c>
      <c r="K631" s="217" t="s">
        <v>176</v>
      </c>
      <c r="L631" s="44"/>
      <c r="M631" s="222" t="s">
        <v>19</v>
      </c>
      <c r="N631" s="223" t="s">
        <v>44</v>
      </c>
      <c r="O631" s="84"/>
      <c r="P631" s="224">
        <f>O631*H631</f>
        <v>0</v>
      </c>
      <c r="Q631" s="224">
        <v>0</v>
      </c>
      <c r="R631" s="224">
        <f>Q631*H631</f>
        <v>0</v>
      </c>
      <c r="S631" s="224">
        <v>0</v>
      </c>
      <c r="T631" s="225">
        <f>S631*H631</f>
        <v>0</v>
      </c>
      <c r="U631" s="38"/>
      <c r="V631" s="38"/>
      <c r="W631" s="38"/>
      <c r="X631" s="38"/>
      <c r="Y631" s="38"/>
      <c r="Z631" s="38"/>
      <c r="AA631" s="38"/>
      <c r="AB631" s="38"/>
      <c r="AC631" s="38"/>
      <c r="AD631" s="38"/>
      <c r="AE631" s="38"/>
      <c r="AR631" s="226" t="s">
        <v>229</v>
      </c>
      <c r="AT631" s="226" t="s">
        <v>126</v>
      </c>
      <c r="AU631" s="226" t="s">
        <v>81</v>
      </c>
      <c r="AY631" s="17" t="s">
        <v>125</v>
      </c>
      <c r="BE631" s="227">
        <f>IF(N631="základní",J631,0)</f>
        <v>0</v>
      </c>
      <c r="BF631" s="227">
        <f>IF(N631="snížená",J631,0)</f>
        <v>0</v>
      </c>
      <c r="BG631" s="227">
        <f>IF(N631="zákl. přenesená",J631,0)</f>
        <v>0</v>
      </c>
      <c r="BH631" s="227">
        <f>IF(N631="sníž. přenesená",J631,0)</f>
        <v>0</v>
      </c>
      <c r="BI631" s="227">
        <f>IF(N631="nulová",J631,0)</f>
        <v>0</v>
      </c>
      <c r="BJ631" s="17" t="s">
        <v>81</v>
      </c>
      <c r="BK631" s="227">
        <f>ROUND(I631*H631,2)</f>
        <v>0</v>
      </c>
      <c r="BL631" s="17" t="s">
        <v>229</v>
      </c>
      <c r="BM631" s="226" t="s">
        <v>1028</v>
      </c>
    </row>
    <row r="632" s="2" customFormat="1">
      <c r="A632" s="38"/>
      <c r="B632" s="39"/>
      <c r="C632" s="40"/>
      <c r="D632" s="228" t="s">
        <v>132</v>
      </c>
      <c r="E632" s="40"/>
      <c r="F632" s="229" t="s">
        <v>1027</v>
      </c>
      <c r="G632" s="40"/>
      <c r="H632" s="40"/>
      <c r="I632" s="132"/>
      <c r="J632" s="40"/>
      <c r="K632" s="40"/>
      <c r="L632" s="44"/>
      <c r="M632" s="230"/>
      <c r="N632" s="231"/>
      <c r="O632" s="84"/>
      <c r="P632" s="84"/>
      <c r="Q632" s="84"/>
      <c r="R632" s="84"/>
      <c r="S632" s="84"/>
      <c r="T632" s="85"/>
      <c r="U632" s="38"/>
      <c r="V632" s="38"/>
      <c r="W632" s="38"/>
      <c r="X632" s="38"/>
      <c r="Y632" s="38"/>
      <c r="Z632" s="38"/>
      <c r="AA632" s="38"/>
      <c r="AB632" s="38"/>
      <c r="AC632" s="38"/>
      <c r="AD632" s="38"/>
      <c r="AE632" s="38"/>
      <c r="AT632" s="17" t="s">
        <v>132</v>
      </c>
      <c r="AU632" s="17" t="s">
        <v>81</v>
      </c>
    </row>
    <row r="633" s="13" customFormat="1">
      <c r="A633" s="13"/>
      <c r="B633" s="232"/>
      <c r="C633" s="233"/>
      <c r="D633" s="228" t="s">
        <v>133</v>
      </c>
      <c r="E633" s="234" t="s">
        <v>19</v>
      </c>
      <c r="F633" s="235" t="s">
        <v>1029</v>
      </c>
      <c r="G633" s="233"/>
      <c r="H633" s="236">
        <v>2.3999999999999999</v>
      </c>
      <c r="I633" s="237"/>
      <c r="J633" s="233"/>
      <c r="K633" s="233"/>
      <c r="L633" s="238"/>
      <c r="M633" s="239"/>
      <c r="N633" s="240"/>
      <c r="O633" s="240"/>
      <c r="P633" s="240"/>
      <c r="Q633" s="240"/>
      <c r="R633" s="240"/>
      <c r="S633" s="240"/>
      <c r="T633" s="241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42" t="s">
        <v>133</v>
      </c>
      <c r="AU633" s="242" t="s">
        <v>81</v>
      </c>
      <c r="AV633" s="13" t="s">
        <v>84</v>
      </c>
      <c r="AW633" s="13" t="s">
        <v>34</v>
      </c>
      <c r="AX633" s="13" t="s">
        <v>81</v>
      </c>
      <c r="AY633" s="242" t="s">
        <v>125</v>
      </c>
    </row>
    <row r="634" s="2" customFormat="1" ht="21.75" customHeight="1">
      <c r="A634" s="38"/>
      <c r="B634" s="39"/>
      <c r="C634" s="215" t="s">
        <v>1030</v>
      </c>
      <c r="D634" s="215" t="s">
        <v>126</v>
      </c>
      <c r="E634" s="216" t="s">
        <v>1031</v>
      </c>
      <c r="F634" s="217" t="s">
        <v>1032</v>
      </c>
      <c r="G634" s="218" t="s">
        <v>881</v>
      </c>
      <c r="H634" s="219">
        <v>2.3999999999999999</v>
      </c>
      <c r="I634" s="220"/>
      <c r="J634" s="221">
        <f>ROUND(I634*H634,2)</f>
        <v>0</v>
      </c>
      <c r="K634" s="217" t="s">
        <v>176</v>
      </c>
      <c r="L634" s="44"/>
      <c r="M634" s="222" t="s">
        <v>19</v>
      </c>
      <c r="N634" s="223" t="s">
        <v>44</v>
      </c>
      <c r="O634" s="84"/>
      <c r="P634" s="224">
        <f>O634*H634</f>
        <v>0</v>
      </c>
      <c r="Q634" s="224">
        <v>0</v>
      </c>
      <c r="R634" s="224">
        <f>Q634*H634</f>
        <v>0</v>
      </c>
      <c r="S634" s="224">
        <v>0</v>
      </c>
      <c r="T634" s="225">
        <f>S634*H634</f>
        <v>0</v>
      </c>
      <c r="U634" s="38"/>
      <c r="V634" s="38"/>
      <c r="W634" s="38"/>
      <c r="X634" s="38"/>
      <c r="Y634" s="38"/>
      <c r="Z634" s="38"/>
      <c r="AA634" s="38"/>
      <c r="AB634" s="38"/>
      <c r="AC634" s="38"/>
      <c r="AD634" s="38"/>
      <c r="AE634" s="38"/>
      <c r="AR634" s="226" t="s">
        <v>229</v>
      </c>
      <c r="AT634" s="226" t="s">
        <v>126</v>
      </c>
      <c r="AU634" s="226" t="s">
        <v>81</v>
      </c>
      <c r="AY634" s="17" t="s">
        <v>125</v>
      </c>
      <c r="BE634" s="227">
        <f>IF(N634="základní",J634,0)</f>
        <v>0</v>
      </c>
      <c r="BF634" s="227">
        <f>IF(N634="snížená",J634,0)</f>
        <v>0</v>
      </c>
      <c r="BG634" s="227">
        <f>IF(N634="zákl. přenesená",J634,0)</f>
        <v>0</v>
      </c>
      <c r="BH634" s="227">
        <f>IF(N634="sníž. přenesená",J634,0)</f>
        <v>0</v>
      </c>
      <c r="BI634" s="227">
        <f>IF(N634="nulová",J634,0)</f>
        <v>0</v>
      </c>
      <c r="BJ634" s="17" t="s">
        <v>81</v>
      </c>
      <c r="BK634" s="227">
        <f>ROUND(I634*H634,2)</f>
        <v>0</v>
      </c>
      <c r="BL634" s="17" t="s">
        <v>229</v>
      </c>
      <c r="BM634" s="226" t="s">
        <v>1033</v>
      </c>
    </row>
    <row r="635" s="2" customFormat="1">
      <c r="A635" s="38"/>
      <c r="B635" s="39"/>
      <c r="C635" s="40"/>
      <c r="D635" s="228" t="s">
        <v>132</v>
      </c>
      <c r="E635" s="40"/>
      <c r="F635" s="229" t="s">
        <v>1034</v>
      </c>
      <c r="G635" s="40"/>
      <c r="H635" s="40"/>
      <c r="I635" s="132"/>
      <c r="J635" s="40"/>
      <c r="K635" s="40"/>
      <c r="L635" s="44"/>
      <c r="M635" s="230"/>
      <c r="N635" s="231"/>
      <c r="O635" s="84"/>
      <c r="P635" s="84"/>
      <c r="Q635" s="84"/>
      <c r="R635" s="84"/>
      <c r="S635" s="84"/>
      <c r="T635" s="85"/>
      <c r="U635" s="38"/>
      <c r="V635" s="38"/>
      <c r="W635" s="38"/>
      <c r="X635" s="38"/>
      <c r="Y635" s="38"/>
      <c r="Z635" s="38"/>
      <c r="AA635" s="38"/>
      <c r="AB635" s="38"/>
      <c r="AC635" s="38"/>
      <c r="AD635" s="38"/>
      <c r="AE635" s="38"/>
      <c r="AT635" s="17" t="s">
        <v>132</v>
      </c>
      <c r="AU635" s="17" t="s">
        <v>81</v>
      </c>
    </row>
    <row r="636" s="2" customFormat="1">
      <c r="A636" s="38"/>
      <c r="B636" s="39"/>
      <c r="C636" s="40"/>
      <c r="D636" s="228" t="s">
        <v>209</v>
      </c>
      <c r="E636" s="40"/>
      <c r="F636" s="254" t="s">
        <v>1035</v>
      </c>
      <c r="G636" s="40"/>
      <c r="H636" s="40"/>
      <c r="I636" s="132"/>
      <c r="J636" s="40"/>
      <c r="K636" s="40"/>
      <c r="L636" s="44"/>
      <c r="M636" s="230"/>
      <c r="N636" s="231"/>
      <c r="O636" s="84"/>
      <c r="P636" s="84"/>
      <c r="Q636" s="84"/>
      <c r="R636" s="84"/>
      <c r="S636" s="84"/>
      <c r="T636" s="85"/>
      <c r="U636" s="38"/>
      <c r="V636" s="38"/>
      <c r="W636" s="38"/>
      <c r="X636" s="38"/>
      <c r="Y636" s="38"/>
      <c r="Z636" s="38"/>
      <c r="AA636" s="38"/>
      <c r="AB636" s="38"/>
      <c r="AC636" s="38"/>
      <c r="AD636" s="38"/>
      <c r="AE636" s="38"/>
      <c r="AT636" s="17" t="s">
        <v>209</v>
      </c>
      <c r="AU636" s="17" t="s">
        <v>81</v>
      </c>
    </row>
    <row r="637" s="13" customFormat="1">
      <c r="A637" s="13"/>
      <c r="B637" s="232"/>
      <c r="C637" s="233"/>
      <c r="D637" s="228" t="s">
        <v>133</v>
      </c>
      <c r="E637" s="234" t="s">
        <v>19</v>
      </c>
      <c r="F637" s="235" t="s">
        <v>1029</v>
      </c>
      <c r="G637" s="233"/>
      <c r="H637" s="236">
        <v>2.3999999999999999</v>
      </c>
      <c r="I637" s="237"/>
      <c r="J637" s="233"/>
      <c r="K637" s="233"/>
      <c r="L637" s="238"/>
      <c r="M637" s="239"/>
      <c r="N637" s="240"/>
      <c r="O637" s="240"/>
      <c r="P637" s="240"/>
      <c r="Q637" s="240"/>
      <c r="R637" s="240"/>
      <c r="S637" s="240"/>
      <c r="T637" s="241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42" t="s">
        <v>133</v>
      </c>
      <c r="AU637" s="242" t="s">
        <v>81</v>
      </c>
      <c r="AV637" s="13" t="s">
        <v>84</v>
      </c>
      <c r="AW637" s="13" t="s">
        <v>34</v>
      </c>
      <c r="AX637" s="13" t="s">
        <v>81</v>
      </c>
      <c r="AY637" s="242" t="s">
        <v>125</v>
      </c>
    </row>
    <row r="638" s="2" customFormat="1" ht="16.5" customHeight="1">
      <c r="A638" s="38"/>
      <c r="B638" s="39"/>
      <c r="C638" s="215" t="s">
        <v>1036</v>
      </c>
      <c r="D638" s="215" t="s">
        <v>126</v>
      </c>
      <c r="E638" s="216" t="s">
        <v>1037</v>
      </c>
      <c r="F638" s="217" t="s">
        <v>1038</v>
      </c>
      <c r="G638" s="218" t="s">
        <v>129</v>
      </c>
      <c r="H638" s="219">
        <v>5</v>
      </c>
      <c r="I638" s="220"/>
      <c r="J638" s="221">
        <f>ROUND(I638*H638,2)</f>
        <v>0</v>
      </c>
      <c r="K638" s="217" t="s">
        <v>176</v>
      </c>
      <c r="L638" s="44"/>
      <c r="M638" s="222" t="s">
        <v>19</v>
      </c>
      <c r="N638" s="223" t="s">
        <v>44</v>
      </c>
      <c r="O638" s="84"/>
      <c r="P638" s="224">
        <f>O638*H638</f>
        <v>0</v>
      </c>
      <c r="Q638" s="224">
        <v>0</v>
      </c>
      <c r="R638" s="224">
        <f>Q638*H638</f>
        <v>0</v>
      </c>
      <c r="S638" s="224">
        <v>0</v>
      </c>
      <c r="T638" s="225">
        <f>S638*H638</f>
        <v>0</v>
      </c>
      <c r="U638" s="38"/>
      <c r="V638" s="38"/>
      <c r="W638" s="38"/>
      <c r="X638" s="38"/>
      <c r="Y638" s="38"/>
      <c r="Z638" s="38"/>
      <c r="AA638" s="38"/>
      <c r="AB638" s="38"/>
      <c r="AC638" s="38"/>
      <c r="AD638" s="38"/>
      <c r="AE638" s="38"/>
      <c r="AR638" s="226" t="s">
        <v>229</v>
      </c>
      <c r="AT638" s="226" t="s">
        <v>126</v>
      </c>
      <c r="AU638" s="226" t="s">
        <v>81</v>
      </c>
      <c r="AY638" s="17" t="s">
        <v>125</v>
      </c>
      <c r="BE638" s="227">
        <f>IF(N638="základní",J638,0)</f>
        <v>0</v>
      </c>
      <c r="BF638" s="227">
        <f>IF(N638="snížená",J638,0)</f>
        <v>0</v>
      </c>
      <c r="BG638" s="227">
        <f>IF(N638="zákl. přenesená",J638,0)</f>
        <v>0</v>
      </c>
      <c r="BH638" s="227">
        <f>IF(N638="sníž. přenesená",J638,0)</f>
        <v>0</v>
      </c>
      <c r="BI638" s="227">
        <f>IF(N638="nulová",J638,0)</f>
        <v>0</v>
      </c>
      <c r="BJ638" s="17" t="s">
        <v>81</v>
      </c>
      <c r="BK638" s="227">
        <f>ROUND(I638*H638,2)</f>
        <v>0</v>
      </c>
      <c r="BL638" s="17" t="s">
        <v>229</v>
      </c>
      <c r="BM638" s="226" t="s">
        <v>1039</v>
      </c>
    </row>
    <row r="639" s="2" customFormat="1">
      <c r="A639" s="38"/>
      <c r="B639" s="39"/>
      <c r="C639" s="40"/>
      <c r="D639" s="228" t="s">
        <v>132</v>
      </c>
      <c r="E639" s="40"/>
      <c r="F639" s="229" t="s">
        <v>1038</v>
      </c>
      <c r="G639" s="40"/>
      <c r="H639" s="40"/>
      <c r="I639" s="132"/>
      <c r="J639" s="40"/>
      <c r="K639" s="40"/>
      <c r="L639" s="44"/>
      <c r="M639" s="230"/>
      <c r="N639" s="231"/>
      <c r="O639" s="84"/>
      <c r="P639" s="84"/>
      <c r="Q639" s="84"/>
      <c r="R639" s="84"/>
      <c r="S639" s="84"/>
      <c r="T639" s="85"/>
      <c r="U639" s="38"/>
      <c r="V639" s="38"/>
      <c r="W639" s="38"/>
      <c r="X639" s="38"/>
      <c r="Y639" s="38"/>
      <c r="Z639" s="38"/>
      <c r="AA639" s="38"/>
      <c r="AB639" s="38"/>
      <c r="AC639" s="38"/>
      <c r="AD639" s="38"/>
      <c r="AE639" s="38"/>
      <c r="AT639" s="17" t="s">
        <v>132</v>
      </c>
      <c r="AU639" s="17" t="s">
        <v>81</v>
      </c>
    </row>
    <row r="640" s="13" customFormat="1">
      <c r="A640" s="13"/>
      <c r="B640" s="232"/>
      <c r="C640" s="233"/>
      <c r="D640" s="228" t="s">
        <v>133</v>
      </c>
      <c r="E640" s="234" t="s">
        <v>19</v>
      </c>
      <c r="F640" s="235" t="s">
        <v>156</v>
      </c>
      <c r="G640" s="233"/>
      <c r="H640" s="236">
        <v>5</v>
      </c>
      <c r="I640" s="237"/>
      <c r="J640" s="233"/>
      <c r="K640" s="233"/>
      <c r="L640" s="238"/>
      <c r="M640" s="239"/>
      <c r="N640" s="240"/>
      <c r="O640" s="240"/>
      <c r="P640" s="240"/>
      <c r="Q640" s="240"/>
      <c r="R640" s="240"/>
      <c r="S640" s="240"/>
      <c r="T640" s="241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42" t="s">
        <v>133</v>
      </c>
      <c r="AU640" s="242" t="s">
        <v>81</v>
      </c>
      <c r="AV640" s="13" t="s">
        <v>84</v>
      </c>
      <c r="AW640" s="13" t="s">
        <v>34</v>
      </c>
      <c r="AX640" s="13" t="s">
        <v>81</v>
      </c>
      <c r="AY640" s="242" t="s">
        <v>125</v>
      </c>
    </row>
    <row r="641" s="2" customFormat="1" ht="21.75" customHeight="1">
      <c r="A641" s="38"/>
      <c r="B641" s="39"/>
      <c r="C641" s="215" t="s">
        <v>1040</v>
      </c>
      <c r="D641" s="215" t="s">
        <v>126</v>
      </c>
      <c r="E641" s="216" t="s">
        <v>1041</v>
      </c>
      <c r="F641" s="217" t="s">
        <v>1042</v>
      </c>
      <c r="G641" s="218" t="s">
        <v>129</v>
      </c>
      <c r="H641" s="219">
        <v>75</v>
      </c>
      <c r="I641" s="220"/>
      <c r="J641" s="221">
        <f>ROUND(I641*H641,2)</f>
        <v>0</v>
      </c>
      <c r="K641" s="217" t="s">
        <v>176</v>
      </c>
      <c r="L641" s="44"/>
      <c r="M641" s="222" t="s">
        <v>19</v>
      </c>
      <c r="N641" s="223" t="s">
        <v>44</v>
      </c>
      <c r="O641" s="84"/>
      <c r="P641" s="224">
        <f>O641*H641</f>
        <v>0</v>
      </c>
      <c r="Q641" s="224">
        <v>0.00013999999999999999</v>
      </c>
      <c r="R641" s="224">
        <f>Q641*H641</f>
        <v>0.010499999999999999</v>
      </c>
      <c r="S641" s="224">
        <v>0</v>
      </c>
      <c r="T641" s="225">
        <f>S641*H641</f>
        <v>0</v>
      </c>
      <c r="U641" s="38"/>
      <c r="V641" s="38"/>
      <c r="W641" s="38"/>
      <c r="X641" s="38"/>
      <c r="Y641" s="38"/>
      <c r="Z641" s="38"/>
      <c r="AA641" s="38"/>
      <c r="AB641" s="38"/>
      <c r="AC641" s="38"/>
      <c r="AD641" s="38"/>
      <c r="AE641" s="38"/>
      <c r="AR641" s="226" t="s">
        <v>229</v>
      </c>
      <c r="AT641" s="226" t="s">
        <v>126</v>
      </c>
      <c r="AU641" s="226" t="s">
        <v>81</v>
      </c>
      <c r="AY641" s="17" t="s">
        <v>125</v>
      </c>
      <c r="BE641" s="227">
        <f>IF(N641="základní",J641,0)</f>
        <v>0</v>
      </c>
      <c r="BF641" s="227">
        <f>IF(N641="snížená",J641,0)</f>
        <v>0</v>
      </c>
      <c r="BG641" s="227">
        <f>IF(N641="zákl. přenesená",J641,0)</f>
        <v>0</v>
      </c>
      <c r="BH641" s="227">
        <f>IF(N641="sníž. přenesená",J641,0)</f>
        <v>0</v>
      </c>
      <c r="BI641" s="227">
        <f>IF(N641="nulová",J641,0)</f>
        <v>0</v>
      </c>
      <c r="BJ641" s="17" t="s">
        <v>81</v>
      </c>
      <c r="BK641" s="227">
        <f>ROUND(I641*H641,2)</f>
        <v>0</v>
      </c>
      <c r="BL641" s="17" t="s">
        <v>229</v>
      </c>
      <c r="BM641" s="226" t="s">
        <v>1043</v>
      </c>
    </row>
    <row r="642" s="2" customFormat="1">
      <c r="A642" s="38"/>
      <c r="B642" s="39"/>
      <c r="C642" s="40"/>
      <c r="D642" s="228" t="s">
        <v>132</v>
      </c>
      <c r="E642" s="40"/>
      <c r="F642" s="229" t="s">
        <v>1042</v>
      </c>
      <c r="G642" s="40"/>
      <c r="H642" s="40"/>
      <c r="I642" s="132"/>
      <c r="J642" s="40"/>
      <c r="K642" s="40"/>
      <c r="L642" s="44"/>
      <c r="M642" s="230"/>
      <c r="N642" s="231"/>
      <c r="O642" s="84"/>
      <c r="P642" s="84"/>
      <c r="Q642" s="84"/>
      <c r="R642" s="84"/>
      <c r="S642" s="84"/>
      <c r="T642" s="85"/>
      <c r="U642" s="38"/>
      <c r="V642" s="38"/>
      <c r="W642" s="38"/>
      <c r="X642" s="38"/>
      <c r="Y642" s="38"/>
      <c r="Z642" s="38"/>
      <c r="AA642" s="38"/>
      <c r="AB642" s="38"/>
      <c r="AC642" s="38"/>
      <c r="AD642" s="38"/>
      <c r="AE642" s="38"/>
      <c r="AT642" s="17" t="s">
        <v>132</v>
      </c>
      <c r="AU642" s="17" t="s">
        <v>81</v>
      </c>
    </row>
    <row r="643" s="13" customFormat="1">
      <c r="A643" s="13"/>
      <c r="B643" s="232"/>
      <c r="C643" s="233"/>
      <c r="D643" s="228" t="s">
        <v>133</v>
      </c>
      <c r="E643" s="234" t="s">
        <v>19</v>
      </c>
      <c r="F643" s="235" t="s">
        <v>1044</v>
      </c>
      <c r="G643" s="233"/>
      <c r="H643" s="236">
        <v>70</v>
      </c>
      <c r="I643" s="237"/>
      <c r="J643" s="233"/>
      <c r="K643" s="233"/>
      <c r="L643" s="238"/>
      <c r="M643" s="239"/>
      <c r="N643" s="240"/>
      <c r="O643" s="240"/>
      <c r="P643" s="240"/>
      <c r="Q643" s="240"/>
      <c r="R643" s="240"/>
      <c r="S643" s="240"/>
      <c r="T643" s="241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42" t="s">
        <v>133</v>
      </c>
      <c r="AU643" s="242" t="s">
        <v>81</v>
      </c>
      <c r="AV643" s="13" t="s">
        <v>84</v>
      </c>
      <c r="AW643" s="13" t="s">
        <v>34</v>
      </c>
      <c r="AX643" s="13" t="s">
        <v>73</v>
      </c>
      <c r="AY643" s="242" t="s">
        <v>125</v>
      </c>
    </row>
    <row r="644" s="13" customFormat="1">
      <c r="A644" s="13"/>
      <c r="B644" s="232"/>
      <c r="C644" s="233"/>
      <c r="D644" s="228" t="s">
        <v>133</v>
      </c>
      <c r="E644" s="234" t="s">
        <v>19</v>
      </c>
      <c r="F644" s="235" t="s">
        <v>156</v>
      </c>
      <c r="G644" s="233"/>
      <c r="H644" s="236">
        <v>5</v>
      </c>
      <c r="I644" s="237"/>
      <c r="J644" s="233"/>
      <c r="K644" s="233"/>
      <c r="L644" s="238"/>
      <c r="M644" s="239"/>
      <c r="N644" s="240"/>
      <c r="O644" s="240"/>
      <c r="P644" s="240"/>
      <c r="Q644" s="240"/>
      <c r="R644" s="240"/>
      <c r="S644" s="240"/>
      <c r="T644" s="241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42" t="s">
        <v>133</v>
      </c>
      <c r="AU644" s="242" t="s">
        <v>81</v>
      </c>
      <c r="AV644" s="13" t="s">
        <v>84</v>
      </c>
      <c r="AW644" s="13" t="s">
        <v>34</v>
      </c>
      <c r="AX644" s="13" t="s">
        <v>73</v>
      </c>
      <c r="AY644" s="242" t="s">
        <v>125</v>
      </c>
    </row>
    <row r="645" s="14" customFormat="1">
      <c r="A645" s="14"/>
      <c r="B645" s="243"/>
      <c r="C645" s="244"/>
      <c r="D645" s="228" t="s">
        <v>133</v>
      </c>
      <c r="E645" s="245" t="s">
        <v>19</v>
      </c>
      <c r="F645" s="246" t="s">
        <v>141</v>
      </c>
      <c r="G645" s="244"/>
      <c r="H645" s="247">
        <v>75</v>
      </c>
      <c r="I645" s="248"/>
      <c r="J645" s="244"/>
      <c r="K645" s="244"/>
      <c r="L645" s="249"/>
      <c r="M645" s="250"/>
      <c r="N645" s="251"/>
      <c r="O645" s="251"/>
      <c r="P645" s="251"/>
      <c r="Q645" s="251"/>
      <c r="R645" s="251"/>
      <c r="S645" s="251"/>
      <c r="T645" s="252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53" t="s">
        <v>133</v>
      </c>
      <c r="AU645" s="253" t="s">
        <v>81</v>
      </c>
      <c r="AV645" s="14" t="s">
        <v>130</v>
      </c>
      <c r="AW645" s="14" t="s">
        <v>34</v>
      </c>
      <c r="AX645" s="14" t="s">
        <v>81</v>
      </c>
      <c r="AY645" s="253" t="s">
        <v>125</v>
      </c>
    </row>
    <row r="646" s="2" customFormat="1" ht="16.5" customHeight="1">
      <c r="A646" s="38"/>
      <c r="B646" s="39"/>
      <c r="C646" s="215" t="s">
        <v>1045</v>
      </c>
      <c r="D646" s="215" t="s">
        <v>126</v>
      </c>
      <c r="E646" s="216" t="s">
        <v>1046</v>
      </c>
      <c r="F646" s="217" t="s">
        <v>1047</v>
      </c>
      <c r="G646" s="218" t="s">
        <v>129</v>
      </c>
      <c r="H646" s="219">
        <v>100</v>
      </c>
      <c r="I646" s="220"/>
      <c r="J646" s="221">
        <f>ROUND(I646*H646,2)</f>
        <v>0</v>
      </c>
      <c r="K646" s="217" t="s">
        <v>176</v>
      </c>
      <c r="L646" s="44"/>
      <c r="M646" s="222" t="s">
        <v>19</v>
      </c>
      <c r="N646" s="223" t="s">
        <v>44</v>
      </c>
      <c r="O646" s="84"/>
      <c r="P646" s="224">
        <f>O646*H646</f>
        <v>0</v>
      </c>
      <c r="Q646" s="224">
        <v>9.0000000000000006E-05</v>
      </c>
      <c r="R646" s="224">
        <f>Q646*H646</f>
        <v>0.0090000000000000011</v>
      </c>
      <c r="S646" s="224">
        <v>0</v>
      </c>
      <c r="T646" s="225">
        <f>S646*H646</f>
        <v>0</v>
      </c>
      <c r="U646" s="38"/>
      <c r="V646" s="38"/>
      <c r="W646" s="38"/>
      <c r="X646" s="38"/>
      <c r="Y646" s="38"/>
      <c r="Z646" s="38"/>
      <c r="AA646" s="38"/>
      <c r="AB646" s="38"/>
      <c r="AC646" s="38"/>
      <c r="AD646" s="38"/>
      <c r="AE646" s="38"/>
      <c r="AR646" s="226" t="s">
        <v>229</v>
      </c>
      <c r="AT646" s="226" t="s">
        <v>126</v>
      </c>
      <c r="AU646" s="226" t="s">
        <v>81</v>
      </c>
      <c r="AY646" s="17" t="s">
        <v>125</v>
      </c>
      <c r="BE646" s="227">
        <f>IF(N646="základní",J646,0)</f>
        <v>0</v>
      </c>
      <c r="BF646" s="227">
        <f>IF(N646="snížená",J646,0)</f>
        <v>0</v>
      </c>
      <c r="BG646" s="227">
        <f>IF(N646="zákl. přenesená",J646,0)</f>
        <v>0</v>
      </c>
      <c r="BH646" s="227">
        <f>IF(N646="sníž. přenesená",J646,0)</f>
        <v>0</v>
      </c>
      <c r="BI646" s="227">
        <f>IF(N646="nulová",J646,0)</f>
        <v>0</v>
      </c>
      <c r="BJ646" s="17" t="s">
        <v>81</v>
      </c>
      <c r="BK646" s="227">
        <f>ROUND(I646*H646,2)</f>
        <v>0</v>
      </c>
      <c r="BL646" s="17" t="s">
        <v>229</v>
      </c>
      <c r="BM646" s="226" t="s">
        <v>1048</v>
      </c>
    </row>
    <row r="647" s="2" customFormat="1">
      <c r="A647" s="38"/>
      <c r="B647" s="39"/>
      <c r="C647" s="40"/>
      <c r="D647" s="228" t="s">
        <v>132</v>
      </c>
      <c r="E647" s="40"/>
      <c r="F647" s="229" t="s">
        <v>1047</v>
      </c>
      <c r="G647" s="40"/>
      <c r="H647" s="40"/>
      <c r="I647" s="132"/>
      <c r="J647" s="40"/>
      <c r="K647" s="40"/>
      <c r="L647" s="44"/>
      <c r="M647" s="230"/>
      <c r="N647" s="231"/>
      <c r="O647" s="84"/>
      <c r="P647" s="84"/>
      <c r="Q647" s="84"/>
      <c r="R647" s="84"/>
      <c r="S647" s="84"/>
      <c r="T647" s="85"/>
      <c r="U647" s="38"/>
      <c r="V647" s="38"/>
      <c r="W647" s="38"/>
      <c r="X647" s="38"/>
      <c r="Y647" s="38"/>
      <c r="Z647" s="38"/>
      <c r="AA647" s="38"/>
      <c r="AB647" s="38"/>
      <c r="AC647" s="38"/>
      <c r="AD647" s="38"/>
      <c r="AE647" s="38"/>
      <c r="AT647" s="17" t="s">
        <v>132</v>
      </c>
      <c r="AU647" s="17" t="s">
        <v>81</v>
      </c>
    </row>
    <row r="648" s="2" customFormat="1" ht="16.5" customHeight="1">
      <c r="A648" s="38"/>
      <c r="B648" s="39"/>
      <c r="C648" s="257" t="s">
        <v>1049</v>
      </c>
      <c r="D648" s="257" t="s">
        <v>173</v>
      </c>
      <c r="E648" s="258" t="s">
        <v>1050</v>
      </c>
      <c r="F648" s="259" t="s">
        <v>1051</v>
      </c>
      <c r="G648" s="260" t="s">
        <v>1052</v>
      </c>
      <c r="H648" s="261">
        <v>100</v>
      </c>
      <c r="I648" s="262"/>
      <c r="J648" s="263">
        <f>ROUND(I648*H648,2)</f>
        <v>0</v>
      </c>
      <c r="K648" s="259" t="s">
        <v>176</v>
      </c>
      <c r="L648" s="264"/>
      <c r="M648" s="265" t="s">
        <v>19</v>
      </c>
      <c r="N648" s="266" t="s">
        <v>44</v>
      </c>
      <c r="O648" s="84"/>
      <c r="P648" s="224">
        <f>O648*H648</f>
        <v>0</v>
      </c>
      <c r="Q648" s="224">
        <v>0.00042999999999999999</v>
      </c>
      <c r="R648" s="224">
        <f>Q648*H648</f>
        <v>0.042999999999999997</v>
      </c>
      <c r="S648" s="224">
        <v>0</v>
      </c>
      <c r="T648" s="225">
        <f>S648*H648</f>
        <v>0</v>
      </c>
      <c r="U648" s="38"/>
      <c r="V648" s="38"/>
      <c r="W648" s="38"/>
      <c r="X648" s="38"/>
      <c r="Y648" s="38"/>
      <c r="Z648" s="38"/>
      <c r="AA648" s="38"/>
      <c r="AB648" s="38"/>
      <c r="AC648" s="38"/>
      <c r="AD648" s="38"/>
      <c r="AE648" s="38"/>
      <c r="AR648" s="226" t="s">
        <v>234</v>
      </c>
      <c r="AT648" s="226" t="s">
        <v>173</v>
      </c>
      <c r="AU648" s="226" t="s">
        <v>81</v>
      </c>
      <c r="AY648" s="17" t="s">
        <v>125</v>
      </c>
      <c r="BE648" s="227">
        <f>IF(N648="základní",J648,0)</f>
        <v>0</v>
      </c>
      <c r="BF648" s="227">
        <f>IF(N648="snížená",J648,0)</f>
        <v>0</v>
      </c>
      <c r="BG648" s="227">
        <f>IF(N648="zákl. přenesená",J648,0)</f>
        <v>0</v>
      </c>
      <c r="BH648" s="227">
        <f>IF(N648="sníž. přenesená",J648,0)</f>
        <v>0</v>
      </c>
      <c r="BI648" s="227">
        <f>IF(N648="nulová",J648,0)</f>
        <v>0</v>
      </c>
      <c r="BJ648" s="17" t="s">
        <v>81</v>
      </c>
      <c r="BK648" s="227">
        <f>ROUND(I648*H648,2)</f>
        <v>0</v>
      </c>
      <c r="BL648" s="17" t="s">
        <v>229</v>
      </c>
      <c r="BM648" s="226" t="s">
        <v>1053</v>
      </c>
    </row>
    <row r="649" s="2" customFormat="1">
      <c r="A649" s="38"/>
      <c r="B649" s="39"/>
      <c r="C649" s="40"/>
      <c r="D649" s="228" t="s">
        <v>132</v>
      </c>
      <c r="E649" s="40"/>
      <c r="F649" s="229" t="s">
        <v>1051</v>
      </c>
      <c r="G649" s="40"/>
      <c r="H649" s="40"/>
      <c r="I649" s="132"/>
      <c r="J649" s="40"/>
      <c r="K649" s="40"/>
      <c r="L649" s="44"/>
      <c r="M649" s="230"/>
      <c r="N649" s="231"/>
      <c r="O649" s="84"/>
      <c r="P649" s="84"/>
      <c r="Q649" s="84"/>
      <c r="R649" s="84"/>
      <c r="S649" s="84"/>
      <c r="T649" s="85"/>
      <c r="U649" s="38"/>
      <c r="V649" s="38"/>
      <c r="W649" s="38"/>
      <c r="X649" s="38"/>
      <c r="Y649" s="38"/>
      <c r="Z649" s="38"/>
      <c r="AA649" s="38"/>
      <c r="AB649" s="38"/>
      <c r="AC649" s="38"/>
      <c r="AD649" s="38"/>
      <c r="AE649" s="38"/>
      <c r="AT649" s="17" t="s">
        <v>132</v>
      </c>
      <c r="AU649" s="17" t="s">
        <v>81</v>
      </c>
    </row>
    <row r="650" s="2" customFormat="1" ht="21.75" customHeight="1">
      <c r="A650" s="38"/>
      <c r="B650" s="39"/>
      <c r="C650" s="215" t="s">
        <v>1054</v>
      </c>
      <c r="D650" s="215" t="s">
        <v>126</v>
      </c>
      <c r="E650" s="216" t="s">
        <v>1055</v>
      </c>
      <c r="F650" s="217" t="s">
        <v>1056</v>
      </c>
      <c r="G650" s="218" t="s">
        <v>170</v>
      </c>
      <c r="H650" s="219">
        <v>1</v>
      </c>
      <c r="I650" s="220"/>
      <c r="J650" s="221">
        <f>ROUND(I650*H650,2)</f>
        <v>0</v>
      </c>
      <c r="K650" s="217" t="s">
        <v>176</v>
      </c>
      <c r="L650" s="44"/>
      <c r="M650" s="222" t="s">
        <v>19</v>
      </c>
      <c r="N650" s="223" t="s">
        <v>44</v>
      </c>
      <c r="O650" s="84"/>
      <c r="P650" s="224">
        <f>O650*H650</f>
        <v>0</v>
      </c>
      <c r="Q650" s="224">
        <v>0.37640000000000001</v>
      </c>
      <c r="R650" s="224">
        <f>Q650*H650</f>
        <v>0.37640000000000001</v>
      </c>
      <c r="S650" s="224">
        <v>0</v>
      </c>
      <c r="T650" s="225">
        <f>S650*H650</f>
        <v>0</v>
      </c>
      <c r="U650" s="38"/>
      <c r="V650" s="38"/>
      <c r="W650" s="38"/>
      <c r="X650" s="38"/>
      <c r="Y650" s="38"/>
      <c r="Z650" s="38"/>
      <c r="AA650" s="38"/>
      <c r="AB650" s="38"/>
      <c r="AC650" s="38"/>
      <c r="AD650" s="38"/>
      <c r="AE650" s="38"/>
      <c r="AR650" s="226" t="s">
        <v>229</v>
      </c>
      <c r="AT650" s="226" t="s">
        <v>126</v>
      </c>
      <c r="AU650" s="226" t="s">
        <v>81</v>
      </c>
      <c r="AY650" s="17" t="s">
        <v>125</v>
      </c>
      <c r="BE650" s="227">
        <f>IF(N650="základní",J650,0)</f>
        <v>0</v>
      </c>
      <c r="BF650" s="227">
        <f>IF(N650="snížená",J650,0)</f>
        <v>0</v>
      </c>
      <c r="BG650" s="227">
        <f>IF(N650="zákl. přenesená",J650,0)</f>
        <v>0</v>
      </c>
      <c r="BH650" s="227">
        <f>IF(N650="sníž. přenesená",J650,0)</f>
        <v>0</v>
      </c>
      <c r="BI650" s="227">
        <f>IF(N650="nulová",J650,0)</f>
        <v>0</v>
      </c>
      <c r="BJ650" s="17" t="s">
        <v>81</v>
      </c>
      <c r="BK650" s="227">
        <f>ROUND(I650*H650,2)</f>
        <v>0</v>
      </c>
      <c r="BL650" s="17" t="s">
        <v>229</v>
      </c>
      <c r="BM650" s="226" t="s">
        <v>1057</v>
      </c>
    </row>
    <row r="651" s="2" customFormat="1">
      <c r="A651" s="38"/>
      <c r="B651" s="39"/>
      <c r="C651" s="40"/>
      <c r="D651" s="228" t="s">
        <v>132</v>
      </c>
      <c r="E651" s="40"/>
      <c r="F651" s="229" t="s">
        <v>1056</v>
      </c>
      <c r="G651" s="40"/>
      <c r="H651" s="40"/>
      <c r="I651" s="132"/>
      <c r="J651" s="40"/>
      <c r="K651" s="40"/>
      <c r="L651" s="44"/>
      <c r="M651" s="230"/>
      <c r="N651" s="231"/>
      <c r="O651" s="84"/>
      <c r="P651" s="84"/>
      <c r="Q651" s="84"/>
      <c r="R651" s="84"/>
      <c r="S651" s="84"/>
      <c r="T651" s="85"/>
      <c r="U651" s="38"/>
      <c r="V651" s="38"/>
      <c r="W651" s="38"/>
      <c r="X651" s="38"/>
      <c r="Y651" s="38"/>
      <c r="Z651" s="38"/>
      <c r="AA651" s="38"/>
      <c r="AB651" s="38"/>
      <c r="AC651" s="38"/>
      <c r="AD651" s="38"/>
      <c r="AE651" s="38"/>
      <c r="AT651" s="17" t="s">
        <v>132</v>
      </c>
      <c r="AU651" s="17" t="s">
        <v>81</v>
      </c>
    </row>
    <row r="652" s="13" customFormat="1">
      <c r="A652" s="13"/>
      <c r="B652" s="232"/>
      <c r="C652" s="233"/>
      <c r="D652" s="228" t="s">
        <v>133</v>
      </c>
      <c r="E652" s="234" t="s">
        <v>19</v>
      </c>
      <c r="F652" s="235" t="s">
        <v>1058</v>
      </c>
      <c r="G652" s="233"/>
      <c r="H652" s="236">
        <v>1</v>
      </c>
      <c r="I652" s="237"/>
      <c r="J652" s="233"/>
      <c r="K652" s="233"/>
      <c r="L652" s="238"/>
      <c r="M652" s="239"/>
      <c r="N652" s="240"/>
      <c r="O652" s="240"/>
      <c r="P652" s="240"/>
      <c r="Q652" s="240"/>
      <c r="R652" s="240"/>
      <c r="S652" s="240"/>
      <c r="T652" s="241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42" t="s">
        <v>133</v>
      </c>
      <c r="AU652" s="242" t="s">
        <v>81</v>
      </c>
      <c r="AV652" s="13" t="s">
        <v>84</v>
      </c>
      <c r="AW652" s="13" t="s">
        <v>34</v>
      </c>
      <c r="AX652" s="13" t="s">
        <v>81</v>
      </c>
      <c r="AY652" s="242" t="s">
        <v>125</v>
      </c>
    </row>
    <row r="653" s="2" customFormat="1" ht="16.5" customHeight="1">
      <c r="A653" s="38"/>
      <c r="B653" s="39"/>
      <c r="C653" s="215" t="s">
        <v>1059</v>
      </c>
      <c r="D653" s="215" t="s">
        <v>126</v>
      </c>
      <c r="E653" s="216" t="s">
        <v>1060</v>
      </c>
      <c r="F653" s="217" t="s">
        <v>1061</v>
      </c>
      <c r="G653" s="218" t="s">
        <v>159</v>
      </c>
      <c r="H653" s="219">
        <v>135</v>
      </c>
      <c r="I653" s="220"/>
      <c r="J653" s="221">
        <f>ROUND(I653*H653,2)</f>
        <v>0</v>
      </c>
      <c r="K653" s="217" t="s">
        <v>176</v>
      </c>
      <c r="L653" s="44"/>
      <c r="M653" s="222" t="s">
        <v>19</v>
      </c>
      <c r="N653" s="223" t="s">
        <v>44</v>
      </c>
      <c r="O653" s="84"/>
      <c r="P653" s="224">
        <f>O653*H653</f>
        <v>0</v>
      </c>
      <c r="Q653" s="224">
        <v>0</v>
      </c>
      <c r="R653" s="224">
        <f>Q653*H653</f>
        <v>0</v>
      </c>
      <c r="S653" s="224">
        <v>0</v>
      </c>
      <c r="T653" s="225">
        <f>S653*H653</f>
        <v>0</v>
      </c>
      <c r="U653" s="38"/>
      <c r="V653" s="38"/>
      <c r="W653" s="38"/>
      <c r="X653" s="38"/>
      <c r="Y653" s="38"/>
      <c r="Z653" s="38"/>
      <c r="AA653" s="38"/>
      <c r="AB653" s="38"/>
      <c r="AC653" s="38"/>
      <c r="AD653" s="38"/>
      <c r="AE653" s="38"/>
      <c r="AR653" s="226" t="s">
        <v>229</v>
      </c>
      <c r="AT653" s="226" t="s">
        <v>126</v>
      </c>
      <c r="AU653" s="226" t="s">
        <v>81</v>
      </c>
      <c r="AY653" s="17" t="s">
        <v>125</v>
      </c>
      <c r="BE653" s="227">
        <f>IF(N653="základní",J653,0)</f>
        <v>0</v>
      </c>
      <c r="BF653" s="227">
        <f>IF(N653="snížená",J653,0)</f>
        <v>0</v>
      </c>
      <c r="BG653" s="227">
        <f>IF(N653="zákl. přenesená",J653,0)</f>
        <v>0</v>
      </c>
      <c r="BH653" s="227">
        <f>IF(N653="sníž. přenesená",J653,0)</f>
        <v>0</v>
      </c>
      <c r="BI653" s="227">
        <f>IF(N653="nulová",J653,0)</f>
        <v>0</v>
      </c>
      <c r="BJ653" s="17" t="s">
        <v>81</v>
      </c>
      <c r="BK653" s="227">
        <f>ROUND(I653*H653,2)</f>
        <v>0</v>
      </c>
      <c r="BL653" s="17" t="s">
        <v>229</v>
      </c>
      <c r="BM653" s="226" t="s">
        <v>1062</v>
      </c>
    </row>
    <row r="654" s="2" customFormat="1">
      <c r="A654" s="38"/>
      <c r="B654" s="39"/>
      <c r="C654" s="40"/>
      <c r="D654" s="228" t="s">
        <v>132</v>
      </c>
      <c r="E654" s="40"/>
      <c r="F654" s="229" t="s">
        <v>1061</v>
      </c>
      <c r="G654" s="40"/>
      <c r="H654" s="40"/>
      <c r="I654" s="132"/>
      <c r="J654" s="40"/>
      <c r="K654" s="40"/>
      <c r="L654" s="44"/>
      <c r="M654" s="230"/>
      <c r="N654" s="231"/>
      <c r="O654" s="84"/>
      <c r="P654" s="84"/>
      <c r="Q654" s="84"/>
      <c r="R654" s="84"/>
      <c r="S654" s="84"/>
      <c r="T654" s="85"/>
      <c r="U654" s="38"/>
      <c r="V654" s="38"/>
      <c r="W654" s="38"/>
      <c r="X654" s="38"/>
      <c r="Y654" s="38"/>
      <c r="Z654" s="38"/>
      <c r="AA654" s="38"/>
      <c r="AB654" s="38"/>
      <c r="AC654" s="38"/>
      <c r="AD654" s="38"/>
      <c r="AE654" s="38"/>
      <c r="AT654" s="17" t="s">
        <v>132</v>
      </c>
      <c r="AU654" s="17" t="s">
        <v>81</v>
      </c>
    </row>
    <row r="655" s="13" customFormat="1">
      <c r="A655" s="13"/>
      <c r="B655" s="232"/>
      <c r="C655" s="233"/>
      <c r="D655" s="228" t="s">
        <v>133</v>
      </c>
      <c r="E655" s="234" t="s">
        <v>19</v>
      </c>
      <c r="F655" s="235" t="s">
        <v>1063</v>
      </c>
      <c r="G655" s="233"/>
      <c r="H655" s="236">
        <v>135</v>
      </c>
      <c r="I655" s="237"/>
      <c r="J655" s="233"/>
      <c r="K655" s="233"/>
      <c r="L655" s="238"/>
      <c r="M655" s="239"/>
      <c r="N655" s="240"/>
      <c r="O655" s="240"/>
      <c r="P655" s="240"/>
      <c r="Q655" s="240"/>
      <c r="R655" s="240"/>
      <c r="S655" s="240"/>
      <c r="T655" s="241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42" t="s">
        <v>133</v>
      </c>
      <c r="AU655" s="242" t="s">
        <v>81</v>
      </c>
      <c r="AV655" s="13" t="s">
        <v>84</v>
      </c>
      <c r="AW655" s="13" t="s">
        <v>34</v>
      </c>
      <c r="AX655" s="13" t="s">
        <v>81</v>
      </c>
      <c r="AY655" s="242" t="s">
        <v>125</v>
      </c>
    </row>
    <row r="656" s="12" customFormat="1" ht="25.92" customHeight="1">
      <c r="A656" s="12"/>
      <c r="B656" s="201"/>
      <c r="C656" s="202"/>
      <c r="D656" s="203" t="s">
        <v>72</v>
      </c>
      <c r="E656" s="204" t="s">
        <v>1064</v>
      </c>
      <c r="F656" s="204" t="s">
        <v>1065</v>
      </c>
      <c r="G656" s="202"/>
      <c r="H656" s="202"/>
      <c r="I656" s="205"/>
      <c r="J656" s="206">
        <f>BK656</f>
        <v>0</v>
      </c>
      <c r="K656" s="202"/>
      <c r="L656" s="207"/>
      <c r="M656" s="208"/>
      <c r="N656" s="209"/>
      <c r="O656" s="209"/>
      <c r="P656" s="210">
        <f>P657</f>
        <v>0</v>
      </c>
      <c r="Q656" s="209"/>
      <c r="R656" s="210">
        <f>R657</f>
        <v>0</v>
      </c>
      <c r="S656" s="209"/>
      <c r="T656" s="211">
        <f>T657</f>
        <v>0</v>
      </c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  <c r="AR656" s="212" t="s">
        <v>156</v>
      </c>
      <c r="AT656" s="213" t="s">
        <v>72</v>
      </c>
      <c r="AU656" s="213" t="s">
        <v>73</v>
      </c>
      <c r="AY656" s="212" t="s">
        <v>125</v>
      </c>
      <c r="BK656" s="214">
        <f>BK657</f>
        <v>0</v>
      </c>
    </row>
    <row r="657" s="12" customFormat="1" ht="22.8" customHeight="1">
      <c r="A657" s="12"/>
      <c r="B657" s="201"/>
      <c r="C657" s="202"/>
      <c r="D657" s="203" t="s">
        <v>72</v>
      </c>
      <c r="E657" s="255" t="s">
        <v>1066</v>
      </c>
      <c r="F657" s="255" t="s">
        <v>1067</v>
      </c>
      <c r="G657" s="202"/>
      <c r="H657" s="202"/>
      <c r="I657" s="205"/>
      <c r="J657" s="256">
        <f>BK657</f>
        <v>0</v>
      </c>
      <c r="K657" s="202"/>
      <c r="L657" s="207"/>
      <c r="M657" s="208"/>
      <c r="N657" s="209"/>
      <c r="O657" s="209"/>
      <c r="P657" s="210">
        <f>SUM(P658:P669)</f>
        <v>0</v>
      </c>
      <c r="Q657" s="209"/>
      <c r="R657" s="210">
        <f>SUM(R658:R669)</f>
        <v>0</v>
      </c>
      <c r="S657" s="209"/>
      <c r="T657" s="211">
        <f>SUM(T658:T669)</f>
        <v>0</v>
      </c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  <c r="AE657" s="12"/>
      <c r="AR657" s="212" t="s">
        <v>156</v>
      </c>
      <c r="AT657" s="213" t="s">
        <v>72</v>
      </c>
      <c r="AU657" s="213" t="s">
        <v>81</v>
      </c>
      <c r="AY657" s="212" t="s">
        <v>125</v>
      </c>
      <c r="BK657" s="214">
        <f>SUM(BK658:BK669)</f>
        <v>0</v>
      </c>
    </row>
    <row r="658" s="2" customFormat="1" ht="16.5" customHeight="1">
      <c r="A658" s="38"/>
      <c r="B658" s="39"/>
      <c r="C658" s="215" t="s">
        <v>1068</v>
      </c>
      <c r="D658" s="215" t="s">
        <v>126</v>
      </c>
      <c r="E658" s="216" t="s">
        <v>1069</v>
      </c>
      <c r="F658" s="217" t="s">
        <v>1070</v>
      </c>
      <c r="G658" s="218" t="s">
        <v>1071</v>
      </c>
      <c r="H658" s="219">
        <v>1</v>
      </c>
      <c r="I658" s="220"/>
      <c r="J658" s="221">
        <f>ROUND(I658*H658,2)</f>
        <v>0</v>
      </c>
      <c r="K658" s="217" t="s">
        <v>176</v>
      </c>
      <c r="L658" s="44"/>
      <c r="M658" s="222" t="s">
        <v>19</v>
      </c>
      <c r="N658" s="223" t="s">
        <v>44</v>
      </c>
      <c r="O658" s="84"/>
      <c r="P658" s="224">
        <f>O658*H658</f>
        <v>0</v>
      </c>
      <c r="Q658" s="224">
        <v>0</v>
      </c>
      <c r="R658" s="224">
        <f>Q658*H658</f>
        <v>0</v>
      </c>
      <c r="S658" s="224">
        <v>0</v>
      </c>
      <c r="T658" s="225">
        <f>S658*H658</f>
        <v>0</v>
      </c>
      <c r="U658" s="38"/>
      <c r="V658" s="38"/>
      <c r="W658" s="38"/>
      <c r="X658" s="38"/>
      <c r="Y658" s="38"/>
      <c r="Z658" s="38"/>
      <c r="AA658" s="38"/>
      <c r="AB658" s="38"/>
      <c r="AC658" s="38"/>
      <c r="AD658" s="38"/>
      <c r="AE658" s="38"/>
      <c r="AR658" s="226" t="s">
        <v>1072</v>
      </c>
      <c r="AT658" s="226" t="s">
        <v>126</v>
      </c>
      <c r="AU658" s="226" t="s">
        <v>84</v>
      </c>
      <c r="AY658" s="17" t="s">
        <v>125</v>
      </c>
      <c r="BE658" s="227">
        <f>IF(N658="základní",J658,0)</f>
        <v>0</v>
      </c>
      <c r="BF658" s="227">
        <f>IF(N658="snížená",J658,0)</f>
        <v>0</v>
      </c>
      <c r="BG658" s="227">
        <f>IF(N658="zákl. přenesená",J658,0)</f>
        <v>0</v>
      </c>
      <c r="BH658" s="227">
        <f>IF(N658="sníž. přenesená",J658,0)</f>
        <v>0</v>
      </c>
      <c r="BI658" s="227">
        <f>IF(N658="nulová",J658,0)</f>
        <v>0</v>
      </c>
      <c r="BJ658" s="17" t="s">
        <v>81</v>
      </c>
      <c r="BK658" s="227">
        <f>ROUND(I658*H658,2)</f>
        <v>0</v>
      </c>
      <c r="BL658" s="17" t="s">
        <v>1072</v>
      </c>
      <c r="BM658" s="226" t="s">
        <v>1073</v>
      </c>
    </row>
    <row r="659" s="2" customFormat="1">
      <c r="A659" s="38"/>
      <c r="B659" s="39"/>
      <c r="C659" s="40"/>
      <c r="D659" s="228" t="s">
        <v>132</v>
      </c>
      <c r="E659" s="40"/>
      <c r="F659" s="229" t="s">
        <v>1074</v>
      </c>
      <c r="G659" s="40"/>
      <c r="H659" s="40"/>
      <c r="I659" s="132"/>
      <c r="J659" s="40"/>
      <c r="K659" s="40"/>
      <c r="L659" s="44"/>
      <c r="M659" s="230"/>
      <c r="N659" s="231"/>
      <c r="O659" s="84"/>
      <c r="P659" s="84"/>
      <c r="Q659" s="84"/>
      <c r="R659" s="84"/>
      <c r="S659" s="84"/>
      <c r="T659" s="85"/>
      <c r="U659" s="38"/>
      <c r="V659" s="38"/>
      <c r="W659" s="38"/>
      <c r="X659" s="38"/>
      <c r="Y659" s="38"/>
      <c r="Z659" s="38"/>
      <c r="AA659" s="38"/>
      <c r="AB659" s="38"/>
      <c r="AC659" s="38"/>
      <c r="AD659" s="38"/>
      <c r="AE659" s="38"/>
      <c r="AT659" s="17" t="s">
        <v>132</v>
      </c>
      <c r="AU659" s="17" t="s">
        <v>84</v>
      </c>
    </row>
    <row r="660" s="2" customFormat="1" ht="16.5" customHeight="1">
      <c r="A660" s="38"/>
      <c r="B660" s="39"/>
      <c r="C660" s="215" t="s">
        <v>1075</v>
      </c>
      <c r="D660" s="215" t="s">
        <v>126</v>
      </c>
      <c r="E660" s="216" t="s">
        <v>1076</v>
      </c>
      <c r="F660" s="217" t="s">
        <v>1077</v>
      </c>
      <c r="G660" s="218" t="s">
        <v>1071</v>
      </c>
      <c r="H660" s="219">
        <v>1</v>
      </c>
      <c r="I660" s="220"/>
      <c r="J660" s="221">
        <f>ROUND(I660*H660,2)</f>
        <v>0</v>
      </c>
      <c r="K660" s="217" t="s">
        <v>176</v>
      </c>
      <c r="L660" s="44"/>
      <c r="M660" s="222" t="s">
        <v>19</v>
      </c>
      <c r="N660" s="223" t="s">
        <v>44</v>
      </c>
      <c r="O660" s="84"/>
      <c r="P660" s="224">
        <f>O660*H660</f>
        <v>0</v>
      </c>
      <c r="Q660" s="224">
        <v>0</v>
      </c>
      <c r="R660" s="224">
        <f>Q660*H660</f>
        <v>0</v>
      </c>
      <c r="S660" s="224">
        <v>0</v>
      </c>
      <c r="T660" s="225">
        <f>S660*H660</f>
        <v>0</v>
      </c>
      <c r="U660" s="38"/>
      <c r="V660" s="38"/>
      <c r="W660" s="38"/>
      <c r="X660" s="38"/>
      <c r="Y660" s="38"/>
      <c r="Z660" s="38"/>
      <c r="AA660" s="38"/>
      <c r="AB660" s="38"/>
      <c r="AC660" s="38"/>
      <c r="AD660" s="38"/>
      <c r="AE660" s="38"/>
      <c r="AR660" s="226" t="s">
        <v>1072</v>
      </c>
      <c r="AT660" s="226" t="s">
        <v>126</v>
      </c>
      <c r="AU660" s="226" t="s">
        <v>84</v>
      </c>
      <c r="AY660" s="17" t="s">
        <v>125</v>
      </c>
      <c r="BE660" s="227">
        <f>IF(N660="základní",J660,0)</f>
        <v>0</v>
      </c>
      <c r="BF660" s="227">
        <f>IF(N660="snížená",J660,0)</f>
        <v>0</v>
      </c>
      <c r="BG660" s="227">
        <f>IF(N660="zákl. přenesená",J660,0)</f>
        <v>0</v>
      </c>
      <c r="BH660" s="227">
        <f>IF(N660="sníž. přenesená",J660,0)</f>
        <v>0</v>
      </c>
      <c r="BI660" s="227">
        <f>IF(N660="nulová",J660,0)</f>
        <v>0</v>
      </c>
      <c r="BJ660" s="17" t="s">
        <v>81</v>
      </c>
      <c r="BK660" s="227">
        <f>ROUND(I660*H660,2)</f>
        <v>0</v>
      </c>
      <c r="BL660" s="17" t="s">
        <v>1072</v>
      </c>
      <c r="BM660" s="226" t="s">
        <v>1078</v>
      </c>
    </row>
    <row r="661" s="2" customFormat="1">
      <c r="A661" s="38"/>
      <c r="B661" s="39"/>
      <c r="C661" s="40"/>
      <c r="D661" s="228" t="s">
        <v>132</v>
      </c>
      <c r="E661" s="40"/>
      <c r="F661" s="229" t="s">
        <v>1077</v>
      </c>
      <c r="G661" s="40"/>
      <c r="H661" s="40"/>
      <c r="I661" s="132"/>
      <c r="J661" s="40"/>
      <c r="K661" s="40"/>
      <c r="L661" s="44"/>
      <c r="M661" s="230"/>
      <c r="N661" s="231"/>
      <c r="O661" s="84"/>
      <c r="P661" s="84"/>
      <c r="Q661" s="84"/>
      <c r="R661" s="84"/>
      <c r="S661" s="84"/>
      <c r="T661" s="85"/>
      <c r="U661" s="38"/>
      <c r="V661" s="38"/>
      <c r="W661" s="38"/>
      <c r="X661" s="38"/>
      <c r="Y661" s="38"/>
      <c r="Z661" s="38"/>
      <c r="AA661" s="38"/>
      <c r="AB661" s="38"/>
      <c r="AC661" s="38"/>
      <c r="AD661" s="38"/>
      <c r="AE661" s="38"/>
      <c r="AT661" s="17" t="s">
        <v>132</v>
      </c>
      <c r="AU661" s="17" t="s">
        <v>84</v>
      </c>
    </row>
    <row r="662" s="2" customFormat="1" ht="16.5" customHeight="1">
      <c r="A662" s="38"/>
      <c r="B662" s="39"/>
      <c r="C662" s="215" t="s">
        <v>1079</v>
      </c>
      <c r="D662" s="215" t="s">
        <v>126</v>
      </c>
      <c r="E662" s="216" t="s">
        <v>1080</v>
      </c>
      <c r="F662" s="217" t="s">
        <v>1081</v>
      </c>
      <c r="G662" s="218" t="s">
        <v>1071</v>
      </c>
      <c r="H662" s="219">
        <v>1</v>
      </c>
      <c r="I662" s="220"/>
      <c r="J662" s="221">
        <f>ROUND(I662*H662,2)</f>
        <v>0</v>
      </c>
      <c r="K662" s="217" t="s">
        <v>176</v>
      </c>
      <c r="L662" s="44"/>
      <c r="M662" s="222" t="s">
        <v>19</v>
      </c>
      <c r="N662" s="223" t="s">
        <v>44</v>
      </c>
      <c r="O662" s="84"/>
      <c r="P662" s="224">
        <f>O662*H662</f>
        <v>0</v>
      </c>
      <c r="Q662" s="224">
        <v>0</v>
      </c>
      <c r="R662" s="224">
        <f>Q662*H662</f>
        <v>0</v>
      </c>
      <c r="S662" s="224">
        <v>0</v>
      </c>
      <c r="T662" s="225">
        <f>S662*H662</f>
        <v>0</v>
      </c>
      <c r="U662" s="38"/>
      <c r="V662" s="38"/>
      <c r="W662" s="38"/>
      <c r="X662" s="38"/>
      <c r="Y662" s="38"/>
      <c r="Z662" s="38"/>
      <c r="AA662" s="38"/>
      <c r="AB662" s="38"/>
      <c r="AC662" s="38"/>
      <c r="AD662" s="38"/>
      <c r="AE662" s="38"/>
      <c r="AR662" s="226" t="s">
        <v>1072</v>
      </c>
      <c r="AT662" s="226" t="s">
        <v>126</v>
      </c>
      <c r="AU662" s="226" t="s">
        <v>84</v>
      </c>
      <c r="AY662" s="17" t="s">
        <v>125</v>
      </c>
      <c r="BE662" s="227">
        <f>IF(N662="základní",J662,0)</f>
        <v>0</v>
      </c>
      <c r="BF662" s="227">
        <f>IF(N662="snížená",J662,0)</f>
        <v>0</v>
      </c>
      <c r="BG662" s="227">
        <f>IF(N662="zákl. přenesená",J662,0)</f>
        <v>0</v>
      </c>
      <c r="BH662" s="227">
        <f>IF(N662="sníž. přenesená",J662,0)</f>
        <v>0</v>
      </c>
      <c r="BI662" s="227">
        <f>IF(N662="nulová",J662,0)</f>
        <v>0</v>
      </c>
      <c r="BJ662" s="17" t="s">
        <v>81</v>
      </c>
      <c r="BK662" s="227">
        <f>ROUND(I662*H662,2)</f>
        <v>0</v>
      </c>
      <c r="BL662" s="17" t="s">
        <v>1072</v>
      </c>
      <c r="BM662" s="226" t="s">
        <v>1082</v>
      </c>
    </row>
    <row r="663" s="2" customFormat="1">
      <c r="A663" s="38"/>
      <c r="B663" s="39"/>
      <c r="C663" s="40"/>
      <c r="D663" s="228" t="s">
        <v>132</v>
      </c>
      <c r="E663" s="40"/>
      <c r="F663" s="229" t="s">
        <v>1081</v>
      </c>
      <c r="G663" s="40"/>
      <c r="H663" s="40"/>
      <c r="I663" s="132"/>
      <c r="J663" s="40"/>
      <c r="K663" s="40"/>
      <c r="L663" s="44"/>
      <c r="M663" s="230"/>
      <c r="N663" s="231"/>
      <c r="O663" s="84"/>
      <c r="P663" s="84"/>
      <c r="Q663" s="84"/>
      <c r="R663" s="84"/>
      <c r="S663" s="84"/>
      <c r="T663" s="85"/>
      <c r="U663" s="38"/>
      <c r="V663" s="38"/>
      <c r="W663" s="38"/>
      <c r="X663" s="38"/>
      <c r="Y663" s="38"/>
      <c r="Z663" s="38"/>
      <c r="AA663" s="38"/>
      <c r="AB663" s="38"/>
      <c r="AC663" s="38"/>
      <c r="AD663" s="38"/>
      <c r="AE663" s="38"/>
      <c r="AT663" s="17" t="s">
        <v>132</v>
      </c>
      <c r="AU663" s="17" t="s">
        <v>84</v>
      </c>
    </row>
    <row r="664" s="2" customFormat="1" ht="21.75" customHeight="1">
      <c r="A664" s="38"/>
      <c r="B664" s="39"/>
      <c r="C664" s="215" t="s">
        <v>1083</v>
      </c>
      <c r="D664" s="215" t="s">
        <v>126</v>
      </c>
      <c r="E664" s="216" t="s">
        <v>1084</v>
      </c>
      <c r="F664" s="217" t="s">
        <v>1085</v>
      </c>
      <c r="G664" s="218" t="s">
        <v>1071</v>
      </c>
      <c r="H664" s="219">
        <v>1</v>
      </c>
      <c r="I664" s="220"/>
      <c r="J664" s="221">
        <f>ROUND(I664*H664,2)</f>
        <v>0</v>
      </c>
      <c r="K664" s="217" t="s">
        <v>176</v>
      </c>
      <c r="L664" s="44"/>
      <c r="M664" s="222" t="s">
        <v>19</v>
      </c>
      <c r="N664" s="223" t="s">
        <v>44</v>
      </c>
      <c r="O664" s="84"/>
      <c r="P664" s="224">
        <f>O664*H664</f>
        <v>0</v>
      </c>
      <c r="Q664" s="224">
        <v>0</v>
      </c>
      <c r="R664" s="224">
        <f>Q664*H664</f>
        <v>0</v>
      </c>
      <c r="S664" s="224">
        <v>0</v>
      </c>
      <c r="T664" s="225">
        <f>S664*H664</f>
        <v>0</v>
      </c>
      <c r="U664" s="38"/>
      <c r="V664" s="38"/>
      <c r="W664" s="38"/>
      <c r="X664" s="38"/>
      <c r="Y664" s="38"/>
      <c r="Z664" s="38"/>
      <c r="AA664" s="38"/>
      <c r="AB664" s="38"/>
      <c r="AC664" s="38"/>
      <c r="AD664" s="38"/>
      <c r="AE664" s="38"/>
      <c r="AR664" s="226" t="s">
        <v>1072</v>
      </c>
      <c r="AT664" s="226" t="s">
        <v>126</v>
      </c>
      <c r="AU664" s="226" t="s">
        <v>84</v>
      </c>
      <c r="AY664" s="17" t="s">
        <v>125</v>
      </c>
      <c r="BE664" s="227">
        <f>IF(N664="základní",J664,0)</f>
        <v>0</v>
      </c>
      <c r="BF664" s="227">
        <f>IF(N664="snížená",J664,0)</f>
        <v>0</v>
      </c>
      <c r="BG664" s="227">
        <f>IF(N664="zákl. přenesená",J664,0)</f>
        <v>0</v>
      </c>
      <c r="BH664" s="227">
        <f>IF(N664="sníž. přenesená",J664,0)</f>
        <v>0</v>
      </c>
      <c r="BI664" s="227">
        <f>IF(N664="nulová",J664,0)</f>
        <v>0</v>
      </c>
      <c r="BJ664" s="17" t="s">
        <v>81</v>
      </c>
      <c r="BK664" s="227">
        <f>ROUND(I664*H664,2)</f>
        <v>0</v>
      </c>
      <c r="BL664" s="17" t="s">
        <v>1072</v>
      </c>
      <c r="BM664" s="226" t="s">
        <v>1086</v>
      </c>
    </row>
    <row r="665" s="2" customFormat="1">
      <c r="A665" s="38"/>
      <c r="B665" s="39"/>
      <c r="C665" s="40"/>
      <c r="D665" s="228" t="s">
        <v>132</v>
      </c>
      <c r="E665" s="40"/>
      <c r="F665" s="229" t="s">
        <v>1085</v>
      </c>
      <c r="G665" s="40"/>
      <c r="H665" s="40"/>
      <c r="I665" s="132"/>
      <c r="J665" s="40"/>
      <c r="K665" s="40"/>
      <c r="L665" s="44"/>
      <c r="M665" s="230"/>
      <c r="N665" s="231"/>
      <c r="O665" s="84"/>
      <c r="P665" s="84"/>
      <c r="Q665" s="84"/>
      <c r="R665" s="84"/>
      <c r="S665" s="84"/>
      <c r="T665" s="85"/>
      <c r="U665" s="38"/>
      <c r="V665" s="38"/>
      <c r="W665" s="38"/>
      <c r="X665" s="38"/>
      <c r="Y665" s="38"/>
      <c r="Z665" s="38"/>
      <c r="AA665" s="38"/>
      <c r="AB665" s="38"/>
      <c r="AC665" s="38"/>
      <c r="AD665" s="38"/>
      <c r="AE665" s="38"/>
      <c r="AT665" s="17" t="s">
        <v>132</v>
      </c>
      <c r="AU665" s="17" t="s">
        <v>84</v>
      </c>
    </row>
    <row r="666" s="2" customFormat="1" ht="16.5" customHeight="1">
      <c r="A666" s="38"/>
      <c r="B666" s="39"/>
      <c r="C666" s="215" t="s">
        <v>1087</v>
      </c>
      <c r="D666" s="215" t="s">
        <v>126</v>
      </c>
      <c r="E666" s="216" t="s">
        <v>1088</v>
      </c>
      <c r="F666" s="217" t="s">
        <v>1089</v>
      </c>
      <c r="G666" s="218" t="s">
        <v>1071</v>
      </c>
      <c r="H666" s="219">
        <v>1</v>
      </c>
      <c r="I666" s="220"/>
      <c r="J666" s="221">
        <f>ROUND(I666*H666,2)</f>
        <v>0</v>
      </c>
      <c r="K666" s="217" t="s">
        <v>176</v>
      </c>
      <c r="L666" s="44"/>
      <c r="M666" s="222" t="s">
        <v>19</v>
      </c>
      <c r="N666" s="223" t="s">
        <v>44</v>
      </c>
      <c r="O666" s="84"/>
      <c r="P666" s="224">
        <f>O666*H666</f>
        <v>0</v>
      </c>
      <c r="Q666" s="224">
        <v>0</v>
      </c>
      <c r="R666" s="224">
        <f>Q666*H666</f>
        <v>0</v>
      </c>
      <c r="S666" s="224">
        <v>0</v>
      </c>
      <c r="T666" s="225">
        <f>S666*H666</f>
        <v>0</v>
      </c>
      <c r="U666" s="38"/>
      <c r="V666" s="38"/>
      <c r="W666" s="38"/>
      <c r="X666" s="38"/>
      <c r="Y666" s="38"/>
      <c r="Z666" s="38"/>
      <c r="AA666" s="38"/>
      <c r="AB666" s="38"/>
      <c r="AC666" s="38"/>
      <c r="AD666" s="38"/>
      <c r="AE666" s="38"/>
      <c r="AR666" s="226" t="s">
        <v>1072</v>
      </c>
      <c r="AT666" s="226" t="s">
        <v>126</v>
      </c>
      <c r="AU666" s="226" t="s">
        <v>84</v>
      </c>
      <c r="AY666" s="17" t="s">
        <v>125</v>
      </c>
      <c r="BE666" s="227">
        <f>IF(N666="základní",J666,0)</f>
        <v>0</v>
      </c>
      <c r="BF666" s="227">
        <f>IF(N666="snížená",J666,0)</f>
        <v>0</v>
      </c>
      <c r="BG666" s="227">
        <f>IF(N666="zákl. přenesená",J666,0)</f>
        <v>0</v>
      </c>
      <c r="BH666" s="227">
        <f>IF(N666="sníž. přenesená",J666,0)</f>
        <v>0</v>
      </c>
      <c r="BI666" s="227">
        <f>IF(N666="nulová",J666,0)</f>
        <v>0</v>
      </c>
      <c r="BJ666" s="17" t="s">
        <v>81</v>
      </c>
      <c r="BK666" s="227">
        <f>ROUND(I666*H666,2)</f>
        <v>0</v>
      </c>
      <c r="BL666" s="17" t="s">
        <v>1072</v>
      </c>
      <c r="BM666" s="226" t="s">
        <v>1090</v>
      </c>
    </row>
    <row r="667" s="2" customFormat="1">
      <c r="A667" s="38"/>
      <c r="B667" s="39"/>
      <c r="C667" s="40"/>
      <c r="D667" s="228" t="s">
        <v>132</v>
      </c>
      <c r="E667" s="40"/>
      <c r="F667" s="229" t="s">
        <v>1089</v>
      </c>
      <c r="G667" s="40"/>
      <c r="H667" s="40"/>
      <c r="I667" s="132"/>
      <c r="J667" s="40"/>
      <c r="K667" s="40"/>
      <c r="L667" s="44"/>
      <c r="M667" s="230"/>
      <c r="N667" s="231"/>
      <c r="O667" s="84"/>
      <c r="P667" s="84"/>
      <c r="Q667" s="84"/>
      <c r="R667" s="84"/>
      <c r="S667" s="84"/>
      <c r="T667" s="85"/>
      <c r="U667" s="38"/>
      <c r="V667" s="38"/>
      <c r="W667" s="38"/>
      <c r="X667" s="38"/>
      <c r="Y667" s="38"/>
      <c r="Z667" s="38"/>
      <c r="AA667" s="38"/>
      <c r="AB667" s="38"/>
      <c r="AC667" s="38"/>
      <c r="AD667" s="38"/>
      <c r="AE667" s="38"/>
      <c r="AT667" s="17" t="s">
        <v>132</v>
      </c>
      <c r="AU667" s="17" t="s">
        <v>84</v>
      </c>
    </row>
    <row r="668" s="2" customFormat="1" ht="16.5" customHeight="1">
      <c r="A668" s="38"/>
      <c r="B668" s="39"/>
      <c r="C668" s="215" t="s">
        <v>1091</v>
      </c>
      <c r="D668" s="215" t="s">
        <v>126</v>
      </c>
      <c r="E668" s="216" t="s">
        <v>1092</v>
      </c>
      <c r="F668" s="217" t="s">
        <v>1093</v>
      </c>
      <c r="G668" s="218" t="s">
        <v>1071</v>
      </c>
      <c r="H668" s="219">
        <v>1</v>
      </c>
      <c r="I668" s="220"/>
      <c r="J668" s="221">
        <f>ROUND(I668*H668,2)</f>
        <v>0</v>
      </c>
      <c r="K668" s="217" t="s">
        <v>176</v>
      </c>
      <c r="L668" s="44"/>
      <c r="M668" s="222" t="s">
        <v>19</v>
      </c>
      <c r="N668" s="223" t="s">
        <v>44</v>
      </c>
      <c r="O668" s="84"/>
      <c r="P668" s="224">
        <f>O668*H668</f>
        <v>0</v>
      </c>
      <c r="Q668" s="224">
        <v>0</v>
      </c>
      <c r="R668" s="224">
        <f>Q668*H668</f>
        <v>0</v>
      </c>
      <c r="S668" s="224">
        <v>0</v>
      </c>
      <c r="T668" s="225">
        <f>S668*H668</f>
        <v>0</v>
      </c>
      <c r="U668" s="38"/>
      <c r="V668" s="38"/>
      <c r="W668" s="38"/>
      <c r="X668" s="38"/>
      <c r="Y668" s="38"/>
      <c r="Z668" s="38"/>
      <c r="AA668" s="38"/>
      <c r="AB668" s="38"/>
      <c r="AC668" s="38"/>
      <c r="AD668" s="38"/>
      <c r="AE668" s="38"/>
      <c r="AR668" s="226" t="s">
        <v>1072</v>
      </c>
      <c r="AT668" s="226" t="s">
        <v>126</v>
      </c>
      <c r="AU668" s="226" t="s">
        <v>84</v>
      </c>
      <c r="AY668" s="17" t="s">
        <v>125</v>
      </c>
      <c r="BE668" s="227">
        <f>IF(N668="základní",J668,0)</f>
        <v>0</v>
      </c>
      <c r="BF668" s="227">
        <f>IF(N668="snížená",J668,0)</f>
        <v>0</v>
      </c>
      <c r="BG668" s="227">
        <f>IF(N668="zákl. přenesená",J668,0)</f>
        <v>0</v>
      </c>
      <c r="BH668" s="227">
        <f>IF(N668="sníž. přenesená",J668,0)</f>
        <v>0</v>
      </c>
      <c r="BI668" s="227">
        <f>IF(N668="nulová",J668,0)</f>
        <v>0</v>
      </c>
      <c r="BJ668" s="17" t="s">
        <v>81</v>
      </c>
      <c r="BK668" s="227">
        <f>ROUND(I668*H668,2)</f>
        <v>0</v>
      </c>
      <c r="BL668" s="17" t="s">
        <v>1072</v>
      </c>
      <c r="BM668" s="226" t="s">
        <v>1094</v>
      </c>
    </row>
    <row r="669" s="2" customFormat="1">
      <c r="A669" s="38"/>
      <c r="B669" s="39"/>
      <c r="C669" s="40"/>
      <c r="D669" s="228" t="s">
        <v>132</v>
      </c>
      <c r="E669" s="40"/>
      <c r="F669" s="229" t="s">
        <v>1093</v>
      </c>
      <c r="G669" s="40"/>
      <c r="H669" s="40"/>
      <c r="I669" s="132"/>
      <c r="J669" s="40"/>
      <c r="K669" s="40"/>
      <c r="L669" s="44"/>
      <c r="M669" s="267"/>
      <c r="N669" s="268"/>
      <c r="O669" s="269"/>
      <c r="P669" s="269"/>
      <c r="Q669" s="269"/>
      <c r="R669" s="269"/>
      <c r="S669" s="269"/>
      <c r="T669" s="270"/>
      <c r="U669" s="38"/>
      <c r="V669" s="38"/>
      <c r="W669" s="38"/>
      <c r="X669" s="38"/>
      <c r="Y669" s="38"/>
      <c r="Z669" s="38"/>
      <c r="AA669" s="38"/>
      <c r="AB669" s="38"/>
      <c r="AC669" s="38"/>
      <c r="AD669" s="38"/>
      <c r="AE669" s="38"/>
      <c r="AT669" s="17" t="s">
        <v>132</v>
      </c>
      <c r="AU669" s="17" t="s">
        <v>84</v>
      </c>
    </row>
    <row r="670" s="2" customFormat="1" ht="6.96" customHeight="1">
      <c r="A670" s="38"/>
      <c r="B670" s="59"/>
      <c r="C670" s="60"/>
      <c r="D670" s="60"/>
      <c r="E670" s="60"/>
      <c r="F670" s="60"/>
      <c r="G670" s="60"/>
      <c r="H670" s="60"/>
      <c r="I670" s="165"/>
      <c r="J670" s="60"/>
      <c r="K670" s="60"/>
      <c r="L670" s="44"/>
      <c r="M670" s="38"/>
      <c r="O670" s="38"/>
      <c r="P670" s="38"/>
      <c r="Q670" s="38"/>
      <c r="R670" s="38"/>
      <c r="S670" s="38"/>
      <c r="T670" s="38"/>
      <c r="U670" s="38"/>
      <c r="V670" s="38"/>
      <c r="W670" s="38"/>
      <c r="X670" s="38"/>
      <c r="Y670" s="38"/>
      <c r="Z670" s="38"/>
      <c r="AA670" s="38"/>
      <c r="AB670" s="38"/>
      <c r="AC670" s="38"/>
      <c r="AD670" s="38"/>
      <c r="AE670" s="38"/>
    </row>
  </sheetData>
  <sheetProtection sheet="1" autoFilter="0" formatColumns="0" formatRows="0" objects="1" scenarios="1" spinCount="100000" saltValue="wRa3qgu2OfcWwPzhL8TzAU/xbVHeKmwS1x950M4fAWcuSF/fljxsLpcB8g+jxUGqtuuDq+kn7LwXLdr4NcnvwA==" hashValue="tiYrg/tvPxtsv6+CvKqh2bdBjjgmv6aqLd3OgOzW1VpktpIvg85mPjJvGltEXhQTFNA4lQhg0y3EHinu7vnENA==" algorithmName="SHA-512" password="CC35"/>
  <autoFilter ref="C91:K669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71" customWidth="1"/>
    <col min="2" max="2" width="1.667969" style="271" customWidth="1"/>
    <col min="3" max="4" width="5" style="271" customWidth="1"/>
    <col min="5" max="5" width="11.66016" style="271" customWidth="1"/>
    <col min="6" max="6" width="9.160156" style="271" customWidth="1"/>
    <col min="7" max="7" width="5" style="271" customWidth="1"/>
    <col min="8" max="8" width="77.83203" style="271" customWidth="1"/>
    <col min="9" max="10" width="20" style="271" customWidth="1"/>
    <col min="11" max="11" width="1.667969" style="271" customWidth="1"/>
  </cols>
  <sheetData>
    <row r="1" s="1" customFormat="1" ht="37.5" customHeight="1"/>
    <row r="2" s="1" customFormat="1" ht="7.5" customHeight="1">
      <c r="B2" s="272"/>
      <c r="C2" s="273"/>
      <c r="D2" s="273"/>
      <c r="E2" s="273"/>
      <c r="F2" s="273"/>
      <c r="G2" s="273"/>
      <c r="H2" s="273"/>
      <c r="I2" s="273"/>
      <c r="J2" s="273"/>
      <c r="K2" s="274"/>
    </row>
    <row r="3" s="15" customFormat="1" ht="45" customHeight="1">
      <c r="B3" s="275"/>
      <c r="C3" s="276" t="s">
        <v>1095</v>
      </c>
      <c r="D3" s="276"/>
      <c r="E3" s="276"/>
      <c r="F3" s="276"/>
      <c r="G3" s="276"/>
      <c r="H3" s="276"/>
      <c r="I3" s="276"/>
      <c r="J3" s="276"/>
      <c r="K3" s="277"/>
    </row>
    <row r="4" s="1" customFormat="1" ht="25.5" customHeight="1">
      <c r="B4" s="278"/>
      <c r="C4" s="279" t="s">
        <v>1096</v>
      </c>
      <c r="D4" s="279"/>
      <c r="E4" s="279"/>
      <c r="F4" s="279"/>
      <c r="G4" s="279"/>
      <c r="H4" s="279"/>
      <c r="I4" s="279"/>
      <c r="J4" s="279"/>
      <c r="K4" s="280"/>
    </row>
    <row r="5" s="1" customFormat="1" ht="5.25" customHeight="1">
      <c r="B5" s="278"/>
      <c r="C5" s="281"/>
      <c r="D5" s="281"/>
      <c r="E5" s="281"/>
      <c r="F5" s="281"/>
      <c r="G5" s="281"/>
      <c r="H5" s="281"/>
      <c r="I5" s="281"/>
      <c r="J5" s="281"/>
      <c r="K5" s="280"/>
    </row>
    <row r="6" s="1" customFormat="1" ht="15" customHeight="1">
      <c r="B6" s="278"/>
      <c r="C6" s="282" t="s">
        <v>1097</v>
      </c>
      <c r="D6" s="282"/>
      <c r="E6" s="282"/>
      <c r="F6" s="282"/>
      <c r="G6" s="282"/>
      <c r="H6" s="282"/>
      <c r="I6" s="282"/>
      <c r="J6" s="282"/>
      <c r="K6" s="280"/>
    </row>
    <row r="7" s="1" customFormat="1" ht="15" customHeight="1">
      <c r="B7" s="283"/>
      <c r="C7" s="282" t="s">
        <v>1098</v>
      </c>
      <c r="D7" s="282"/>
      <c r="E7" s="282"/>
      <c r="F7" s="282"/>
      <c r="G7" s="282"/>
      <c r="H7" s="282"/>
      <c r="I7" s="282"/>
      <c r="J7" s="282"/>
      <c r="K7" s="280"/>
    </row>
    <row r="8" s="1" customFormat="1" ht="12.75" customHeight="1">
      <c r="B8" s="283"/>
      <c r="C8" s="282"/>
      <c r="D8" s="282"/>
      <c r="E8" s="282"/>
      <c r="F8" s="282"/>
      <c r="G8" s="282"/>
      <c r="H8" s="282"/>
      <c r="I8" s="282"/>
      <c r="J8" s="282"/>
      <c r="K8" s="280"/>
    </row>
    <row r="9" s="1" customFormat="1" ht="15" customHeight="1">
      <c r="B9" s="283"/>
      <c r="C9" s="282" t="s">
        <v>1099</v>
      </c>
      <c r="D9" s="282"/>
      <c r="E9" s="282"/>
      <c r="F9" s="282"/>
      <c r="G9" s="282"/>
      <c r="H9" s="282"/>
      <c r="I9" s="282"/>
      <c r="J9" s="282"/>
      <c r="K9" s="280"/>
    </row>
    <row r="10" s="1" customFormat="1" ht="15" customHeight="1">
      <c r="B10" s="283"/>
      <c r="C10" s="282"/>
      <c r="D10" s="282" t="s">
        <v>1100</v>
      </c>
      <c r="E10" s="282"/>
      <c r="F10" s="282"/>
      <c r="G10" s="282"/>
      <c r="H10" s="282"/>
      <c r="I10" s="282"/>
      <c r="J10" s="282"/>
      <c r="K10" s="280"/>
    </row>
    <row r="11" s="1" customFormat="1" ht="15" customHeight="1">
      <c r="B11" s="283"/>
      <c r="C11" s="284"/>
      <c r="D11" s="282" t="s">
        <v>1101</v>
      </c>
      <c r="E11" s="282"/>
      <c r="F11" s="282"/>
      <c r="G11" s="282"/>
      <c r="H11" s="282"/>
      <c r="I11" s="282"/>
      <c r="J11" s="282"/>
      <c r="K11" s="280"/>
    </row>
    <row r="12" s="1" customFormat="1" ht="15" customHeight="1">
      <c r="B12" s="283"/>
      <c r="C12" s="284"/>
      <c r="D12" s="282"/>
      <c r="E12" s="282"/>
      <c r="F12" s="282"/>
      <c r="G12" s="282"/>
      <c r="H12" s="282"/>
      <c r="I12" s="282"/>
      <c r="J12" s="282"/>
      <c r="K12" s="280"/>
    </row>
    <row r="13" s="1" customFormat="1" ht="15" customHeight="1">
      <c r="B13" s="283"/>
      <c r="C13" s="284"/>
      <c r="D13" s="285" t="s">
        <v>1102</v>
      </c>
      <c r="E13" s="282"/>
      <c r="F13" s="282"/>
      <c r="G13" s="282"/>
      <c r="H13" s="282"/>
      <c r="I13" s="282"/>
      <c r="J13" s="282"/>
      <c r="K13" s="280"/>
    </row>
    <row r="14" s="1" customFormat="1" ht="12.75" customHeight="1">
      <c r="B14" s="283"/>
      <c r="C14" s="284"/>
      <c r="D14" s="284"/>
      <c r="E14" s="284"/>
      <c r="F14" s="284"/>
      <c r="G14" s="284"/>
      <c r="H14" s="284"/>
      <c r="I14" s="284"/>
      <c r="J14" s="284"/>
      <c r="K14" s="280"/>
    </row>
    <row r="15" s="1" customFormat="1" ht="15" customHeight="1">
      <c r="B15" s="283"/>
      <c r="C15" s="284"/>
      <c r="D15" s="282" t="s">
        <v>1103</v>
      </c>
      <c r="E15" s="282"/>
      <c r="F15" s="282"/>
      <c r="G15" s="282"/>
      <c r="H15" s="282"/>
      <c r="I15" s="282"/>
      <c r="J15" s="282"/>
      <c r="K15" s="280"/>
    </row>
    <row r="16" s="1" customFormat="1" ht="15" customHeight="1">
      <c r="B16" s="283"/>
      <c r="C16" s="284"/>
      <c r="D16" s="282" t="s">
        <v>1104</v>
      </c>
      <c r="E16" s="282"/>
      <c r="F16" s="282"/>
      <c r="G16" s="282"/>
      <c r="H16" s="282"/>
      <c r="I16" s="282"/>
      <c r="J16" s="282"/>
      <c r="K16" s="280"/>
    </row>
    <row r="17" s="1" customFormat="1" ht="15" customHeight="1">
      <c r="B17" s="283"/>
      <c r="C17" s="284"/>
      <c r="D17" s="282" t="s">
        <v>1105</v>
      </c>
      <c r="E17" s="282"/>
      <c r="F17" s="282"/>
      <c r="G17" s="282"/>
      <c r="H17" s="282"/>
      <c r="I17" s="282"/>
      <c r="J17" s="282"/>
      <c r="K17" s="280"/>
    </row>
    <row r="18" s="1" customFormat="1" ht="15" customHeight="1">
      <c r="B18" s="283"/>
      <c r="C18" s="284"/>
      <c r="D18" s="284"/>
      <c r="E18" s="286" t="s">
        <v>80</v>
      </c>
      <c r="F18" s="282" t="s">
        <v>1106</v>
      </c>
      <c r="G18" s="282"/>
      <c r="H18" s="282"/>
      <c r="I18" s="282"/>
      <c r="J18" s="282"/>
      <c r="K18" s="280"/>
    </row>
    <row r="19" s="1" customFormat="1" ht="15" customHeight="1">
      <c r="B19" s="283"/>
      <c r="C19" s="284"/>
      <c r="D19" s="284"/>
      <c r="E19" s="286" t="s">
        <v>1107</v>
      </c>
      <c r="F19" s="282" t="s">
        <v>1108</v>
      </c>
      <c r="G19" s="282"/>
      <c r="H19" s="282"/>
      <c r="I19" s="282"/>
      <c r="J19" s="282"/>
      <c r="K19" s="280"/>
    </row>
    <row r="20" s="1" customFormat="1" ht="15" customHeight="1">
      <c r="B20" s="283"/>
      <c r="C20" s="284"/>
      <c r="D20" s="284"/>
      <c r="E20" s="286" t="s">
        <v>1109</v>
      </c>
      <c r="F20" s="282" t="s">
        <v>1110</v>
      </c>
      <c r="G20" s="282"/>
      <c r="H20" s="282"/>
      <c r="I20" s="282"/>
      <c r="J20" s="282"/>
      <c r="K20" s="280"/>
    </row>
    <row r="21" s="1" customFormat="1" ht="15" customHeight="1">
      <c r="B21" s="283"/>
      <c r="C21" s="284"/>
      <c r="D21" s="284"/>
      <c r="E21" s="286" t="s">
        <v>1111</v>
      </c>
      <c r="F21" s="282" t="s">
        <v>1112</v>
      </c>
      <c r="G21" s="282"/>
      <c r="H21" s="282"/>
      <c r="I21" s="282"/>
      <c r="J21" s="282"/>
      <c r="K21" s="280"/>
    </row>
    <row r="22" s="1" customFormat="1" ht="15" customHeight="1">
      <c r="B22" s="283"/>
      <c r="C22" s="284"/>
      <c r="D22" s="284"/>
      <c r="E22" s="286" t="s">
        <v>1113</v>
      </c>
      <c r="F22" s="282" t="s">
        <v>1114</v>
      </c>
      <c r="G22" s="282"/>
      <c r="H22" s="282"/>
      <c r="I22" s="282"/>
      <c r="J22" s="282"/>
      <c r="K22" s="280"/>
    </row>
    <row r="23" s="1" customFormat="1" ht="15" customHeight="1">
      <c r="B23" s="283"/>
      <c r="C23" s="284"/>
      <c r="D23" s="284"/>
      <c r="E23" s="286" t="s">
        <v>1115</v>
      </c>
      <c r="F23" s="282" t="s">
        <v>1116</v>
      </c>
      <c r="G23" s="282"/>
      <c r="H23" s="282"/>
      <c r="I23" s="282"/>
      <c r="J23" s="282"/>
      <c r="K23" s="280"/>
    </row>
    <row r="24" s="1" customFormat="1" ht="12.75" customHeight="1">
      <c r="B24" s="283"/>
      <c r="C24" s="284"/>
      <c r="D24" s="284"/>
      <c r="E24" s="284"/>
      <c r="F24" s="284"/>
      <c r="G24" s="284"/>
      <c r="H24" s="284"/>
      <c r="I24" s="284"/>
      <c r="J24" s="284"/>
      <c r="K24" s="280"/>
    </row>
    <row r="25" s="1" customFormat="1" ht="15" customHeight="1">
      <c r="B25" s="283"/>
      <c r="C25" s="282" t="s">
        <v>1117</v>
      </c>
      <c r="D25" s="282"/>
      <c r="E25" s="282"/>
      <c r="F25" s="282"/>
      <c r="G25" s="282"/>
      <c r="H25" s="282"/>
      <c r="I25" s="282"/>
      <c r="J25" s="282"/>
      <c r="K25" s="280"/>
    </row>
    <row r="26" s="1" customFormat="1" ht="15" customHeight="1">
      <c r="B26" s="283"/>
      <c r="C26" s="282" t="s">
        <v>1118</v>
      </c>
      <c r="D26" s="282"/>
      <c r="E26" s="282"/>
      <c r="F26" s="282"/>
      <c r="G26" s="282"/>
      <c r="H26" s="282"/>
      <c r="I26" s="282"/>
      <c r="J26" s="282"/>
      <c r="K26" s="280"/>
    </row>
    <row r="27" s="1" customFormat="1" ht="15" customHeight="1">
      <c r="B27" s="283"/>
      <c r="C27" s="282"/>
      <c r="D27" s="282" t="s">
        <v>1119</v>
      </c>
      <c r="E27" s="282"/>
      <c r="F27" s="282"/>
      <c r="G27" s="282"/>
      <c r="H27" s="282"/>
      <c r="I27" s="282"/>
      <c r="J27" s="282"/>
      <c r="K27" s="280"/>
    </row>
    <row r="28" s="1" customFormat="1" ht="15" customHeight="1">
      <c r="B28" s="283"/>
      <c r="C28" s="284"/>
      <c r="D28" s="282" t="s">
        <v>1120</v>
      </c>
      <c r="E28" s="282"/>
      <c r="F28" s="282"/>
      <c r="G28" s="282"/>
      <c r="H28" s="282"/>
      <c r="I28" s="282"/>
      <c r="J28" s="282"/>
      <c r="K28" s="280"/>
    </row>
    <row r="29" s="1" customFormat="1" ht="12.75" customHeight="1">
      <c r="B29" s="283"/>
      <c r="C29" s="284"/>
      <c r="D29" s="284"/>
      <c r="E29" s="284"/>
      <c r="F29" s="284"/>
      <c r="G29" s="284"/>
      <c r="H29" s="284"/>
      <c r="I29" s="284"/>
      <c r="J29" s="284"/>
      <c r="K29" s="280"/>
    </row>
    <row r="30" s="1" customFormat="1" ht="15" customHeight="1">
      <c r="B30" s="283"/>
      <c r="C30" s="284"/>
      <c r="D30" s="282" t="s">
        <v>1121</v>
      </c>
      <c r="E30" s="282"/>
      <c r="F30" s="282"/>
      <c r="G30" s="282"/>
      <c r="H30" s="282"/>
      <c r="I30" s="282"/>
      <c r="J30" s="282"/>
      <c r="K30" s="280"/>
    </row>
    <row r="31" s="1" customFormat="1" ht="15" customHeight="1">
      <c r="B31" s="283"/>
      <c r="C31" s="284"/>
      <c r="D31" s="282" t="s">
        <v>1122</v>
      </c>
      <c r="E31" s="282"/>
      <c r="F31" s="282"/>
      <c r="G31" s="282"/>
      <c r="H31" s="282"/>
      <c r="I31" s="282"/>
      <c r="J31" s="282"/>
      <c r="K31" s="280"/>
    </row>
    <row r="32" s="1" customFormat="1" ht="12.75" customHeight="1">
      <c r="B32" s="283"/>
      <c r="C32" s="284"/>
      <c r="D32" s="284"/>
      <c r="E32" s="284"/>
      <c r="F32" s="284"/>
      <c r="G32" s="284"/>
      <c r="H32" s="284"/>
      <c r="I32" s="284"/>
      <c r="J32" s="284"/>
      <c r="K32" s="280"/>
    </row>
    <row r="33" s="1" customFormat="1" ht="15" customHeight="1">
      <c r="B33" s="283"/>
      <c r="C33" s="284"/>
      <c r="D33" s="282" t="s">
        <v>1123</v>
      </c>
      <c r="E33" s="282"/>
      <c r="F33" s="282"/>
      <c r="G33" s="282"/>
      <c r="H33" s="282"/>
      <c r="I33" s="282"/>
      <c r="J33" s="282"/>
      <c r="K33" s="280"/>
    </row>
    <row r="34" s="1" customFormat="1" ht="15" customHeight="1">
      <c r="B34" s="283"/>
      <c r="C34" s="284"/>
      <c r="D34" s="282" t="s">
        <v>1124</v>
      </c>
      <c r="E34" s="282"/>
      <c r="F34" s="282"/>
      <c r="G34" s="282"/>
      <c r="H34" s="282"/>
      <c r="I34" s="282"/>
      <c r="J34" s="282"/>
      <c r="K34" s="280"/>
    </row>
    <row r="35" s="1" customFormat="1" ht="15" customHeight="1">
      <c r="B35" s="283"/>
      <c r="C35" s="284"/>
      <c r="D35" s="282" t="s">
        <v>1125</v>
      </c>
      <c r="E35" s="282"/>
      <c r="F35" s="282"/>
      <c r="G35" s="282"/>
      <c r="H35" s="282"/>
      <c r="I35" s="282"/>
      <c r="J35" s="282"/>
      <c r="K35" s="280"/>
    </row>
    <row r="36" s="1" customFormat="1" ht="15" customHeight="1">
      <c r="B36" s="283"/>
      <c r="C36" s="284"/>
      <c r="D36" s="282"/>
      <c r="E36" s="285" t="s">
        <v>111</v>
      </c>
      <c r="F36" s="282"/>
      <c r="G36" s="282" t="s">
        <v>1126</v>
      </c>
      <c r="H36" s="282"/>
      <c r="I36" s="282"/>
      <c r="J36" s="282"/>
      <c r="K36" s="280"/>
    </row>
    <row r="37" s="1" customFormat="1" ht="30.75" customHeight="1">
      <c r="B37" s="283"/>
      <c r="C37" s="284"/>
      <c r="D37" s="282"/>
      <c r="E37" s="285" t="s">
        <v>1127</v>
      </c>
      <c r="F37" s="282"/>
      <c r="G37" s="282" t="s">
        <v>1128</v>
      </c>
      <c r="H37" s="282"/>
      <c r="I37" s="282"/>
      <c r="J37" s="282"/>
      <c r="K37" s="280"/>
    </row>
    <row r="38" s="1" customFormat="1" ht="15" customHeight="1">
      <c r="B38" s="283"/>
      <c r="C38" s="284"/>
      <c r="D38" s="282"/>
      <c r="E38" s="285" t="s">
        <v>54</v>
      </c>
      <c r="F38" s="282"/>
      <c r="G38" s="282" t="s">
        <v>1129</v>
      </c>
      <c r="H38" s="282"/>
      <c r="I38" s="282"/>
      <c r="J38" s="282"/>
      <c r="K38" s="280"/>
    </row>
    <row r="39" s="1" customFormat="1" ht="15" customHeight="1">
      <c r="B39" s="283"/>
      <c r="C39" s="284"/>
      <c r="D39" s="282"/>
      <c r="E39" s="285" t="s">
        <v>55</v>
      </c>
      <c r="F39" s="282"/>
      <c r="G39" s="282" t="s">
        <v>1130</v>
      </c>
      <c r="H39" s="282"/>
      <c r="I39" s="282"/>
      <c r="J39" s="282"/>
      <c r="K39" s="280"/>
    </row>
    <row r="40" s="1" customFormat="1" ht="15" customHeight="1">
      <c r="B40" s="283"/>
      <c r="C40" s="284"/>
      <c r="D40" s="282"/>
      <c r="E40" s="285" t="s">
        <v>112</v>
      </c>
      <c r="F40" s="282"/>
      <c r="G40" s="282" t="s">
        <v>1131</v>
      </c>
      <c r="H40" s="282"/>
      <c r="I40" s="282"/>
      <c r="J40" s="282"/>
      <c r="K40" s="280"/>
    </row>
    <row r="41" s="1" customFormat="1" ht="15" customHeight="1">
      <c r="B41" s="283"/>
      <c r="C41" s="284"/>
      <c r="D41" s="282"/>
      <c r="E41" s="285" t="s">
        <v>113</v>
      </c>
      <c r="F41" s="282"/>
      <c r="G41" s="282" t="s">
        <v>1132</v>
      </c>
      <c r="H41" s="282"/>
      <c r="I41" s="282"/>
      <c r="J41" s="282"/>
      <c r="K41" s="280"/>
    </row>
    <row r="42" s="1" customFormat="1" ht="15" customHeight="1">
      <c r="B42" s="283"/>
      <c r="C42" s="284"/>
      <c r="D42" s="282"/>
      <c r="E42" s="285" t="s">
        <v>1133</v>
      </c>
      <c r="F42" s="282"/>
      <c r="G42" s="282" t="s">
        <v>1134</v>
      </c>
      <c r="H42" s="282"/>
      <c r="I42" s="282"/>
      <c r="J42" s="282"/>
      <c r="K42" s="280"/>
    </row>
    <row r="43" s="1" customFormat="1" ht="15" customHeight="1">
      <c r="B43" s="283"/>
      <c r="C43" s="284"/>
      <c r="D43" s="282"/>
      <c r="E43" s="285"/>
      <c r="F43" s="282"/>
      <c r="G43" s="282" t="s">
        <v>1135</v>
      </c>
      <c r="H43" s="282"/>
      <c r="I43" s="282"/>
      <c r="J43" s="282"/>
      <c r="K43" s="280"/>
    </row>
    <row r="44" s="1" customFormat="1" ht="15" customHeight="1">
      <c r="B44" s="283"/>
      <c r="C44" s="284"/>
      <c r="D44" s="282"/>
      <c r="E44" s="285" t="s">
        <v>1136</v>
      </c>
      <c r="F44" s="282"/>
      <c r="G44" s="282" t="s">
        <v>1137</v>
      </c>
      <c r="H44" s="282"/>
      <c r="I44" s="282"/>
      <c r="J44" s="282"/>
      <c r="K44" s="280"/>
    </row>
    <row r="45" s="1" customFormat="1" ht="15" customHeight="1">
      <c r="B45" s="283"/>
      <c r="C45" s="284"/>
      <c r="D45" s="282"/>
      <c r="E45" s="285" t="s">
        <v>115</v>
      </c>
      <c r="F45" s="282"/>
      <c r="G45" s="282" t="s">
        <v>1138</v>
      </c>
      <c r="H45" s="282"/>
      <c r="I45" s="282"/>
      <c r="J45" s="282"/>
      <c r="K45" s="280"/>
    </row>
    <row r="46" s="1" customFormat="1" ht="12.75" customHeight="1">
      <c r="B46" s="283"/>
      <c r="C46" s="284"/>
      <c r="D46" s="282"/>
      <c r="E46" s="282"/>
      <c r="F46" s="282"/>
      <c r="G46" s="282"/>
      <c r="H46" s="282"/>
      <c r="I46" s="282"/>
      <c r="J46" s="282"/>
      <c r="K46" s="280"/>
    </row>
    <row r="47" s="1" customFormat="1" ht="15" customHeight="1">
      <c r="B47" s="283"/>
      <c r="C47" s="284"/>
      <c r="D47" s="282" t="s">
        <v>1139</v>
      </c>
      <c r="E47" s="282"/>
      <c r="F47" s="282"/>
      <c r="G47" s="282"/>
      <c r="H47" s="282"/>
      <c r="I47" s="282"/>
      <c r="J47" s="282"/>
      <c r="K47" s="280"/>
    </row>
    <row r="48" s="1" customFormat="1" ht="15" customHeight="1">
      <c r="B48" s="283"/>
      <c r="C48" s="284"/>
      <c r="D48" s="284"/>
      <c r="E48" s="282" t="s">
        <v>1140</v>
      </c>
      <c r="F48" s="282"/>
      <c r="G48" s="282"/>
      <c r="H48" s="282"/>
      <c r="I48" s="282"/>
      <c r="J48" s="282"/>
      <c r="K48" s="280"/>
    </row>
    <row r="49" s="1" customFormat="1" ht="15" customHeight="1">
      <c r="B49" s="283"/>
      <c r="C49" s="284"/>
      <c r="D49" s="284"/>
      <c r="E49" s="282" t="s">
        <v>1141</v>
      </c>
      <c r="F49" s="282"/>
      <c r="G49" s="282"/>
      <c r="H49" s="282"/>
      <c r="I49" s="282"/>
      <c r="J49" s="282"/>
      <c r="K49" s="280"/>
    </row>
    <row r="50" s="1" customFormat="1" ht="15" customHeight="1">
      <c r="B50" s="283"/>
      <c r="C50" s="284"/>
      <c r="D50" s="284"/>
      <c r="E50" s="282" t="s">
        <v>1142</v>
      </c>
      <c r="F50" s="282"/>
      <c r="G50" s="282"/>
      <c r="H50" s="282"/>
      <c r="I50" s="282"/>
      <c r="J50" s="282"/>
      <c r="K50" s="280"/>
    </row>
    <row r="51" s="1" customFormat="1" ht="15" customHeight="1">
      <c r="B51" s="283"/>
      <c r="C51" s="284"/>
      <c r="D51" s="282" t="s">
        <v>1143</v>
      </c>
      <c r="E51" s="282"/>
      <c r="F51" s="282"/>
      <c r="G51" s="282"/>
      <c r="H51" s="282"/>
      <c r="I51" s="282"/>
      <c r="J51" s="282"/>
      <c r="K51" s="280"/>
    </row>
    <row r="52" s="1" customFormat="1" ht="25.5" customHeight="1">
      <c r="B52" s="278"/>
      <c r="C52" s="279" t="s">
        <v>1144</v>
      </c>
      <c r="D52" s="279"/>
      <c r="E52" s="279"/>
      <c r="F52" s="279"/>
      <c r="G52" s="279"/>
      <c r="H52" s="279"/>
      <c r="I52" s="279"/>
      <c r="J52" s="279"/>
      <c r="K52" s="280"/>
    </row>
    <row r="53" s="1" customFormat="1" ht="5.25" customHeight="1">
      <c r="B53" s="278"/>
      <c r="C53" s="281"/>
      <c r="D53" s="281"/>
      <c r="E53" s="281"/>
      <c r="F53" s="281"/>
      <c r="G53" s="281"/>
      <c r="H53" s="281"/>
      <c r="I53" s="281"/>
      <c r="J53" s="281"/>
      <c r="K53" s="280"/>
    </row>
    <row r="54" s="1" customFormat="1" ht="15" customHeight="1">
      <c r="B54" s="278"/>
      <c r="C54" s="282" t="s">
        <v>1145</v>
      </c>
      <c r="D54" s="282"/>
      <c r="E54" s="282"/>
      <c r="F54" s="282"/>
      <c r="G54" s="282"/>
      <c r="H54" s="282"/>
      <c r="I54" s="282"/>
      <c r="J54" s="282"/>
      <c r="K54" s="280"/>
    </row>
    <row r="55" s="1" customFormat="1" ht="15" customHeight="1">
      <c r="B55" s="278"/>
      <c r="C55" s="282" t="s">
        <v>1146</v>
      </c>
      <c r="D55" s="282"/>
      <c r="E55" s="282"/>
      <c r="F55" s="282"/>
      <c r="G55" s="282"/>
      <c r="H55" s="282"/>
      <c r="I55" s="282"/>
      <c r="J55" s="282"/>
      <c r="K55" s="280"/>
    </row>
    <row r="56" s="1" customFormat="1" ht="12.75" customHeight="1">
      <c r="B56" s="278"/>
      <c r="C56" s="282"/>
      <c r="D56" s="282"/>
      <c r="E56" s="282"/>
      <c r="F56" s="282"/>
      <c r="G56" s="282"/>
      <c r="H56" s="282"/>
      <c r="I56" s="282"/>
      <c r="J56" s="282"/>
      <c r="K56" s="280"/>
    </row>
    <row r="57" s="1" customFormat="1" ht="15" customHeight="1">
      <c r="B57" s="278"/>
      <c r="C57" s="282" t="s">
        <v>1147</v>
      </c>
      <c r="D57" s="282"/>
      <c r="E57" s="282"/>
      <c r="F57" s="282"/>
      <c r="G57" s="282"/>
      <c r="H57" s="282"/>
      <c r="I57" s="282"/>
      <c r="J57" s="282"/>
      <c r="K57" s="280"/>
    </row>
    <row r="58" s="1" customFormat="1" ht="15" customHeight="1">
      <c r="B58" s="278"/>
      <c r="C58" s="284"/>
      <c r="D58" s="282" t="s">
        <v>1148</v>
      </c>
      <c r="E58" s="282"/>
      <c r="F58" s="282"/>
      <c r="G58" s="282"/>
      <c r="H58" s="282"/>
      <c r="I58" s="282"/>
      <c r="J58" s="282"/>
      <c r="K58" s="280"/>
    </row>
    <row r="59" s="1" customFormat="1" ht="15" customHeight="1">
      <c r="B59" s="278"/>
      <c r="C59" s="284"/>
      <c r="D59" s="282" t="s">
        <v>1149</v>
      </c>
      <c r="E59" s="282"/>
      <c r="F59" s="282"/>
      <c r="G59" s="282"/>
      <c r="H59" s="282"/>
      <c r="I59" s="282"/>
      <c r="J59" s="282"/>
      <c r="K59" s="280"/>
    </row>
    <row r="60" s="1" customFormat="1" ht="15" customHeight="1">
      <c r="B60" s="278"/>
      <c r="C60" s="284"/>
      <c r="D60" s="282" t="s">
        <v>1150</v>
      </c>
      <c r="E60" s="282"/>
      <c r="F60" s="282"/>
      <c r="G60" s="282"/>
      <c r="H60" s="282"/>
      <c r="I60" s="282"/>
      <c r="J60" s="282"/>
      <c r="K60" s="280"/>
    </row>
    <row r="61" s="1" customFormat="1" ht="15" customHeight="1">
      <c r="B61" s="278"/>
      <c r="C61" s="284"/>
      <c r="D61" s="282" t="s">
        <v>1151</v>
      </c>
      <c r="E61" s="282"/>
      <c r="F61" s="282"/>
      <c r="G61" s="282"/>
      <c r="H61" s="282"/>
      <c r="I61" s="282"/>
      <c r="J61" s="282"/>
      <c r="K61" s="280"/>
    </row>
    <row r="62" s="1" customFormat="1" ht="15" customHeight="1">
      <c r="B62" s="278"/>
      <c r="C62" s="284"/>
      <c r="D62" s="287" t="s">
        <v>1152</v>
      </c>
      <c r="E62" s="287"/>
      <c r="F62" s="287"/>
      <c r="G62" s="287"/>
      <c r="H62" s="287"/>
      <c r="I62" s="287"/>
      <c r="J62" s="287"/>
      <c r="K62" s="280"/>
    </row>
    <row r="63" s="1" customFormat="1" ht="15" customHeight="1">
      <c r="B63" s="278"/>
      <c r="C63" s="284"/>
      <c r="D63" s="282" t="s">
        <v>1153</v>
      </c>
      <c r="E63" s="282"/>
      <c r="F63" s="282"/>
      <c r="G63" s="282"/>
      <c r="H63" s="282"/>
      <c r="I63" s="282"/>
      <c r="J63" s="282"/>
      <c r="K63" s="280"/>
    </row>
    <row r="64" s="1" customFormat="1" ht="12.75" customHeight="1">
      <c r="B64" s="278"/>
      <c r="C64" s="284"/>
      <c r="D64" s="284"/>
      <c r="E64" s="288"/>
      <c r="F64" s="284"/>
      <c r="G64" s="284"/>
      <c r="H64" s="284"/>
      <c r="I64" s="284"/>
      <c r="J64" s="284"/>
      <c r="K64" s="280"/>
    </row>
    <row r="65" s="1" customFormat="1" ht="15" customHeight="1">
      <c r="B65" s="278"/>
      <c r="C65" s="284"/>
      <c r="D65" s="282" t="s">
        <v>1154</v>
      </c>
      <c r="E65" s="282"/>
      <c r="F65" s="282"/>
      <c r="G65" s="282"/>
      <c r="H65" s="282"/>
      <c r="I65" s="282"/>
      <c r="J65" s="282"/>
      <c r="K65" s="280"/>
    </row>
    <row r="66" s="1" customFormat="1" ht="15" customHeight="1">
      <c r="B66" s="278"/>
      <c r="C66" s="284"/>
      <c r="D66" s="287" t="s">
        <v>1155</v>
      </c>
      <c r="E66" s="287"/>
      <c r="F66" s="287"/>
      <c r="G66" s="287"/>
      <c r="H66" s="287"/>
      <c r="I66" s="287"/>
      <c r="J66" s="287"/>
      <c r="K66" s="280"/>
    </row>
    <row r="67" s="1" customFormat="1" ht="15" customHeight="1">
      <c r="B67" s="278"/>
      <c r="C67" s="284"/>
      <c r="D67" s="282" t="s">
        <v>1156</v>
      </c>
      <c r="E67" s="282"/>
      <c r="F67" s="282"/>
      <c r="G67" s="282"/>
      <c r="H67" s="282"/>
      <c r="I67" s="282"/>
      <c r="J67" s="282"/>
      <c r="K67" s="280"/>
    </row>
    <row r="68" s="1" customFormat="1" ht="15" customHeight="1">
      <c r="B68" s="278"/>
      <c r="C68" s="284"/>
      <c r="D68" s="282" t="s">
        <v>1157</v>
      </c>
      <c r="E68" s="282"/>
      <c r="F68" s="282"/>
      <c r="G68" s="282"/>
      <c r="H68" s="282"/>
      <c r="I68" s="282"/>
      <c r="J68" s="282"/>
      <c r="K68" s="280"/>
    </row>
    <row r="69" s="1" customFormat="1" ht="15" customHeight="1">
      <c r="B69" s="278"/>
      <c r="C69" s="284"/>
      <c r="D69" s="282" t="s">
        <v>1158</v>
      </c>
      <c r="E69" s="282"/>
      <c r="F69" s="282"/>
      <c r="G69" s="282"/>
      <c r="H69" s="282"/>
      <c r="I69" s="282"/>
      <c r="J69" s="282"/>
      <c r="K69" s="280"/>
    </row>
    <row r="70" s="1" customFormat="1" ht="15" customHeight="1">
      <c r="B70" s="278"/>
      <c r="C70" s="284"/>
      <c r="D70" s="282" t="s">
        <v>1159</v>
      </c>
      <c r="E70" s="282"/>
      <c r="F70" s="282"/>
      <c r="G70" s="282"/>
      <c r="H70" s="282"/>
      <c r="I70" s="282"/>
      <c r="J70" s="282"/>
      <c r="K70" s="280"/>
    </row>
    <row r="71" s="1" customFormat="1" ht="12.75" customHeight="1">
      <c r="B71" s="289"/>
      <c r="C71" s="290"/>
      <c r="D71" s="290"/>
      <c r="E71" s="290"/>
      <c r="F71" s="290"/>
      <c r="G71" s="290"/>
      <c r="H71" s="290"/>
      <c r="I71" s="290"/>
      <c r="J71" s="290"/>
      <c r="K71" s="291"/>
    </row>
    <row r="72" s="1" customFormat="1" ht="18.75" customHeight="1">
      <c r="B72" s="292"/>
      <c r="C72" s="292"/>
      <c r="D72" s="292"/>
      <c r="E72" s="292"/>
      <c r="F72" s="292"/>
      <c r="G72" s="292"/>
      <c r="H72" s="292"/>
      <c r="I72" s="292"/>
      <c r="J72" s="292"/>
      <c r="K72" s="293"/>
    </row>
    <row r="73" s="1" customFormat="1" ht="18.75" customHeight="1">
      <c r="B73" s="293"/>
      <c r="C73" s="293"/>
      <c r="D73" s="293"/>
      <c r="E73" s="293"/>
      <c r="F73" s="293"/>
      <c r="G73" s="293"/>
      <c r="H73" s="293"/>
      <c r="I73" s="293"/>
      <c r="J73" s="293"/>
      <c r="K73" s="293"/>
    </row>
    <row r="74" s="1" customFormat="1" ht="7.5" customHeight="1">
      <c r="B74" s="294"/>
      <c r="C74" s="295"/>
      <c r="D74" s="295"/>
      <c r="E74" s="295"/>
      <c r="F74" s="295"/>
      <c r="G74" s="295"/>
      <c r="H74" s="295"/>
      <c r="I74" s="295"/>
      <c r="J74" s="295"/>
      <c r="K74" s="296"/>
    </row>
    <row r="75" s="1" customFormat="1" ht="45" customHeight="1">
      <c r="B75" s="297"/>
      <c r="C75" s="298" t="s">
        <v>1160</v>
      </c>
      <c r="D75" s="298"/>
      <c r="E75" s="298"/>
      <c r="F75" s="298"/>
      <c r="G75" s="298"/>
      <c r="H75" s="298"/>
      <c r="I75" s="298"/>
      <c r="J75" s="298"/>
      <c r="K75" s="299"/>
    </row>
    <row r="76" s="1" customFormat="1" ht="17.25" customHeight="1">
      <c r="B76" s="297"/>
      <c r="C76" s="300" t="s">
        <v>1161</v>
      </c>
      <c r="D76" s="300"/>
      <c r="E76" s="300"/>
      <c r="F76" s="300" t="s">
        <v>1162</v>
      </c>
      <c r="G76" s="301"/>
      <c r="H76" s="300" t="s">
        <v>55</v>
      </c>
      <c r="I76" s="300" t="s">
        <v>58</v>
      </c>
      <c r="J76" s="300" t="s">
        <v>1163</v>
      </c>
      <c r="K76" s="299"/>
    </row>
    <row r="77" s="1" customFormat="1" ht="17.25" customHeight="1">
      <c r="B77" s="297"/>
      <c r="C77" s="302" t="s">
        <v>1164</v>
      </c>
      <c r="D77" s="302"/>
      <c r="E77" s="302"/>
      <c r="F77" s="303" t="s">
        <v>1165</v>
      </c>
      <c r="G77" s="304"/>
      <c r="H77" s="302"/>
      <c r="I77" s="302"/>
      <c r="J77" s="302" t="s">
        <v>1166</v>
      </c>
      <c r="K77" s="299"/>
    </row>
    <row r="78" s="1" customFormat="1" ht="5.25" customHeight="1">
      <c r="B78" s="297"/>
      <c r="C78" s="305"/>
      <c r="D78" s="305"/>
      <c r="E78" s="305"/>
      <c r="F78" s="305"/>
      <c r="G78" s="306"/>
      <c r="H78" s="305"/>
      <c r="I78" s="305"/>
      <c r="J78" s="305"/>
      <c r="K78" s="299"/>
    </row>
    <row r="79" s="1" customFormat="1" ht="15" customHeight="1">
      <c r="B79" s="297"/>
      <c r="C79" s="285" t="s">
        <v>54</v>
      </c>
      <c r="D79" s="305"/>
      <c r="E79" s="305"/>
      <c r="F79" s="307" t="s">
        <v>1167</v>
      </c>
      <c r="G79" s="306"/>
      <c r="H79" s="285" t="s">
        <v>1168</v>
      </c>
      <c r="I79" s="285" t="s">
        <v>1169</v>
      </c>
      <c r="J79" s="285">
        <v>20</v>
      </c>
      <c r="K79" s="299"/>
    </row>
    <row r="80" s="1" customFormat="1" ht="15" customHeight="1">
      <c r="B80" s="297"/>
      <c r="C80" s="285" t="s">
        <v>1170</v>
      </c>
      <c r="D80" s="285"/>
      <c r="E80" s="285"/>
      <c r="F80" s="307" t="s">
        <v>1167</v>
      </c>
      <c r="G80" s="306"/>
      <c r="H80" s="285" t="s">
        <v>1171</v>
      </c>
      <c r="I80" s="285" t="s">
        <v>1169</v>
      </c>
      <c r="J80" s="285">
        <v>120</v>
      </c>
      <c r="K80" s="299"/>
    </row>
    <row r="81" s="1" customFormat="1" ht="15" customHeight="1">
      <c r="B81" s="308"/>
      <c r="C81" s="285" t="s">
        <v>1172</v>
      </c>
      <c r="D81" s="285"/>
      <c r="E81" s="285"/>
      <c r="F81" s="307" t="s">
        <v>1173</v>
      </c>
      <c r="G81" s="306"/>
      <c r="H81" s="285" t="s">
        <v>1174</v>
      </c>
      <c r="I81" s="285" t="s">
        <v>1169</v>
      </c>
      <c r="J81" s="285">
        <v>50</v>
      </c>
      <c r="K81" s="299"/>
    </row>
    <row r="82" s="1" customFormat="1" ht="15" customHeight="1">
      <c r="B82" s="308"/>
      <c r="C82" s="285" t="s">
        <v>1175</v>
      </c>
      <c r="D82" s="285"/>
      <c r="E82" s="285"/>
      <c r="F82" s="307" t="s">
        <v>1167</v>
      </c>
      <c r="G82" s="306"/>
      <c r="H82" s="285" t="s">
        <v>1176</v>
      </c>
      <c r="I82" s="285" t="s">
        <v>1177</v>
      </c>
      <c r="J82" s="285"/>
      <c r="K82" s="299"/>
    </row>
    <row r="83" s="1" customFormat="1" ht="15" customHeight="1">
      <c r="B83" s="308"/>
      <c r="C83" s="309" t="s">
        <v>1178</v>
      </c>
      <c r="D83" s="309"/>
      <c r="E83" s="309"/>
      <c r="F83" s="310" t="s">
        <v>1173</v>
      </c>
      <c r="G83" s="309"/>
      <c r="H83" s="309" t="s">
        <v>1179</v>
      </c>
      <c r="I83" s="309" t="s">
        <v>1169</v>
      </c>
      <c r="J83" s="309">
        <v>15</v>
      </c>
      <c r="K83" s="299"/>
    </row>
    <row r="84" s="1" customFormat="1" ht="15" customHeight="1">
      <c r="B84" s="308"/>
      <c r="C84" s="309" t="s">
        <v>1180</v>
      </c>
      <c r="D84" s="309"/>
      <c r="E84" s="309"/>
      <c r="F84" s="310" t="s">
        <v>1173</v>
      </c>
      <c r="G84" s="309"/>
      <c r="H84" s="309" t="s">
        <v>1181</v>
      </c>
      <c r="I84" s="309" t="s">
        <v>1169</v>
      </c>
      <c r="J84" s="309">
        <v>15</v>
      </c>
      <c r="K84" s="299"/>
    </row>
    <row r="85" s="1" customFormat="1" ht="15" customHeight="1">
      <c r="B85" s="308"/>
      <c r="C85" s="309" t="s">
        <v>1182</v>
      </c>
      <c r="D85" s="309"/>
      <c r="E85" s="309"/>
      <c r="F85" s="310" t="s">
        <v>1173</v>
      </c>
      <c r="G85" s="309"/>
      <c r="H85" s="309" t="s">
        <v>1183</v>
      </c>
      <c r="I85" s="309" t="s">
        <v>1169</v>
      </c>
      <c r="J85" s="309">
        <v>20</v>
      </c>
      <c r="K85" s="299"/>
    </row>
    <row r="86" s="1" customFormat="1" ht="15" customHeight="1">
      <c r="B86" s="308"/>
      <c r="C86" s="309" t="s">
        <v>1184</v>
      </c>
      <c r="D86" s="309"/>
      <c r="E86" s="309"/>
      <c r="F86" s="310" t="s">
        <v>1173</v>
      </c>
      <c r="G86" s="309"/>
      <c r="H86" s="309" t="s">
        <v>1185</v>
      </c>
      <c r="I86" s="309" t="s">
        <v>1169</v>
      </c>
      <c r="J86" s="309">
        <v>20</v>
      </c>
      <c r="K86" s="299"/>
    </row>
    <row r="87" s="1" customFormat="1" ht="15" customHeight="1">
      <c r="B87" s="308"/>
      <c r="C87" s="285" t="s">
        <v>1186</v>
      </c>
      <c r="D87" s="285"/>
      <c r="E87" s="285"/>
      <c r="F87" s="307" t="s">
        <v>1173</v>
      </c>
      <c r="G87" s="306"/>
      <c r="H87" s="285" t="s">
        <v>1187</v>
      </c>
      <c r="I87" s="285" t="s">
        <v>1169</v>
      </c>
      <c r="J87" s="285">
        <v>50</v>
      </c>
      <c r="K87" s="299"/>
    </row>
    <row r="88" s="1" customFormat="1" ht="15" customHeight="1">
      <c r="B88" s="308"/>
      <c r="C88" s="285" t="s">
        <v>1188</v>
      </c>
      <c r="D88" s="285"/>
      <c r="E88" s="285"/>
      <c r="F88" s="307" t="s">
        <v>1173</v>
      </c>
      <c r="G88" s="306"/>
      <c r="H88" s="285" t="s">
        <v>1189</v>
      </c>
      <c r="I88" s="285" t="s">
        <v>1169</v>
      </c>
      <c r="J88" s="285">
        <v>20</v>
      </c>
      <c r="K88" s="299"/>
    </row>
    <row r="89" s="1" customFormat="1" ht="15" customHeight="1">
      <c r="B89" s="308"/>
      <c r="C89" s="285" t="s">
        <v>1190</v>
      </c>
      <c r="D89" s="285"/>
      <c r="E89" s="285"/>
      <c r="F89" s="307" t="s">
        <v>1173</v>
      </c>
      <c r="G89" s="306"/>
      <c r="H89" s="285" t="s">
        <v>1191</v>
      </c>
      <c r="I89" s="285" t="s">
        <v>1169</v>
      </c>
      <c r="J89" s="285">
        <v>20</v>
      </c>
      <c r="K89" s="299"/>
    </row>
    <row r="90" s="1" customFormat="1" ht="15" customHeight="1">
      <c r="B90" s="308"/>
      <c r="C90" s="285" t="s">
        <v>1192</v>
      </c>
      <c r="D90" s="285"/>
      <c r="E90" s="285"/>
      <c r="F90" s="307" t="s">
        <v>1173</v>
      </c>
      <c r="G90" s="306"/>
      <c r="H90" s="285" t="s">
        <v>1193</v>
      </c>
      <c r="I90" s="285" t="s">
        <v>1169</v>
      </c>
      <c r="J90" s="285">
        <v>50</v>
      </c>
      <c r="K90" s="299"/>
    </row>
    <row r="91" s="1" customFormat="1" ht="15" customHeight="1">
      <c r="B91" s="308"/>
      <c r="C91" s="285" t="s">
        <v>1194</v>
      </c>
      <c r="D91" s="285"/>
      <c r="E91" s="285"/>
      <c r="F91" s="307" t="s">
        <v>1173</v>
      </c>
      <c r="G91" s="306"/>
      <c r="H91" s="285" t="s">
        <v>1194</v>
      </c>
      <c r="I91" s="285" t="s">
        <v>1169</v>
      </c>
      <c r="J91" s="285">
        <v>50</v>
      </c>
      <c r="K91" s="299"/>
    </row>
    <row r="92" s="1" customFormat="1" ht="15" customHeight="1">
      <c r="B92" s="308"/>
      <c r="C92" s="285" t="s">
        <v>1195</v>
      </c>
      <c r="D92" s="285"/>
      <c r="E92" s="285"/>
      <c r="F92" s="307" t="s">
        <v>1173</v>
      </c>
      <c r="G92" s="306"/>
      <c r="H92" s="285" t="s">
        <v>1196</v>
      </c>
      <c r="I92" s="285" t="s">
        <v>1169</v>
      </c>
      <c r="J92" s="285">
        <v>255</v>
      </c>
      <c r="K92" s="299"/>
    </row>
    <row r="93" s="1" customFormat="1" ht="15" customHeight="1">
      <c r="B93" s="308"/>
      <c r="C93" s="285" t="s">
        <v>1197</v>
      </c>
      <c r="D93" s="285"/>
      <c r="E93" s="285"/>
      <c r="F93" s="307" t="s">
        <v>1167</v>
      </c>
      <c r="G93" s="306"/>
      <c r="H93" s="285" t="s">
        <v>1198</v>
      </c>
      <c r="I93" s="285" t="s">
        <v>1199</v>
      </c>
      <c r="J93" s="285"/>
      <c r="K93" s="299"/>
    </row>
    <row r="94" s="1" customFormat="1" ht="15" customHeight="1">
      <c r="B94" s="308"/>
      <c r="C94" s="285" t="s">
        <v>1200</v>
      </c>
      <c r="D94" s="285"/>
      <c r="E94" s="285"/>
      <c r="F94" s="307" t="s">
        <v>1167</v>
      </c>
      <c r="G94" s="306"/>
      <c r="H94" s="285" t="s">
        <v>1201</v>
      </c>
      <c r="I94" s="285" t="s">
        <v>1202</v>
      </c>
      <c r="J94" s="285"/>
      <c r="K94" s="299"/>
    </row>
    <row r="95" s="1" customFormat="1" ht="15" customHeight="1">
      <c r="B95" s="308"/>
      <c r="C95" s="285" t="s">
        <v>1203</v>
      </c>
      <c r="D95" s="285"/>
      <c r="E95" s="285"/>
      <c r="F95" s="307" t="s">
        <v>1167</v>
      </c>
      <c r="G95" s="306"/>
      <c r="H95" s="285" t="s">
        <v>1203</v>
      </c>
      <c r="I95" s="285" t="s">
        <v>1202</v>
      </c>
      <c r="J95" s="285"/>
      <c r="K95" s="299"/>
    </row>
    <row r="96" s="1" customFormat="1" ht="15" customHeight="1">
      <c r="B96" s="308"/>
      <c r="C96" s="285" t="s">
        <v>39</v>
      </c>
      <c r="D96" s="285"/>
      <c r="E96" s="285"/>
      <c r="F96" s="307" t="s">
        <v>1167</v>
      </c>
      <c r="G96" s="306"/>
      <c r="H96" s="285" t="s">
        <v>1204</v>
      </c>
      <c r="I96" s="285" t="s">
        <v>1202</v>
      </c>
      <c r="J96" s="285"/>
      <c r="K96" s="299"/>
    </row>
    <row r="97" s="1" customFormat="1" ht="15" customHeight="1">
      <c r="B97" s="308"/>
      <c r="C97" s="285" t="s">
        <v>49</v>
      </c>
      <c r="D97" s="285"/>
      <c r="E97" s="285"/>
      <c r="F97" s="307" t="s">
        <v>1167</v>
      </c>
      <c r="G97" s="306"/>
      <c r="H97" s="285" t="s">
        <v>1205</v>
      </c>
      <c r="I97" s="285" t="s">
        <v>1202</v>
      </c>
      <c r="J97" s="285"/>
      <c r="K97" s="299"/>
    </row>
    <row r="98" s="1" customFormat="1" ht="15" customHeight="1">
      <c r="B98" s="311"/>
      <c r="C98" s="312"/>
      <c r="D98" s="312"/>
      <c r="E98" s="312"/>
      <c r="F98" s="312"/>
      <c r="G98" s="312"/>
      <c r="H98" s="312"/>
      <c r="I98" s="312"/>
      <c r="J98" s="312"/>
      <c r="K98" s="313"/>
    </row>
    <row r="99" s="1" customFormat="1" ht="18.75" customHeight="1">
      <c r="B99" s="314"/>
      <c r="C99" s="315"/>
      <c r="D99" s="315"/>
      <c r="E99" s="315"/>
      <c r="F99" s="315"/>
      <c r="G99" s="315"/>
      <c r="H99" s="315"/>
      <c r="I99" s="315"/>
      <c r="J99" s="315"/>
      <c r="K99" s="314"/>
    </row>
    <row r="100" s="1" customFormat="1" ht="18.75" customHeight="1">
      <c r="B100" s="293"/>
      <c r="C100" s="293"/>
      <c r="D100" s="293"/>
      <c r="E100" s="293"/>
      <c r="F100" s="293"/>
      <c r="G100" s="293"/>
      <c r="H100" s="293"/>
      <c r="I100" s="293"/>
      <c r="J100" s="293"/>
      <c r="K100" s="293"/>
    </row>
    <row r="101" s="1" customFormat="1" ht="7.5" customHeight="1">
      <c r="B101" s="294"/>
      <c r="C101" s="295"/>
      <c r="D101" s="295"/>
      <c r="E101" s="295"/>
      <c r="F101" s="295"/>
      <c r="G101" s="295"/>
      <c r="H101" s="295"/>
      <c r="I101" s="295"/>
      <c r="J101" s="295"/>
      <c r="K101" s="296"/>
    </row>
    <row r="102" s="1" customFormat="1" ht="45" customHeight="1">
      <c r="B102" s="297"/>
      <c r="C102" s="298" t="s">
        <v>1206</v>
      </c>
      <c r="D102" s="298"/>
      <c r="E102" s="298"/>
      <c r="F102" s="298"/>
      <c r="G102" s="298"/>
      <c r="H102" s="298"/>
      <c r="I102" s="298"/>
      <c r="J102" s="298"/>
      <c r="K102" s="299"/>
    </row>
    <row r="103" s="1" customFormat="1" ht="17.25" customHeight="1">
      <c r="B103" s="297"/>
      <c r="C103" s="300" t="s">
        <v>1161</v>
      </c>
      <c r="D103" s="300"/>
      <c r="E103" s="300"/>
      <c r="F103" s="300" t="s">
        <v>1162</v>
      </c>
      <c r="G103" s="301"/>
      <c r="H103" s="300" t="s">
        <v>55</v>
      </c>
      <c r="I103" s="300" t="s">
        <v>58</v>
      </c>
      <c r="J103" s="300" t="s">
        <v>1163</v>
      </c>
      <c r="K103" s="299"/>
    </row>
    <row r="104" s="1" customFormat="1" ht="17.25" customHeight="1">
      <c r="B104" s="297"/>
      <c r="C104" s="302" t="s">
        <v>1164</v>
      </c>
      <c r="D104" s="302"/>
      <c r="E104" s="302"/>
      <c r="F104" s="303" t="s">
        <v>1165</v>
      </c>
      <c r="G104" s="304"/>
      <c r="H104" s="302"/>
      <c r="I104" s="302"/>
      <c r="J104" s="302" t="s">
        <v>1166</v>
      </c>
      <c r="K104" s="299"/>
    </row>
    <row r="105" s="1" customFormat="1" ht="5.25" customHeight="1">
      <c r="B105" s="297"/>
      <c r="C105" s="300"/>
      <c r="D105" s="300"/>
      <c r="E105" s="300"/>
      <c r="F105" s="300"/>
      <c r="G105" s="316"/>
      <c r="H105" s="300"/>
      <c r="I105" s="300"/>
      <c r="J105" s="300"/>
      <c r="K105" s="299"/>
    </row>
    <row r="106" s="1" customFormat="1" ht="15" customHeight="1">
      <c r="B106" s="297"/>
      <c r="C106" s="285" t="s">
        <v>54</v>
      </c>
      <c r="D106" s="305"/>
      <c r="E106" s="305"/>
      <c r="F106" s="307" t="s">
        <v>1167</v>
      </c>
      <c r="G106" s="316"/>
      <c r="H106" s="285" t="s">
        <v>1207</v>
      </c>
      <c r="I106" s="285" t="s">
        <v>1169</v>
      </c>
      <c r="J106" s="285">
        <v>20</v>
      </c>
      <c r="K106" s="299"/>
    </row>
    <row r="107" s="1" customFormat="1" ht="15" customHeight="1">
      <c r="B107" s="297"/>
      <c r="C107" s="285" t="s">
        <v>1170</v>
      </c>
      <c r="D107" s="285"/>
      <c r="E107" s="285"/>
      <c r="F107" s="307" t="s">
        <v>1167</v>
      </c>
      <c r="G107" s="285"/>
      <c r="H107" s="285" t="s">
        <v>1207</v>
      </c>
      <c r="I107" s="285" t="s">
        <v>1169</v>
      </c>
      <c r="J107" s="285">
        <v>120</v>
      </c>
      <c r="K107" s="299"/>
    </row>
    <row r="108" s="1" customFormat="1" ht="15" customHeight="1">
      <c r="B108" s="308"/>
      <c r="C108" s="285" t="s">
        <v>1172</v>
      </c>
      <c r="D108" s="285"/>
      <c r="E108" s="285"/>
      <c r="F108" s="307" t="s">
        <v>1173</v>
      </c>
      <c r="G108" s="285"/>
      <c r="H108" s="285" t="s">
        <v>1207</v>
      </c>
      <c r="I108" s="285" t="s">
        <v>1169</v>
      </c>
      <c r="J108" s="285">
        <v>50</v>
      </c>
      <c r="K108" s="299"/>
    </row>
    <row r="109" s="1" customFormat="1" ht="15" customHeight="1">
      <c r="B109" s="308"/>
      <c r="C109" s="285" t="s">
        <v>1175</v>
      </c>
      <c r="D109" s="285"/>
      <c r="E109" s="285"/>
      <c r="F109" s="307" t="s">
        <v>1167</v>
      </c>
      <c r="G109" s="285"/>
      <c r="H109" s="285" t="s">
        <v>1207</v>
      </c>
      <c r="I109" s="285" t="s">
        <v>1177</v>
      </c>
      <c r="J109" s="285"/>
      <c r="K109" s="299"/>
    </row>
    <row r="110" s="1" customFormat="1" ht="15" customHeight="1">
      <c r="B110" s="308"/>
      <c r="C110" s="285" t="s">
        <v>1186</v>
      </c>
      <c r="D110" s="285"/>
      <c r="E110" s="285"/>
      <c r="F110" s="307" t="s">
        <v>1173</v>
      </c>
      <c r="G110" s="285"/>
      <c r="H110" s="285" t="s">
        <v>1207</v>
      </c>
      <c r="I110" s="285" t="s">
        <v>1169</v>
      </c>
      <c r="J110" s="285">
        <v>50</v>
      </c>
      <c r="K110" s="299"/>
    </row>
    <row r="111" s="1" customFormat="1" ht="15" customHeight="1">
      <c r="B111" s="308"/>
      <c r="C111" s="285" t="s">
        <v>1194</v>
      </c>
      <c r="D111" s="285"/>
      <c r="E111" s="285"/>
      <c r="F111" s="307" t="s">
        <v>1173</v>
      </c>
      <c r="G111" s="285"/>
      <c r="H111" s="285" t="s">
        <v>1207</v>
      </c>
      <c r="I111" s="285" t="s">
        <v>1169</v>
      </c>
      <c r="J111" s="285">
        <v>50</v>
      </c>
      <c r="K111" s="299"/>
    </row>
    <row r="112" s="1" customFormat="1" ht="15" customHeight="1">
      <c r="B112" s="308"/>
      <c r="C112" s="285" t="s">
        <v>1192</v>
      </c>
      <c r="D112" s="285"/>
      <c r="E112" s="285"/>
      <c r="F112" s="307" t="s">
        <v>1173</v>
      </c>
      <c r="G112" s="285"/>
      <c r="H112" s="285" t="s">
        <v>1207</v>
      </c>
      <c r="I112" s="285" t="s">
        <v>1169</v>
      </c>
      <c r="J112" s="285">
        <v>50</v>
      </c>
      <c r="K112" s="299"/>
    </row>
    <row r="113" s="1" customFormat="1" ht="15" customHeight="1">
      <c r="B113" s="308"/>
      <c r="C113" s="285" t="s">
        <v>54</v>
      </c>
      <c r="D113" s="285"/>
      <c r="E113" s="285"/>
      <c r="F113" s="307" t="s">
        <v>1167</v>
      </c>
      <c r="G113" s="285"/>
      <c r="H113" s="285" t="s">
        <v>1208</v>
      </c>
      <c r="I113" s="285" t="s">
        <v>1169</v>
      </c>
      <c r="J113" s="285">
        <v>20</v>
      </c>
      <c r="K113" s="299"/>
    </row>
    <row r="114" s="1" customFormat="1" ht="15" customHeight="1">
      <c r="B114" s="308"/>
      <c r="C114" s="285" t="s">
        <v>1209</v>
      </c>
      <c r="D114" s="285"/>
      <c r="E114" s="285"/>
      <c r="F114" s="307" t="s">
        <v>1167</v>
      </c>
      <c r="G114" s="285"/>
      <c r="H114" s="285" t="s">
        <v>1210</v>
      </c>
      <c r="I114" s="285" t="s">
        <v>1169</v>
      </c>
      <c r="J114" s="285">
        <v>120</v>
      </c>
      <c r="K114" s="299"/>
    </row>
    <row r="115" s="1" customFormat="1" ht="15" customHeight="1">
      <c r="B115" s="308"/>
      <c r="C115" s="285" t="s">
        <v>39</v>
      </c>
      <c r="D115" s="285"/>
      <c r="E115" s="285"/>
      <c r="F115" s="307" t="s">
        <v>1167</v>
      </c>
      <c r="G115" s="285"/>
      <c r="H115" s="285" t="s">
        <v>1211</v>
      </c>
      <c r="I115" s="285" t="s">
        <v>1202</v>
      </c>
      <c r="J115" s="285"/>
      <c r="K115" s="299"/>
    </row>
    <row r="116" s="1" customFormat="1" ht="15" customHeight="1">
      <c r="B116" s="308"/>
      <c r="C116" s="285" t="s">
        <v>49</v>
      </c>
      <c r="D116" s="285"/>
      <c r="E116" s="285"/>
      <c r="F116" s="307" t="s">
        <v>1167</v>
      </c>
      <c r="G116" s="285"/>
      <c r="H116" s="285" t="s">
        <v>1212</v>
      </c>
      <c r="I116" s="285" t="s">
        <v>1202</v>
      </c>
      <c r="J116" s="285"/>
      <c r="K116" s="299"/>
    </row>
    <row r="117" s="1" customFormat="1" ht="15" customHeight="1">
      <c r="B117" s="308"/>
      <c r="C117" s="285" t="s">
        <v>58</v>
      </c>
      <c r="D117" s="285"/>
      <c r="E117" s="285"/>
      <c r="F117" s="307" t="s">
        <v>1167</v>
      </c>
      <c r="G117" s="285"/>
      <c r="H117" s="285" t="s">
        <v>1213</v>
      </c>
      <c r="I117" s="285" t="s">
        <v>1214</v>
      </c>
      <c r="J117" s="285"/>
      <c r="K117" s="299"/>
    </row>
    <row r="118" s="1" customFormat="1" ht="15" customHeight="1">
      <c r="B118" s="311"/>
      <c r="C118" s="317"/>
      <c r="D118" s="317"/>
      <c r="E118" s="317"/>
      <c r="F118" s="317"/>
      <c r="G118" s="317"/>
      <c r="H118" s="317"/>
      <c r="I118" s="317"/>
      <c r="J118" s="317"/>
      <c r="K118" s="313"/>
    </row>
    <row r="119" s="1" customFormat="1" ht="18.75" customHeight="1">
      <c r="B119" s="318"/>
      <c r="C119" s="282"/>
      <c r="D119" s="282"/>
      <c r="E119" s="282"/>
      <c r="F119" s="319"/>
      <c r="G119" s="282"/>
      <c r="H119" s="282"/>
      <c r="I119" s="282"/>
      <c r="J119" s="282"/>
      <c r="K119" s="318"/>
    </row>
    <row r="120" s="1" customFormat="1" ht="18.75" customHeight="1">
      <c r="B120" s="293"/>
      <c r="C120" s="293"/>
      <c r="D120" s="293"/>
      <c r="E120" s="293"/>
      <c r="F120" s="293"/>
      <c r="G120" s="293"/>
      <c r="H120" s="293"/>
      <c r="I120" s="293"/>
      <c r="J120" s="293"/>
      <c r="K120" s="293"/>
    </row>
    <row r="121" s="1" customFormat="1" ht="7.5" customHeight="1">
      <c r="B121" s="320"/>
      <c r="C121" s="321"/>
      <c r="D121" s="321"/>
      <c r="E121" s="321"/>
      <c r="F121" s="321"/>
      <c r="G121" s="321"/>
      <c r="H121" s="321"/>
      <c r="I121" s="321"/>
      <c r="J121" s="321"/>
      <c r="K121" s="322"/>
    </row>
    <row r="122" s="1" customFormat="1" ht="45" customHeight="1">
      <c r="B122" s="323"/>
      <c r="C122" s="276" t="s">
        <v>1215</v>
      </c>
      <c r="D122" s="276"/>
      <c r="E122" s="276"/>
      <c r="F122" s="276"/>
      <c r="G122" s="276"/>
      <c r="H122" s="276"/>
      <c r="I122" s="276"/>
      <c r="J122" s="276"/>
      <c r="K122" s="324"/>
    </row>
    <row r="123" s="1" customFormat="1" ht="17.25" customHeight="1">
      <c r="B123" s="325"/>
      <c r="C123" s="300" t="s">
        <v>1161</v>
      </c>
      <c r="D123" s="300"/>
      <c r="E123" s="300"/>
      <c r="F123" s="300" t="s">
        <v>1162</v>
      </c>
      <c r="G123" s="301"/>
      <c r="H123" s="300" t="s">
        <v>55</v>
      </c>
      <c r="I123" s="300" t="s">
        <v>58</v>
      </c>
      <c r="J123" s="300" t="s">
        <v>1163</v>
      </c>
      <c r="K123" s="326"/>
    </row>
    <row r="124" s="1" customFormat="1" ht="17.25" customHeight="1">
      <c r="B124" s="325"/>
      <c r="C124" s="302" t="s">
        <v>1164</v>
      </c>
      <c r="D124" s="302"/>
      <c r="E124" s="302"/>
      <c r="F124" s="303" t="s">
        <v>1165</v>
      </c>
      <c r="G124" s="304"/>
      <c r="H124" s="302"/>
      <c r="I124" s="302"/>
      <c r="J124" s="302" t="s">
        <v>1166</v>
      </c>
      <c r="K124" s="326"/>
    </row>
    <row r="125" s="1" customFormat="1" ht="5.25" customHeight="1">
      <c r="B125" s="327"/>
      <c r="C125" s="305"/>
      <c r="D125" s="305"/>
      <c r="E125" s="305"/>
      <c r="F125" s="305"/>
      <c r="G125" s="285"/>
      <c r="H125" s="305"/>
      <c r="I125" s="305"/>
      <c r="J125" s="305"/>
      <c r="K125" s="328"/>
    </row>
    <row r="126" s="1" customFormat="1" ht="15" customHeight="1">
      <c r="B126" s="327"/>
      <c r="C126" s="285" t="s">
        <v>1170</v>
      </c>
      <c r="D126" s="305"/>
      <c r="E126" s="305"/>
      <c r="F126" s="307" t="s">
        <v>1167</v>
      </c>
      <c r="G126" s="285"/>
      <c r="H126" s="285" t="s">
        <v>1207</v>
      </c>
      <c r="I126" s="285" t="s">
        <v>1169</v>
      </c>
      <c r="J126" s="285">
        <v>120</v>
      </c>
      <c r="K126" s="329"/>
    </row>
    <row r="127" s="1" customFormat="1" ht="15" customHeight="1">
      <c r="B127" s="327"/>
      <c r="C127" s="285" t="s">
        <v>1216</v>
      </c>
      <c r="D127" s="285"/>
      <c r="E127" s="285"/>
      <c r="F127" s="307" t="s">
        <v>1167</v>
      </c>
      <c r="G127" s="285"/>
      <c r="H127" s="285" t="s">
        <v>1217</v>
      </c>
      <c r="I127" s="285" t="s">
        <v>1169</v>
      </c>
      <c r="J127" s="285" t="s">
        <v>1218</v>
      </c>
      <c r="K127" s="329"/>
    </row>
    <row r="128" s="1" customFormat="1" ht="15" customHeight="1">
      <c r="B128" s="327"/>
      <c r="C128" s="285" t="s">
        <v>1115</v>
      </c>
      <c r="D128" s="285"/>
      <c r="E128" s="285"/>
      <c r="F128" s="307" t="s">
        <v>1167</v>
      </c>
      <c r="G128" s="285"/>
      <c r="H128" s="285" t="s">
        <v>1219</v>
      </c>
      <c r="I128" s="285" t="s">
        <v>1169</v>
      </c>
      <c r="J128" s="285" t="s">
        <v>1218</v>
      </c>
      <c r="K128" s="329"/>
    </row>
    <row r="129" s="1" customFormat="1" ht="15" customHeight="1">
      <c r="B129" s="327"/>
      <c r="C129" s="285" t="s">
        <v>1178</v>
      </c>
      <c r="D129" s="285"/>
      <c r="E129" s="285"/>
      <c r="F129" s="307" t="s">
        <v>1173</v>
      </c>
      <c r="G129" s="285"/>
      <c r="H129" s="285" t="s">
        <v>1179</v>
      </c>
      <c r="I129" s="285" t="s">
        <v>1169</v>
      </c>
      <c r="J129" s="285">
        <v>15</v>
      </c>
      <c r="K129" s="329"/>
    </row>
    <row r="130" s="1" customFormat="1" ht="15" customHeight="1">
      <c r="B130" s="327"/>
      <c r="C130" s="309" t="s">
        <v>1180</v>
      </c>
      <c r="D130" s="309"/>
      <c r="E130" s="309"/>
      <c r="F130" s="310" t="s">
        <v>1173</v>
      </c>
      <c r="G130" s="309"/>
      <c r="H130" s="309" t="s">
        <v>1181</v>
      </c>
      <c r="I130" s="309" t="s">
        <v>1169</v>
      </c>
      <c r="J130" s="309">
        <v>15</v>
      </c>
      <c r="K130" s="329"/>
    </row>
    <row r="131" s="1" customFormat="1" ht="15" customHeight="1">
      <c r="B131" s="327"/>
      <c r="C131" s="309" t="s">
        <v>1182</v>
      </c>
      <c r="D131" s="309"/>
      <c r="E131" s="309"/>
      <c r="F131" s="310" t="s">
        <v>1173</v>
      </c>
      <c r="G131" s="309"/>
      <c r="H131" s="309" t="s">
        <v>1183</v>
      </c>
      <c r="I131" s="309" t="s">
        <v>1169</v>
      </c>
      <c r="J131" s="309">
        <v>20</v>
      </c>
      <c r="K131" s="329"/>
    </row>
    <row r="132" s="1" customFormat="1" ht="15" customHeight="1">
      <c r="B132" s="327"/>
      <c r="C132" s="309" t="s">
        <v>1184</v>
      </c>
      <c r="D132" s="309"/>
      <c r="E132" s="309"/>
      <c r="F132" s="310" t="s">
        <v>1173</v>
      </c>
      <c r="G132" s="309"/>
      <c r="H132" s="309" t="s">
        <v>1185</v>
      </c>
      <c r="I132" s="309" t="s">
        <v>1169</v>
      </c>
      <c r="J132" s="309">
        <v>20</v>
      </c>
      <c r="K132" s="329"/>
    </row>
    <row r="133" s="1" customFormat="1" ht="15" customHeight="1">
      <c r="B133" s="327"/>
      <c r="C133" s="285" t="s">
        <v>1172</v>
      </c>
      <c r="D133" s="285"/>
      <c r="E133" s="285"/>
      <c r="F133" s="307" t="s">
        <v>1173</v>
      </c>
      <c r="G133" s="285"/>
      <c r="H133" s="285" t="s">
        <v>1207</v>
      </c>
      <c r="I133" s="285" t="s">
        <v>1169</v>
      </c>
      <c r="J133" s="285">
        <v>50</v>
      </c>
      <c r="K133" s="329"/>
    </row>
    <row r="134" s="1" customFormat="1" ht="15" customHeight="1">
      <c r="B134" s="327"/>
      <c r="C134" s="285" t="s">
        <v>1186</v>
      </c>
      <c r="D134" s="285"/>
      <c r="E134" s="285"/>
      <c r="F134" s="307" t="s">
        <v>1173</v>
      </c>
      <c r="G134" s="285"/>
      <c r="H134" s="285" t="s">
        <v>1207</v>
      </c>
      <c r="I134" s="285" t="s">
        <v>1169</v>
      </c>
      <c r="J134" s="285">
        <v>50</v>
      </c>
      <c r="K134" s="329"/>
    </row>
    <row r="135" s="1" customFormat="1" ht="15" customHeight="1">
      <c r="B135" s="327"/>
      <c r="C135" s="285" t="s">
        <v>1192</v>
      </c>
      <c r="D135" s="285"/>
      <c r="E135" s="285"/>
      <c r="F135" s="307" t="s">
        <v>1173</v>
      </c>
      <c r="G135" s="285"/>
      <c r="H135" s="285" t="s">
        <v>1207</v>
      </c>
      <c r="I135" s="285" t="s">
        <v>1169</v>
      </c>
      <c r="J135" s="285">
        <v>50</v>
      </c>
      <c r="K135" s="329"/>
    </row>
    <row r="136" s="1" customFormat="1" ht="15" customHeight="1">
      <c r="B136" s="327"/>
      <c r="C136" s="285" t="s">
        <v>1194</v>
      </c>
      <c r="D136" s="285"/>
      <c r="E136" s="285"/>
      <c r="F136" s="307" t="s">
        <v>1173</v>
      </c>
      <c r="G136" s="285"/>
      <c r="H136" s="285" t="s">
        <v>1207</v>
      </c>
      <c r="I136" s="285" t="s">
        <v>1169</v>
      </c>
      <c r="J136" s="285">
        <v>50</v>
      </c>
      <c r="K136" s="329"/>
    </row>
    <row r="137" s="1" customFormat="1" ht="15" customHeight="1">
      <c r="B137" s="327"/>
      <c r="C137" s="285" t="s">
        <v>1195</v>
      </c>
      <c r="D137" s="285"/>
      <c r="E137" s="285"/>
      <c r="F137" s="307" t="s">
        <v>1173</v>
      </c>
      <c r="G137" s="285"/>
      <c r="H137" s="285" t="s">
        <v>1220</v>
      </c>
      <c r="I137" s="285" t="s">
        <v>1169</v>
      </c>
      <c r="J137" s="285">
        <v>255</v>
      </c>
      <c r="K137" s="329"/>
    </row>
    <row r="138" s="1" customFormat="1" ht="15" customHeight="1">
      <c r="B138" s="327"/>
      <c r="C138" s="285" t="s">
        <v>1197</v>
      </c>
      <c r="D138" s="285"/>
      <c r="E138" s="285"/>
      <c r="F138" s="307" t="s">
        <v>1167</v>
      </c>
      <c r="G138" s="285"/>
      <c r="H138" s="285" t="s">
        <v>1221</v>
      </c>
      <c r="I138" s="285" t="s">
        <v>1199</v>
      </c>
      <c r="J138" s="285"/>
      <c r="K138" s="329"/>
    </row>
    <row r="139" s="1" customFormat="1" ht="15" customHeight="1">
      <c r="B139" s="327"/>
      <c r="C139" s="285" t="s">
        <v>1200</v>
      </c>
      <c r="D139" s="285"/>
      <c r="E139" s="285"/>
      <c r="F139" s="307" t="s">
        <v>1167</v>
      </c>
      <c r="G139" s="285"/>
      <c r="H139" s="285" t="s">
        <v>1222</v>
      </c>
      <c r="I139" s="285" t="s">
        <v>1202</v>
      </c>
      <c r="J139" s="285"/>
      <c r="K139" s="329"/>
    </row>
    <row r="140" s="1" customFormat="1" ht="15" customHeight="1">
      <c r="B140" s="327"/>
      <c r="C140" s="285" t="s">
        <v>1203</v>
      </c>
      <c r="D140" s="285"/>
      <c r="E140" s="285"/>
      <c r="F140" s="307" t="s">
        <v>1167</v>
      </c>
      <c r="G140" s="285"/>
      <c r="H140" s="285" t="s">
        <v>1203</v>
      </c>
      <c r="I140" s="285" t="s">
        <v>1202</v>
      </c>
      <c r="J140" s="285"/>
      <c r="K140" s="329"/>
    </row>
    <row r="141" s="1" customFormat="1" ht="15" customHeight="1">
      <c r="B141" s="327"/>
      <c r="C141" s="285" t="s">
        <v>39</v>
      </c>
      <c r="D141" s="285"/>
      <c r="E141" s="285"/>
      <c r="F141" s="307" t="s">
        <v>1167</v>
      </c>
      <c r="G141" s="285"/>
      <c r="H141" s="285" t="s">
        <v>1223</v>
      </c>
      <c r="I141" s="285" t="s">
        <v>1202</v>
      </c>
      <c r="J141" s="285"/>
      <c r="K141" s="329"/>
    </row>
    <row r="142" s="1" customFormat="1" ht="15" customHeight="1">
      <c r="B142" s="327"/>
      <c r="C142" s="285" t="s">
        <v>1224</v>
      </c>
      <c r="D142" s="285"/>
      <c r="E142" s="285"/>
      <c r="F142" s="307" t="s">
        <v>1167</v>
      </c>
      <c r="G142" s="285"/>
      <c r="H142" s="285" t="s">
        <v>1225</v>
      </c>
      <c r="I142" s="285" t="s">
        <v>1202</v>
      </c>
      <c r="J142" s="285"/>
      <c r="K142" s="329"/>
    </row>
    <row r="143" s="1" customFormat="1" ht="15" customHeight="1">
      <c r="B143" s="330"/>
      <c r="C143" s="331"/>
      <c r="D143" s="331"/>
      <c r="E143" s="331"/>
      <c r="F143" s="331"/>
      <c r="G143" s="331"/>
      <c r="H143" s="331"/>
      <c r="I143" s="331"/>
      <c r="J143" s="331"/>
      <c r="K143" s="332"/>
    </row>
    <row r="144" s="1" customFormat="1" ht="18.75" customHeight="1">
      <c r="B144" s="282"/>
      <c r="C144" s="282"/>
      <c r="D144" s="282"/>
      <c r="E144" s="282"/>
      <c r="F144" s="319"/>
      <c r="G144" s="282"/>
      <c r="H144" s="282"/>
      <c r="I144" s="282"/>
      <c r="J144" s="282"/>
      <c r="K144" s="282"/>
    </row>
    <row r="145" s="1" customFormat="1" ht="18.75" customHeight="1">
      <c r="B145" s="293"/>
      <c r="C145" s="293"/>
      <c r="D145" s="293"/>
      <c r="E145" s="293"/>
      <c r="F145" s="293"/>
      <c r="G145" s="293"/>
      <c r="H145" s="293"/>
      <c r="I145" s="293"/>
      <c r="J145" s="293"/>
      <c r="K145" s="293"/>
    </row>
    <row r="146" s="1" customFormat="1" ht="7.5" customHeight="1">
      <c r="B146" s="294"/>
      <c r="C146" s="295"/>
      <c r="D146" s="295"/>
      <c r="E146" s="295"/>
      <c r="F146" s="295"/>
      <c r="G146" s="295"/>
      <c r="H146" s="295"/>
      <c r="I146" s="295"/>
      <c r="J146" s="295"/>
      <c r="K146" s="296"/>
    </row>
    <row r="147" s="1" customFormat="1" ht="45" customHeight="1">
      <c r="B147" s="297"/>
      <c r="C147" s="298" t="s">
        <v>1226</v>
      </c>
      <c r="D147" s="298"/>
      <c r="E147" s="298"/>
      <c r="F147" s="298"/>
      <c r="G147" s="298"/>
      <c r="H147" s="298"/>
      <c r="I147" s="298"/>
      <c r="J147" s="298"/>
      <c r="K147" s="299"/>
    </row>
    <row r="148" s="1" customFormat="1" ht="17.25" customHeight="1">
      <c r="B148" s="297"/>
      <c r="C148" s="300" t="s">
        <v>1161</v>
      </c>
      <c r="D148" s="300"/>
      <c r="E148" s="300"/>
      <c r="F148" s="300" t="s">
        <v>1162</v>
      </c>
      <c r="G148" s="301"/>
      <c r="H148" s="300" t="s">
        <v>55</v>
      </c>
      <c r="I148" s="300" t="s">
        <v>58</v>
      </c>
      <c r="J148" s="300" t="s">
        <v>1163</v>
      </c>
      <c r="K148" s="299"/>
    </row>
    <row r="149" s="1" customFormat="1" ht="17.25" customHeight="1">
      <c r="B149" s="297"/>
      <c r="C149" s="302" t="s">
        <v>1164</v>
      </c>
      <c r="D149" s="302"/>
      <c r="E149" s="302"/>
      <c r="F149" s="303" t="s">
        <v>1165</v>
      </c>
      <c r="G149" s="304"/>
      <c r="H149" s="302"/>
      <c r="I149" s="302"/>
      <c r="J149" s="302" t="s">
        <v>1166</v>
      </c>
      <c r="K149" s="299"/>
    </row>
    <row r="150" s="1" customFormat="1" ht="5.25" customHeight="1">
      <c r="B150" s="308"/>
      <c r="C150" s="305"/>
      <c r="D150" s="305"/>
      <c r="E150" s="305"/>
      <c r="F150" s="305"/>
      <c r="G150" s="306"/>
      <c r="H150" s="305"/>
      <c r="I150" s="305"/>
      <c r="J150" s="305"/>
      <c r="K150" s="329"/>
    </row>
    <row r="151" s="1" customFormat="1" ht="15" customHeight="1">
      <c r="B151" s="308"/>
      <c r="C151" s="333" t="s">
        <v>1170</v>
      </c>
      <c r="D151" s="285"/>
      <c r="E151" s="285"/>
      <c r="F151" s="334" t="s">
        <v>1167</v>
      </c>
      <c r="G151" s="285"/>
      <c r="H151" s="333" t="s">
        <v>1207</v>
      </c>
      <c r="I151" s="333" t="s">
        <v>1169</v>
      </c>
      <c r="J151" s="333">
        <v>120</v>
      </c>
      <c r="K151" s="329"/>
    </row>
    <row r="152" s="1" customFormat="1" ht="15" customHeight="1">
      <c r="B152" s="308"/>
      <c r="C152" s="333" t="s">
        <v>1216</v>
      </c>
      <c r="D152" s="285"/>
      <c r="E152" s="285"/>
      <c r="F152" s="334" t="s">
        <v>1167</v>
      </c>
      <c r="G152" s="285"/>
      <c r="H152" s="333" t="s">
        <v>1227</v>
      </c>
      <c r="I152" s="333" t="s">
        <v>1169</v>
      </c>
      <c r="J152" s="333" t="s">
        <v>1218</v>
      </c>
      <c r="K152" s="329"/>
    </row>
    <row r="153" s="1" customFormat="1" ht="15" customHeight="1">
      <c r="B153" s="308"/>
      <c r="C153" s="333" t="s">
        <v>1115</v>
      </c>
      <c r="D153" s="285"/>
      <c r="E153" s="285"/>
      <c r="F153" s="334" t="s">
        <v>1167</v>
      </c>
      <c r="G153" s="285"/>
      <c r="H153" s="333" t="s">
        <v>1228</v>
      </c>
      <c r="I153" s="333" t="s">
        <v>1169</v>
      </c>
      <c r="J153" s="333" t="s">
        <v>1218</v>
      </c>
      <c r="K153" s="329"/>
    </row>
    <row r="154" s="1" customFormat="1" ht="15" customHeight="1">
      <c r="B154" s="308"/>
      <c r="C154" s="333" t="s">
        <v>1172</v>
      </c>
      <c r="D154" s="285"/>
      <c r="E154" s="285"/>
      <c r="F154" s="334" t="s">
        <v>1173</v>
      </c>
      <c r="G154" s="285"/>
      <c r="H154" s="333" t="s">
        <v>1207</v>
      </c>
      <c r="I154" s="333" t="s">
        <v>1169</v>
      </c>
      <c r="J154" s="333">
        <v>50</v>
      </c>
      <c r="K154" s="329"/>
    </row>
    <row r="155" s="1" customFormat="1" ht="15" customHeight="1">
      <c r="B155" s="308"/>
      <c r="C155" s="333" t="s">
        <v>1175</v>
      </c>
      <c r="D155" s="285"/>
      <c r="E155" s="285"/>
      <c r="F155" s="334" t="s">
        <v>1167</v>
      </c>
      <c r="G155" s="285"/>
      <c r="H155" s="333" t="s">
        <v>1207</v>
      </c>
      <c r="I155" s="333" t="s">
        <v>1177</v>
      </c>
      <c r="J155" s="333"/>
      <c r="K155" s="329"/>
    </row>
    <row r="156" s="1" customFormat="1" ht="15" customHeight="1">
      <c r="B156" s="308"/>
      <c r="C156" s="333" t="s">
        <v>1186</v>
      </c>
      <c r="D156" s="285"/>
      <c r="E156" s="285"/>
      <c r="F156" s="334" t="s">
        <v>1173</v>
      </c>
      <c r="G156" s="285"/>
      <c r="H156" s="333" t="s">
        <v>1207</v>
      </c>
      <c r="I156" s="333" t="s">
        <v>1169</v>
      </c>
      <c r="J156" s="333">
        <v>50</v>
      </c>
      <c r="K156" s="329"/>
    </row>
    <row r="157" s="1" customFormat="1" ht="15" customHeight="1">
      <c r="B157" s="308"/>
      <c r="C157" s="333" t="s">
        <v>1194</v>
      </c>
      <c r="D157" s="285"/>
      <c r="E157" s="285"/>
      <c r="F157" s="334" t="s">
        <v>1173</v>
      </c>
      <c r="G157" s="285"/>
      <c r="H157" s="333" t="s">
        <v>1207</v>
      </c>
      <c r="I157" s="333" t="s">
        <v>1169</v>
      </c>
      <c r="J157" s="333">
        <v>50</v>
      </c>
      <c r="K157" s="329"/>
    </row>
    <row r="158" s="1" customFormat="1" ht="15" customHeight="1">
      <c r="B158" s="308"/>
      <c r="C158" s="333" t="s">
        <v>1192</v>
      </c>
      <c r="D158" s="285"/>
      <c r="E158" s="285"/>
      <c r="F158" s="334" t="s">
        <v>1173</v>
      </c>
      <c r="G158" s="285"/>
      <c r="H158" s="333" t="s">
        <v>1207</v>
      </c>
      <c r="I158" s="333" t="s">
        <v>1169</v>
      </c>
      <c r="J158" s="333">
        <v>50</v>
      </c>
      <c r="K158" s="329"/>
    </row>
    <row r="159" s="1" customFormat="1" ht="15" customHeight="1">
      <c r="B159" s="308"/>
      <c r="C159" s="333" t="s">
        <v>94</v>
      </c>
      <c r="D159" s="285"/>
      <c r="E159" s="285"/>
      <c r="F159" s="334" t="s">
        <v>1167</v>
      </c>
      <c r="G159" s="285"/>
      <c r="H159" s="333" t="s">
        <v>1229</v>
      </c>
      <c r="I159" s="333" t="s">
        <v>1169</v>
      </c>
      <c r="J159" s="333" t="s">
        <v>1230</v>
      </c>
      <c r="K159" s="329"/>
    </row>
    <row r="160" s="1" customFormat="1" ht="15" customHeight="1">
      <c r="B160" s="308"/>
      <c r="C160" s="333" t="s">
        <v>1231</v>
      </c>
      <c r="D160" s="285"/>
      <c r="E160" s="285"/>
      <c r="F160" s="334" t="s">
        <v>1167</v>
      </c>
      <c r="G160" s="285"/>
      <c r="H160" s="333" t="s">
        <v>1232</v>
      </c>
      <c r="I160" s="333" t="s">
        <v>1202</v>
      </c>
      <c r="J160" s="333"/>
      <c r="K160" s="329"/>
    </row>
    <row r="161" s="1" customFormat="1" ht="15" customHeight="1">
      <c r="B161" s="335"/>
      <c r="C161" s="317"/>
      <c r="D161" s="317"/>
      <c r="E161" s="317"/>
      <c r="F161" s="317"/>
      <c r="G161" s="317"/>
      <c r="H161" s="317"/>
      <c r="I161" s="317"/>
      <c r="J161" s="317"/>
      <c r="K161" s="336"/>
    </row>
    <row r="162" s="1" customFormat="1" ht="18.75" customHeight="1">
      <c r="B162" s="282"/>
      <c r="C162" s="285"/>
      <c r="D162" s="285"/>
      <c r="E162" s="285"/>
      <c r="F162" s="307"/>
      <c r="G162" s="285"/>
      <c r="H162" s="285"/>
      <c r="I162" s="285"/>
      <c r="J162" s="285"/>
      <c r="K162" s="282"/>
    </row>
    <row r="163" s="1" customFormat="1" ht="18.75" customHeight="1">
      <c r="B163" s="293"/>
      <c r="C163" s="293"/>
      <c r="D163" s="293"/>
      <c r="E163" s="293"/>
      <c r="F163" s="293"/>
      <c r="G163" s="293"/>
      <c r="H163" s="293"/>
      <c r="I163" s="293"/>
      <c r="J163" s="293"/>
      <c r="K163" s="293"/>
    </row>
    <row r="164" s="1" customFormat="1" ht="7.5" customHeight="1">
      <c r="B164" s="272"/>
      <c r="C164" s="273"/>
      <c r="D164" s="273"/>
      <c r="E164" s="273"/>
      <c r="F164" s="273"/>
      <c r="G164" s="273"/>
      <c r="H164" s="273"/>
      <c r="I164" s="273"/>
      <c r="J164" s="273"/>
      <c r="K164" s="274"/>
    </row>
    <row r="165" s="1" customFormat="1" ht="45" customHeight="1">
      <c r="B165" s="275"/>
      <c r="C165" s="276" t="s">
        <v>1233</v>
      </c>
      <c r="D165" s="276"/>
      <c r="E165" s="276"/>
      <c r="F165" s="276"/>
      <c r="G165" s="276"/>
      <c r="H165" s="276"/>
      <c r="I165" s="276"/>
      <c r="J165" s="276"/>
      <c r="K165" s="277"/>
    </row>
    <row r="166" s="1" customFormat="1" ht="17.25" customHeight="1">
      <c r="B166" s="275"/>
      <c r="C166" s="300" t="s">
        <v>1161</v>
      </c>
      <c r="D166" s="300"/>
      <c r="E166" s="300"/>
      <c r="F166" s="300" t="s">
        <v>1162</v>
      </c>
      <c r="G166" s="337"/>
      <c r="H166" s="338" t="s">
        <v>55</v>
      </c>
      <c r="I166" s="338" t="s">
        <v>58</v>
      </c>
      <c r="J166" s="300" t="s">
        <v>1163</v>
      </c>
      <c r="K166" s="277"/>
    </row>
    <row r="167" s="1" customFormat="1" ht="17.25" customHeight="1">
      <c r="B167" s="278"/>
      <c r="C167" s="302" t="s">
        <v>1164</v>
      </c>
      <c r="D167" s="302"/>
      <c r="E167" s="302"/>
      <c r="F167" s="303" t="s">
        <v>1165</v>
      </c>
      <c r="G167" s="339"/>
      <c r="H167" s="340"/>
      <c r="I167" s="340"/>
      <c r="J167" s="302" t="s">
        <v>1166</v>
      </c>
      <c r="K167" s="280"/>
    </row>
    <row r="168" s="1" customFormat="1" ht="5.25" customHeight="1">
      <c r="B168" s="308"/>
      <c r="C168" s="305"/>
      <c r="D168" s="305"/>
      <c r="E168" s="305"/>
      <c r="F168" s="305"/>
      <c r="G168" s="306"/>
      <c r="H168" s="305"/>
      <c r="I168" s="305"/>
      <c r="J168" s="305"/>
      <c r="K168" s="329"/>
    </row>
    <row r="169" s="1" customFormat="1" ht="15" customHeight="1">
      <c r="B169" s="308"/>
      <c r="C169" s="285" t="s">
        <v>1170</v>
      </c>
      <c r="D169" s="285"/>
      <c r="E169" s="285"/>
      <c r="F169" s="307" t="s">
        <v>1167</v>
      </c>
      <c r="G169" s="285"/>
      <c r="H169" s="285" t="s">
        <v>1207</v>
      </c>
      <c r="I169" s="285" t="s">
        <v>1169</v>
      </c>
      <c r="J169" s="285">
        <v>120</v>
      </c>
      <c r="K169" s="329"/>
    </row>
    <row r="170" s="1" customFormat="1" ht="15" customHeight="1">
      <c r="B170" s="308"/>
      <c r="C170" s="285" t="s">
        <v>1216</v>
      </c>
      <c r="D170" s="285"/>
      <c r="E170" s="285"/>
      <c r="F170" s="307" t="s">
        <v>1167</v>
      </c>
      <c r="G170" s="285"/>
      <c r="H170" s="285" t="s">
        <v>1217</v>
      </c>
      <c r="I170" s="285" t="s">
        <v>1169</v>
      </c>
      <c r="J170" s="285" t="s">
        <v>1218</v>
      </c>
      <c r="K170" s="329"/>
    </row>
    <row r="171" s="1" customFormat="1" ht="15" customHeight="1">
      <c r="B171" s="308"/>
      <c r="C171" s="285" t="s">
        <v>1115</v>
      </c>
      <c r="D171" s="285"/>
      <c r="E171" s="285"/>
      <c r="F171" s="307" t="s">
        <v>1167</v>
      </c>
      <c r="G171" s="285"/>
      <c r="H171" s="285" t="s">
        <v>1234</v>
      </c>
      <c r="I171" s="285" t="s">
        <v>1169</v>
      </c>
      <c r="J171" s="285" t="s">
        <v>1218</v>
      </c>
      <c r="K171" s="329"/>
    </row>
    <row r="172" s="1" customFormat="1" ht="15" customHeight="1">
      <c r="B172" s="308"/>
      <c r="C172" s="285" t="s">
        <v>1172</v>
      </c>
      <c r="D172" s="285"/>
      <c r="E172" s="285"/>
      <c r="F172" s="307" t="s">
        <v>1173</v>
      </c>
      <c r="G172" s="285"/>
      <c r="H172" s="285" t="s">
        <v>1234</v>
      </c>
      <c r="I172" s="285" t="s">
        <v>1169</v>
      </c>
      <c r="J172" s="285">
        <v>50</v>
      </c>
      <c r="K172" s="329"/>
    </row>
    <row r="173" s="1" customFormat="1" ht="15" customHeight="1">
      <c r="B173" s="308"/>
      <c r="C173" s="285" t="s">
        <v>1175</v>
      </c>
      <c r="D173" s="285"/>
      <c r="E173" s="285"/>
      <c r="F173" s="307" t="s">
        <v>1167</v>
      </c>
      <c r="G173" s="285"/>
      <c r="H173" s="285" t="s">
        <v>1234</v>
      </c>
      <c r="I173" s="285" t="s">
        <v>1177</v>
      </c>
      <c r="J173" s="285"/>
      <c r="K173" s="329"/>
    </row>
    <row r="174" s="1" customFormat="1" ht="15" customHeight="1">
      <c r="B174" s="308"/>
      <c r="C174" s="285" t="s">
        <v>1186</v>
      </c>
      <c r="D174" s="285"/>
      <c r="E174" s="285"/>
      <c r="F174" s="307" t="s">
        <v>1173</v>
      </c>
      <c r="G174" s="285"/>
      <c r="H174" s="285" t="s">
        <v>1234</v>
      </c>
      <c r="I174" s="285" t="s">
        <v>1169</v>
      </c>
      <c r="J174" s="285">
        <v>50</v>
      </c>
      <c r="K174" s="329"/>
    </row>
    <row r="175" s="1" customFormat="1" ht="15" customHeight="1">
      <c r="B175" s="308"/>
      <c r="C175" s="285" t="s">
        <v>1194</v>
      </c>
      <c r="D175" s="285"/>
      <c r="E175" s="285"/>
      <c r="F175" s="307" t="s">
        <v>1173</v>
      </c>
      <c r="G175" s="285"/>
      <c r="H175" s="285" t="s">
        <v>1234</v>
      </c>
      <c r="I175" s="285" t="s">
        <v>1169</v>
      </c>
      <c r="J175" s="285">
        <v>50</v>
      </c>
      <c r="K175" s="329"/>
    </row>
    <row r="176" s="1" customFormat="1" ht="15" customHeight="1">
      <c r="B176" s="308"/>
      <c r="C176" s="285" t="s">
        <v>1192</v>
      </c>
      <c r="D176" s="285"/>
      <c r="E176" s="285"/>
      <c r="F176" s="307" t="s">
        <v>1173</v>
      </c>
      <c r="G176" s="285"/>
      <c r="H176" s="285" t="s">
        <v>1234</v>
      </c>
      <c r="I176" s="285" t="s">
        <v>1169</v>
      </c>
      <c r="J176" s="285">
        <v>50</v>
      </c>
      <c r="K176" s="329"/>
    </row>
    <row r="177" s="1" customFormat="1" ht="15" customHeight="1">
      <c r="B177" s="308"/>
      <c r="C177" s="285" t="s">
        <v>111</v>
      </c>
      <c r="D177" s="285"/>
      <c r="E177" s="285"/>
      <c r="F177" s="307" t="s">
        <v>1167</v>
      </c>
      <c r="G177" s="285"/>
      <c r="H177" s="285" t="s">
        <v>1235</v>
      </c>
      <c r="I177" s="285" t="s">
        <v>1236</v>
      </c>
      <c r="J177" s="285"/>
      <c r="K177" s="329"/>
    </row>
    <row r="178" s="1" customFormat="1" ht="15" customHeight="1">
      <c r="B178" s="308"/>
      <c r="C178" s="285" t="s">
        <v>58</v>
      </c>
      <c r="D178" s="285"/>
      <c r="E178" s="285"/>
      <c r="F178" s="307" t="s">
        <v>1167</v>
      </c>
      <c r="G178" s="285"/>
      <c r="H178" s="285" t="s">
        <v>1237</v>
      </c>
      <c r="I178" s="285" t="s">
        <v>1238</v>
      </c>
      <c r="J178" s="285">
        <v>1</v>
      </c>
      <c r="K178" s="329"/>
    </row>
    <row r="179" s="1" customFormat="1" ht="15" customHeight="1">
      <c r="B179" s="308"/>
      <c r="C179" s="285" t="s">
        <v>54</v>
      </c>
      <c r="D179" s="285"/>
      <c r="E179" s="285"/>
      <c r="F179" s="307" t="s">
        <v>1167</v>
      </c>
      <c r="G179" s="285"/>
      <c r="H179" s="285" t="s">
        <v>1239</v>
      </c>
      <c r="I179" s="285" t="s">
        <v>1169</v>
      </c>
      <c r="J179" s="285">
        <v>20</v>
      </c>
      <c r="K179" s="329"/>
    </row>
    <row r="180" s="1" customFormat="1" ht="15" customHeight="1">
      <c r="B180" s="308"/>
      <c r="C180" s="285" t="s">
        <v>55</v>
      </c>
      <c r="D180" s="285"/>
      <c r="E180" s="285"/>
      <c r="F180" s="307" t="s">
        <v>1167</v>
      </c>
      <c r="G180" s="285"/>
      <c r="H180" s="285" t="s">
        <v>1240</v>
      </c>
      <c r="I180" s="285" t="s">
        <v>1169</v>
      </c>
      <c r="J180" s="285">
        <v>255</v>
      </c>
      <c r="K180" s="329"/>
    </row>
    <row r="181" s="1" customFormat="1" ht="15" customHeight="1">
      <c r="B181" s="308"/>
      <c r="C181" s="285" t="s">
        <v>112</v>
      </c>
      <c r="D181" s="285"/>
      <c r="E181" s="285"/>
      <c r="F181" s="307" t="s">
        <v>1167</v>
      </c>
      <c r="G181" s="285"/>
      <c r="H181" s="285" t="s">
        <v>1131</v>
      </c>
      <c r="I181" s="285" t="s">
        <v>1169</v>
      </c>
      <c r="J181" s="285">
        <v>10</v>
      </c>
      <c r="K181" s="329"/>
    </row>
    <row r="182" s="1" customFormat="1" ht="15" customHeight="1">
      <c r="B182" s="308"/>
      <c r="C182" s="285" t="s">
        <v>113</v>
      </c>
      <c r="D182" s="285"/>
      <c r="E182" s="285"/>
      <c r="F182" s="307" t="s">
        <v>1167</v>
      </c>
      <c r="G182" s="285"/>
      <c r="H182" s="285" t="s">
        <v>1241</v>
      </c>
      <c r="I182" s="285" t="s">
        <v>1202</v>
      </c>
      <c r="J182" s="285"/>
      <c r="K182" s="329"/>
    </row>
    <row r="183" s="1" customFormat="1" ht="15" customHeight="1">
      <c r="B183" s="308"/>
      <c r="C183" s="285" t="s">
        <v>1242</v>
      </c>
      <c r="D183" s="285"/>
      <c r="E183" s="285"/>
      <c r="F183" s="307" t="s">
        <v>1167</v>
      </c>
      <c r="G183" s="285"/>
      <c r="H183" s="285" t="s">
        <v>1243</v>
      </c>
      <c r="I183" s="285" t="s">
        <v>1202</v>
      </c>
      <c r="J183" s="285"/>
      <c r="K183" s="329"/>
    </row>
    <row r="184" s="1" customFormat="1" ht="15" customHeight="1">
      <c r="B184" s="308"/>
      <c r="C184" s="285" t="s">
        <v>1231</v>
      </c>
      <c r="D184" s="285"/>
      <c r="E184" s="285"/>
      <c r="F184" s="307" t="s">
        <v>1167</v>
      </c>
      <c r="G184" s="285"/>
      <c r="H184" s="285" t="s">
        <v>1244</v>
      </c>
      <c r="I184" s="285" t="s">
        <v>1202</v>
      </c>
      <c r="J184" s="285"/>
      <c r="K184" s="329"/>
    </row>
    <row r="185" s="1" customFormat="1" ht="15" customHeight="1">
      <c r="B185" s="308"/>
      <c r="C185" s="285" t="s">
        <v>115</v>
      </c>
      <c r="D185" s="285"/>
      <c r="E185" s="285"/>
      <c r="F185" s="307" t="s">
        <v>1173</v>
      </c>
      <c r="G185" s="285"/>
      <c r="H185" s="285" t="s">
        <v>1245</v>
      </c>
      <c r="I185" s="285" t="s">
        <v>1169</v>
      </c>
      <c r="J185" s="285">
        <v>50</v>
      </c>
      <c r="K185" s="329"/>
    </row>
    <row r="186" s="1" customFormat="1" ht="15" customHeight="1">
      <c r="B186" s="308"/>
      <c r="C186" s="285" t="s">
        <v>1246</v>
      </c>
      <c r="D186" s="285"/>
      <c r="E186" s="285"/>
      <c r="F186" s="307" t="s">
        <v>1173</v>
      </c>
      <c r="G186" s="285"/>
      <c r="H186" s="285" t="s">
        <v>1247</v>
      </c>
      <c r="I186" s="285" t="s">
        <v>1248</v>
      </c>
      <c r="J186" s="285"/>
      <c r="K186" s="329"/>
    </row>
    <row r="187" s="1" customFormat="1" ht="15" customHeight="1">
      <c r="B187" s="308"/>
      <c r="C187" s="285" t="s">
        <v>1249</v>
      </c>
      <c r="D187" s="285"/>
      <c r="E187" s="285"/>
      <c r="F187" s="307" t="s">
        <v>1173</v>
      </c>
      <c r="G187" s="285"/>
      <c r="H187" s="285" t="s">
        <v>1250</v>
      </c>
      <c r="I187" s="285" t="s">
        <v>1248</v>
      </c>
      <c r="J187" s="285"/>
      <c r="K187" s="329"/>
    </row>
    <row r="188" s="1" customFormat="1" ht="15" customHeight="1">
      <c r="B188" s="308"/>
      <c r="C188" s="285" t="s">
        <v>1251</v>
      </c>
      <c r="D188" s="285"/>
      <c r="E188" s="285"/>
      <c r="F188" s="307" t="s">
        <v>1173</v>
      </c>
      <c r="G188" s="285"/>
      <c r="H188" s="285" t="s">
        <v>1252</v>
      </c>
      <c r="I188" s="285" t="s">
        <v>1248</v>
      </c>
      <c r="J188" s="285"/>
      <c r="K188" s="329"/>
    </row>
    <row r="189" s="1" customFormat="1" ht="15" customHeight="1">
      <c r="B189" s="308"/>
      <c r="C189" s="341" t="s">
        <v>1253</v>
      </c>
      <c r="D189" s="285"/>
      <c r="E189" s="285"/>
      <c r="F189" s="307" t="s">
        <v>1173</v>
      </c>
      <c r="G189" s="285"/>
      <c r="H189" s="285" t="s">
        <v>1254</v>
      </c>
      <c r="I189" s="285" t="s">
        <v>1255</v>
      </c>
      <c r="J189" s="342" t="s">
        <v>1256</v>
      </c>
      <c r="K189" s="329"/>
    </row>
    <row r="190" s="1" customFormat="1" ht="15" customHeight="1">
      <c r="B190" s="308"/>
      <c r="C190" s="292" t="s">
        <v>43</v>
      </c>
      <c r="D190" s="285"/>
      <c r="E190" s="285"/>
      <c r="F190" s="307" t="s">
        <v>1167</v>
      </c>
      <c r="G190" s="285"/>
      <c r="H190" s="282" t="s">
        <v>1257</v>
      </c>
      <c r="I190" s="285" t="s">
        <v>1258</v>
      </c>
      <c r="J190" s="285"/>
      <c r="K190" s="329"/>
    </row>
    <row r="191" s="1" customFormat="1" ht="15" customHeight="1">
      <c r="B191" s="308"/>
      <c r="C191" s="292" t="s">
        <v>1259</v>
      </c>
      <c r="D191" s="285"/>
      <c r="E191" s="285"/>
      <c r="F191" s="307" t="s">
        <v>1167</v>
      </c>
      <c r="G191" s="285"/>
      <c r="H191" s="285" t="s">
        <v>1260</v>
      </c>
      <c r="I191" s="285" t="s">
        <v>1202</v>
      </c>
      <c r="J191" s="285"/>
      <c r="K191" s="329"/>
    </row>
    <row r="192" s="1" customFormat="1" ht="15" customHeight="1">
      <c r="B192" s="308"/>
      <c r="C192" s="292" t="s">
        <v>1261</v>
      </c>
      <c r="D192" s="285"/>
      <c r="E192" s="285"/>
      <c r="F192" s="307" t="s">
        <v>1167</v>
      </c>
      <c r="G192" s="285"/>
      <c r="H192" s="285" t="s">
        <v>1262</v>
      </c>
      <c r="I192" s="285" t="s">
        <v>1202</v>
      </c>
      <c r="J192" s="285"/>
      <c r="K192" s="329"/>
    </row>
    <row r="193" s="1" customFormat="1" ht="15" customHeight="1">
      <c r="B193" s="308"/>
      <c r="C193" s="292" t="s">
        <v>1263</v>
      </c>
      <c r="D193" s="285"/>
      <c r="E193" s="285"/>
      <c r="F193" s="307" t="s">
        <v>1173</v>
      </c>
      <c r="G193" s="285"/>
      <c r="H193" s="285" t="s">
        <v>1264</v>
      </c>
      <c r="I193" s="285" t="s">
        <v>1202</v>
      </c>
      <c r="J193" s="285"/>
      <c r="K193" s="329"/>
    </row>
    <row r="194" s="1" customFormat="1" ht="15" customHeight="1">
      <c r="B194" s="335"/>
      <c r="C194" s="343"/>
      <c r="D194" s="317"/>
      <c r="E194" s="317"/>
      <c r="F194" s="317"/>
      <c r="G194" s="317"/>
      <c r="H194" s="317"/>
      <c r="I194" s="317"/>
      <c r="J194" s="317"/>
      <c r="K194" s="336"/>
    </row>
    <row r="195" s="1" customFormat="1" ht="18.75" customHeight="1">
      <c r="B195" s="282"/>
      <c r="C195" s="285"/>
      <c r="D195" s="285"/>
      <c r="E195" s="285"/>
      <c r="F195" s="307"/>
      <c r="G195" s="285"/>
      <c r="H195" s="285"/>
      <c r="I195" s="285"/>
      <c r="J195" s="285"/>
      <c r="K195" s="282"/>
    </row>
    <row r="196" s="1" customFormat="1" ht="18.75" customHeight="1">
      <c r="B196" s="282"/>
      <c r="C196" s="285"/>
      <c r="D196" s="285"/>
      <c r="E196" s="285"/>
      <c r="F196" s="307"/>
      <c r="G196" s="285"/>
      <c r="H196" s="285"/>
      <c r="I196" s="285"/>
      <c r="J196" s="285"/>
      <c r="K196" s="282"/>
    </row>
    <row r="197" s="1" customFormat="1" ht="18.75" customHeight="1">
      <c r="B197" s="293"/>
      <c r="C197" s="293"/>
      <c r="D197" s="293"/>
      <c r="E197" s="293"/>
      <c r="F197" s="293"/>
      <c r="G197" s="293"/>
      <c r="H197" s="293"/>
      <c r="I197" s="293"/>
      <c r="J197" s="293"/>
      <c r="K197" s="293"/>
    </row>
    <row r="198" s="1" customFormat="1" ht="13.5">
      <c r="B198" s="272"/>
      <c r="C198" s="273"/>
      <c r="D198" s="273"/>
      <c r="E198" s="273"/>
      <c r="F198" s="273"/>
      <c r="G198" s="273"/>
      <c r="H198" s="273"/>
      <c r="I198" s="273"/>
      <c r="J198" s="273"/>
      <c r="K198" s="274"/>
    </row>
    <row r="199" s="1" customFormat="1" ht="21">
      <c r="B199" s="275"/>
      <c r="C199" s="276" t="s">
        <v>1265</v>
      </c>
      <c r="D199" s="276"/>
      <c r="E199" s="276"/>
      <c r="F199" s="276"/>
      <c r="G199" s="276"/>
      <c r="H199" s="276"/>
      <c r="I199" s="276"/>
      <c r="J199" s="276"/>
      <c r="K199" s="277"/>
    </row>
    <row r="200" s="1" customFormat="1" ht="25.5" customHeight="1">
      <c r="B200" s="275"/>
      <c r="C200" s="344" t="s">
        <v>1266</v>
      </c>
      <c r="D200" s="344"/>
      <c r="E200" s="344"/>
      <c r="F200" s="344" t="s">
        <v>1267</v>
      </c>
      <c r="G200" s="345"/>
      <c r="H200" s="344" t="s">
        <v>1268</v>
      </c>
      <c r="I200" s="344"/>
      <c r="J200" s="344"/>
      <c r="K200" s="277"/>
    </row>
    <row r="201" s="1" customFormat="1" ht="5.25" customHeight="1">
      <c r="B201" s="308"/>
      <c r="C201" s="305"/>
      <c r="D201" s="305"/>
      <c r="E201" s="305"/>
      <c r="F201" s="305"/>
      <c r="G201" s="285"/>
      <c r="H201" s="305"/>
      <c r="I201" s="305"/>
      <c r="J201" s="305"/>
      <c r="K201" s="329"/>
    </row>
    <row r="202" s="1" customFormat="1" ht="15" customHeight="1">
      <c r="B202" s="308"/>
      <c r="C202" s="285" t="s">
        <v>1258</v>
      </c>
      <c r="D202" s="285"/>
      <c r="E202" s="285"/>
      <c r="F202" s="307" t="s">
        <v>44</v>
      </c>
      <c r="G202" s="285"/>
      <c r="H202" s="285" t="s">
        <v>1269</v>
      </c>
      <c r="I202" s="285"/>
      <c r="J202" s="285"/>
      <c r="K202" s="329"/>
    </row>
    <row r="203" s="1" customFormat="1" ht="15" customHeight="1">
      <c r="B203" s="308"/>
      <c r="C203" s="314"/>
      <c r="D203" s="285"/>
      <c r="E203" s="285"/>
      <c r="F203" s="307" t="s">
        <v>45</v>
      </c>
      <c r="G203" s="285"/>
      <c r="H203" s="285" t="s">
        <v>1270</v>
      </c>
      <c r="I203" s="285"/>
      <c r="J203" s="285"/>
      <c r="K203" s="329"/>
    </row>
    <row r="204" s="1" customFormat="1" ht="15" customHeight="1">
      <c r="B204" s="308"/>
      <c r="C204" s="314"/>
      <c r="D204" s="285"/>
      <c r="E204" s="285"/>
      <c r="F204" s="307" t="s">
        <v>48</v>
      </c>
      <c r="G204" s="285"/>
      <c r="H204" s="285" t="s">
        <v>1271</v>
      </c>
      <c r="I204" s="285"/>
      <c r="J204" s="285"/>
      <c r="K204" s="329"/>
    </row>
    <row r="205" s="1" customFormat="1" ht="15" customHeight="1">
      <c r="B205" s="308"/>
      <c r="C205" s="285"/>
      <c r="D205" s="285"/>
      <c r="E205" s="285"/>
      <c r="F205" s="307" t="s">
        <v>46</v>
      </c>
      <c r="G205" s="285"/>
      <c r="H205" s="285" t="s">
        <v>1272</v>
      </c>
      <c r="I205" s="285"/>
      <c r="J205" s="285"/>
      <c r="K205" s="329"/>
    </row>
    <row r="206" s="1" customFormat="1" ht="15" customHeight="1">
      <c r="B206" s="308"/>
      <c r="C206" s="285"/>
      <c r="D206" s="285"/>
      <c r="E206" s="285"/>
      <c r="F206" s="307" t="s">
        <v>47</v>
      </c>
      <c r="G206" s="285"/>
      <c r="H206" s="285" t="s">
        <v>1273</v>
      </c>
      <c r="I206" s="285"/>
      <c r="J206" s="285"/>
      <c r="K206" s="329"/>
    </row>
    <row r="207" s="1" customFormat="1" ht="15" customHeight="1">
      <c r="B207" s="308"/>
      <c r="C207" s="285"/>
      <c r="D207" s="285"/>
      <c r="E207" s="285"/>
      <c r="F207" s="307"/>
      <c r="G207" s="285"/>
      <c r="H207" s="285"/>
      <c r="I207" s="285"/>
      <c r="J207" s="285"/>
      <c r="K207" s="329"/>
    </row>
    <row r="208" s="1" customFormat="1" ht="15" customHeight="1">
      <c r="B208" s="308"/>
      <c r="C208" s="285" t="s">
        <v>1214</v>
      </c>
      <c r="D208" s="285"/>
      <c r="E208" s="285"/>
      <c r="F208" s="307" t="s">
        <v>80</v>
      </c>
      <c r="G208" s="285"/>
      <c r="H208" s="285" t="s">
        <v>1274</v>
      </c>
      <c r="I208" s="285"/>
      <c r="J208" s="285"/>
      <c r="K208" s="329"/>
    </row>
    <row r="209" s="1" customFormat="1" ht="15" customHeight="1">
      <c r="B209" s="308"/>
      <c r="C209" s="314"/>
      <c r="D209" s="285"/>
      <c r="E209" s="285"/>
      <c r="F209" s="307" t="s">
        <v>1109</v>
      </c>
      <c r="G209" s="285"/>
      <c r="H209" s="285" t="s">
        <v>1110</v>
      </c>
      <c r="I209" s="285"/>
      <c r="J209" s="285"/>
      <c r="K209" s="329"/>
    </row>
    <row r="210" s="1" customFormat="1" ht="15" customHeight="1">
      <c r="B210" s="308"/>
      <c r="C210" s="285"/>
      <c r="D210" s="285"/>
      <c r="E210" s="285"/>
      <c r="F210" s="307" t="s">
        <v>1107</v>
      </c>
      <c r="G210" s="285"/>
      <c r="H210" s="285" t="s">
        <v>1275</v>
      </c>
      <c r="I210" s="285"/>
      <c r="J210" s="285"/>
      <c r="K210" s="329"/>
    </row>
    <row r="211" s="1" customFormat="1" ht="15" customHeight="1">
      <c r="B211" s="346"/>
      <c r="C211" s="314"/>
      <c r="D211" s="314"/>
      <c r="E211" s="314"/>
      <c r="F211" s="307" t="s">
        <v>1111</v>
      </c>
      <c r="G211" s="292"/>
      <c r="H211" s="333" t="s">
        <v>1112</v>
      </c>
      <c r="I211" s="333"/>
      <c r="J211" s="333"/>
      <c r="K211" s="347"/>
    </row>
    <row r="212" s="1" customFormat="1" ht="15" customHeight="1">
      <c r="B212" s="346"/>
      <c r="C212" s="314"/>
      <c r="D212" s="314"/>
      <c r="E212" s="314"/>
      <c r="F212" s="307" t="s">
        <v>1113</v>
      </c>
      <c r="G212" s="292"/>
      <c r="H212" s="333" t="s">
        <v>1276</v>
      </c>
      <c r="I212" s="333"/>
      <c r="J212" s="333"/>
      <c r="K212" s="347"/>
    </row>
    <row r="213" s="1" customFormat="1" ht="15" customHeight="1">
      <c r="B213" s="346"/>
      <c r="C213" s="314"/>
      <c r="D213" s="314"/>
      <c r="E213" s="314"/>
      <c r="F213" s="348"/>
      <c r="G213" s="292"/>
      <c r="H213" s="349"/>
      <c r="I213" s="349"/>
      <c r="J213" s="349"/>
      <c r="K213" s="347"/>
    </row>
    <row r="214" s="1" customFormat="1" ht="15" customHeight="1">
      <c r="B214" s="346"/>
      <c r="C214" s="285" t="s">
        <v>1238</v>
      </c>
      <c r="D214" s="314"/>
      <c r="E214" s="314"/>
      <c r="F214" s="307">
        <v>1</v>
      </c>
      <c r="G214" s="292"/>
      <c r="H214" s="333" t="s">
        <v>1277</v>
      </c>
      <c r="I214" s="333"/>
      <c r="J214" s="333"/>
      <c r="K214" s="347"/>
    </row>
    <row r="215" s="1" customFormat="1" ht="15" customHeight="1">
      <c r="B215" s="346"/>
      <c r="C215" s="314"/>
      <c r="D215" s="314"/>
      <c r="E215" s="314"/>
      <c r="F215" s="307">
        <v>2</v>
      </c>
      <c r="G215" s="292"/>
      <c r="H215" s="333" t="s">
        <v>1278</v>
      </c>
      <c r="I215" s="333"/>
      <c r="J215" s="333"/>
      <c r="K215" s="347"/>
    </row>
    <row r="216" s="1" customFormat="1" ht="15" customHeight="1">
      <c r="B216" s="346"/>
      <c r="C216" s="314"/>
      <c r="D216" s="314"/>
      <c r="E216" s="314"/>
      <c r="F216" s="307">
        <v>3</v>
      </c>
      <c r="G216" s="292"/>
      <c r="H216" s="333" t="s">
        <v>1279</v>
      </c>
      <c r="I216" s="333"/>
      <c r="J216" s="333"/>
      <c r="K216" s="347"/>
    </row>
    <row r="217" s="1" customFormat="1" ht="15" customHeight="1">
      <c r="B217" s="346"/>
      <c r="C217" s="314"/>
      <c r="D217" s="314"/>
      <c r="E217" s="314"/>
      <c r="F217" s="307">
        <v>4</v>
      </c>
      <c r="G217" s="292"/>
      <c r="H217" s="333" t="s">
        <v>1280</v>
      </c>
      <c r="I217" s="333"/>
      <c r="J217" s="333"/>
      <c r="K217" s="347"/>
    </row>
    <row r="218" s="1" customFormat="1" ht="12.75" customHeight="1">
      <c r="B218" s="350"/>
      <c r="C218" s="351"/>
      <c r="D218" s="351"/>
      <c r="E218" s="351"/>
      <c r="F218" s="351"/>
      <c r="G218" s="351"/>
      <c r="H218" s="351"/>
      <c r="I218" s="351"/>
      <c r="J218" s="351"/>
      <c r="K218" s="352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LAPTOP-0VD15FGP\spider_laptop</dc:creator>
  <cp:lastModifiedBy>LAPTOP-0VD15FGP\spider_laptop</cp:lastModifiedBy>
  <dcterms:created xsi:type="dcterms:W3CDTF">2022-04-25T07:58:58Z</dcterms:created>
  <dcterms:modified xsi:type="dcterms:W3CDTF">2022-04-25T07:59:07Z</dcterms:modified>
</cp:coreProperties>
</file>