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Dětské hřiště Libušino údolí\Zadavaci_rizeni_2022\01_ZD\PD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Pol'!$A$1:$U$266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56" i="12" l="1"/>
  <c r="F39" i="1" s="1"/>
  <c r="BA254" i="12"/>
  <c r="BA252" i="12"/>
  <c r="BA250" i="12"/>
  <c r="BA248" i="12"/>
  <c r="BA246" i="12"/>
  <c r="BA244" i="12"/>
  <c r="BA242" i="12"/>
  <c r="BA240" i="12"/>
  <c r="BA238" i="12"/>
  <c r="BA236" i="12"/>
  <c r="BA214" i="12"/>
  <c r="BA183" i="12"/>
  <c r="BA175" i="12"/>
  <c r="BA166" i="12"/>
  <c r="BA161" i="12"/>
  <c r="BA154" i="12"/>
  <c r="BA145" i="12"/>
  <c r="BA140" i="12"/>
  <c r="BA138" i="12"/>
  <c r="BA120" i="12"/>
  <c r="BA91" i="12"/>
  <c r="BA73" i="12"/>
  <c r="BA72" i="12"/>
  <c r="BA45" i="12"/>
  <c r="BA43" i="12"/>
  <c r="BA25" i="12"/>
  <c r="BA18" i="12"/>
  <c r="BA15" i="12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4" i="12"/>
  <c r="M14" i="12" s="1"/>
  <c r="I14" i="12"/>
  <c r="K14" i="12"/>
  <c r="O14" i="12"/>
  <c r="Q14" i="12"/>
  <c r="U14" i="12"/>
  <c r="G17" i="12"/>
  <c r="I17" i="12"/>
  <c r="K17" i="12"/>
  <c r="O17" i="12"/>
  <c r="Q17" i="12"/>
  <c r="U17" i="12"/>
  <c r="G24" i="12"/>
  <c r="M24" i="12" s="1"/>
  <c r="I24" i="12"/>
  <c r="K24" i="12"/>
  <c r="O24" i="12"/>
  <c r="Q24" i="12"/>
  <c r="U24" i="12"/>
  <c r="G29" i="12"/>
  <c r="I29" i="12"/>
  <c r="K29" i="12"/>
  <c r="M29" i="12"/>
  <c r="O29" i="12"/>
  <c r="Q29" i="12"/>
  <c r="U29" i="12"/>
  <c r="G31" i="12"/>
  <c r="I31" i="12"/>
  <c r="K31" i="12"/>
  <c r="M31" i="12"/>
  <c r="O31" i="12"/>
  <c r="Q31" i="12"/>
  <c r="U31" i="12"/>
  <c r="G33" i="12"/>
  <c r="M33" i="12" s="1"/>
  <c r="I33" i="12"/>
  <c r="K33" i="12"/>
  <c r="O33" i="12"/>
  <c r="Q33" i="12"/>
  <c r="U33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9" i="12"/>
  <c r="I69" i="12"/>
  <c r="K69" i="12"/>
  <c r="M69" i="12"/>
  <c r="O69" i="12"/>
  <c r="Q69" i="12"/>
  <c r="U69" i="12"/>
  <c r="G71" i="12"/>
  <c r="I71" i="12"/>
  <c r="K71" i="12"/>
  <c r="M71" i="12"/>
  <c r="O71" i="12"/>
  <c r="Q71" i="12"/>
  <c r="U71" i="12"/>
  <c r="G75" i="12"/>
  <c r="I75" i="12"/>
  <c r="K75" i="12"/>
  <c r="M75" i="12"/>
  <c r="O75" i="12"/>
  <c r="Q75" i="12"/>
  <c r="U75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1" i="12"/>
  <c r="I81" i="12"/>
  <c r="K81" i="12"/>
  <c r="M81" i="12"/>
  <c r="O81" i="12"/>
  <c r="Q81" i="12"/>
  <c r="U81" i="12"/>
  <c r="G83" i="12"/>
  <c r="M83" i="12" s="1"/>
  <c r="I83" i="12"/>
  <c r="K83" i="12"/>
  <c r="O83" i="12"/>
  <c r="Q83" i="12"/>
  <c r="U83" i="12"/>
  <c r="G90" i="12"/>
  <c r="I90" i="12"/>
  <c r="K90" i="12"/>
  <c r="M90" i="12"/>
  <c r="O90" i="12"/>
  <c r="Q90" i="12"/>
  <c r="U90" i="12"/>
  <c r="G93" i="12"/>
  <c r="M93" i="12" s="1"/>
  <c r="I93" i="12"/>
  <c r="K93" i="12"/>
  <c r="O93" i="12"/>
  <c r="Q93" i="12"/>
  <c r="U93" i="12"/>
  <c r="G95" i="12"/>
  <c r="M95" i="12" s="1"/>
  <c r="I95" i="12"/>
  <c r="K95" i="12"/>
  <c r="O95" i="12"/>
  <c r="Q95" i="12"/>
  <c r="U95" i="12"/>
  <c r="G99" i="12"/>
  <c r="M99" i="12" s="1"/>
  <c r="I99" i="12"/>
  <c r="K99" i="12"/>
  <c r="O99" i="12"/>
  <c r="Q99" i="12"/>
  <c r="U99" i="12"/>
  <c r="Q103" i="12"/>
  <c r="G104" i="12"/>
  <c r="M104" i="12" s="1"/>
  <c r="M103" i="12" s="1"/>
  <c r="I104" i="12"/>
  <c r="I103" i="12" s="1"/>
  <c r="K104" i="12"/>
  <c r="K103" i="12" s="1"/>
  <c r="O104" i="12"/>
  <c r="Q104" i="12"/>
  <c r="U104" i="12"/>
  <c r="U103" i="12" s="1"/>
  <c r="G108" i="12"/>
  <c r="I108" i="12"/>
  <c r="K108" i="12"/>
  <c r="M108" i="12"/>
  <c r="O108" i="12"/>
  <c r="Q108" i="12"/>
  <c r="U108" i="12"/>
  <c r="G110" i="12"/>
  <c r="I110" i="12"/>
  <c r="K110" i="12"/>
  <c r="M110" i="12"/>
  <c r="O110" i="12"/>
  <c r="Q110" i="12"/>
  <c r="U110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5" i="12"/>
  <c r="I115" i="12"/>
  <c r="K115" i="12"/>
  <c r="O115" i="12"/>
  <c r="Q115" i="12"/>
  <c r="U115" i="12"/>
  <c r="G118" i="12"/>
  <c r="I118" i="12"/>
  <c r="K118" i="12"/>
  <c r="M118" i="12"/>
  <c r="O118" i="12"/>
  <c r="Q118" i="12"/>
  <c r="U118" i="12"/>
  <c r="G119" i="12"/>
  <c r="I119" i="12"/>
  <c r="K119" i="12"/>
  <c r="M119" i="12"/>
  <c r="O119" i="12"/>
  <c r="Q119" i="12"/>
  <c r="U119" i="12"/>
  <c r="G122" i="12"/>
  <c r="I122" i="12"/>
  <c r="K122" i="12"/>
  <c r="M122" i="12"/>
  <c r="O122" i="12"/>
  <c r="Q122" i="12"/>
  <c r="U122" i="12"/>
  <c r="G124" i="12"/>
  <c r="I51" i="1" s="1"/>
  <c r="G125" i="12"/>
  <c r="I125" i="12"/>
  <c r="I124" i="12" s="1"/>
  <c r="K125" i="12"/>
  <c r="K124" i="12" s="1"/>
  <c r="M125" i="12"/>
  <c r="M124" i="12" s="1"/>
  <c r="O125" i="12"/>
  <c r="O124" i="12" s="1"/>
  <c r="Q125" i="12"/>
  <c r="Q124" i="12" s="1"/>
  <c r="U125" i="12"/>
  <c r="U124" i="12" s="1"/>
  <c r="G129" i="12"/>
  <c r="I129" i="12"/>
  <c r="K129" i="12"/>
  <c r="M129" i="12"/>
  <c r="O129" i="12"/>
  <c r="Q129" i="12"/>
  <c r="U129" i="12"/>
  <c r="G132" i="12"/>
  <c r="M132" i="12" s="1"/>
  <c r="I132" i="12"/>
  <c r="K132" i="12"/>
  <c r="O132" i="12"/>
  <c r="Q132" i="12"/>
  <c r="U132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I137" i="12"/>
  <c r="K137" i="12"/>
  <c r="M137" i="12"/>
  <c r="O137" i="12"/>
  <c r="Q137" i="12"/>
  <c r="U137" i="12"/>
  <c r="G139" i="12"/>
  <c r="M139" i="12" s="1"/>
  <c r="I139" i="12"/>
  <c r="K139" i="12"/>
  <c r="O139" i="12"/>
  <c r="Q139" i="12"/>
  <c r="U139" i="12"/>
  <c r="G142" i="12"/>
  <c r="M142" i="12" s="1"/>
  <c r="M141" i="12" s="1"/>
  <c r="I142" i="12"/>
  <c r="I141" i="12" s="1"/>
  <c r="K142" i="12"/>
  <c r="K141" i="12" s="1"/>
  <c r="O142" i="12"/>
  <c r="O141" i="12" s="1"/>
  <c r="Q142" i="12"/>
  <c r="Q141" i="12" s="1"/>
  <c r="U142" i="12"/>
  <c r="U141" i="12" s="1"/>
  <c r="G144" i="12"/>
  <c r="I144" i="12"/>
  <c r="K144" i="12"/>
  <c r="O144" i="12"/>
  <c r="Q144" i="12"/>
  <c r="U144" i="12"/>
  <c r="G153" i="12"/>
  <c r="M153" i="12" s="1"/>
  <c r="I153" i="12"/>
  <c r="K153" i="12"/>
  <c r="O153" i="12"/>
  <c r="Q153" i="12"/>
  <c r="U153" i="12"/>
  <c r="G160" i="12"/>
  <c r="M160" i="12" s="1"/>
  <c r="I160" i="12"/>
  <c r="K160" i="12"/>
  <c r="O160" i="12"/>
  <c r="Q160" i="12"/>
  <c r="U160" i="12"/>
  <c r="G164" i="12"/>
  <c r="I164" i="12"/>
  <c r="K164" i="12"/>
  <c r="M164" i="12"/>
  <c r="O164" i="12"/>
  <c r="Q164" i="12"/>
  <c r="U164" i="12"/>
  <c r="G165" i="12"/>
  <c r="M165" i="12" s="1"/>
  <c r="I165" i="12"/>
  <c r="K165" i="12"/>
  <c r="O165" i="12"/>
  <c r="Q165" i="12"/>
  <c r="U165" i="12"/>
  <c r="G170" i="12"/>
  <c r="I170" i="12"/>
  <c r="K170" i="12"/>
  <c r="M170" i="12"/>
  <c r="O170" i="12"/>
  <c r="Q170" i="12"/>
  <c r="U170" i="12"/>
  <c r="G174" i="12"/>
  <c r="M174" i="12" s="1"/>
  <c r="I174" i="12"/>
  <c r="K174" i="12"/>
  <c r="O174" i="12"/>
  <c r="Q174" i="12"/>
  <c r="U174" i="12"/>
  <c r="G177" i="12"/>
  <c r="I177" i="12"/>
  <c r="K177" i="12"/>
  <c r="M177" i="12"/>
  <c r="O177" i="12"/>
  <c r="Q177" i="12"/>
  <c r="U177" i="12"/>
  <c r="G180" i="12"/>
  <c r="M180" i="12" s="1"/>
  <c r="I180" i="12"/>
  <c r="K180" i="12"/>
  <c r="O180" i="12"/>
  <c r="Q180" i="12"/>
  <c r="U180" i="12"/>
  <c r="G182" i="12"/>
  <c r="I182" i="12"/>
  <c r="K182" i="12"/>
  <c r="M182" i="12"/>
  <c r="O182" i="12"/>
  <c r="Q182" i="12"/>
  <c r="U182" i="12"/>
  <c r="G185" i="12"/>
  <c r="M185" i="12" s="1"/>
  <c r="I185" i="12"/>
  <c r="K185" i="12"/>
  <c r="O185" i="12"/>
  <c r="Q185" i="12"/>
  <c r="U185" i="12"/>
  <c r="G187" i="12"/>
  <c r="M187" i="12" s="1"/>
  <c r="I187" i="12"/>
  <c r="K187" i="12"/>
  <c r="O187" i="12"/>
  <c r="Q187" i="12"/>
  <c r="U187" i="12"/>
  <c r="G190" i="12"/>
  <c r="M190" i="12" s="1"/>
  <c r="I190" i="12"/>
  <c r="K190" i="12"/>
  <c r="O190" i="12"/>
  <c r="Q190" i="12"/>
  <c r="U190" i="12"/>
  <c r="G192" i="12"/>
  <c r="M192" i="12" s="1"/>
  <c r="I192" i="12"/>
  <c r="K192" i="12"/>
  <c r="O192" i="12"/>
  <c r="Q192" i="12"/>
  <c r="U192" i="12"/>
  <c r="G194" i="12"/>
  <c r="M194" i="12" s="1"/>
  <c r="I194" i="12"/>
  <c r="K194" i="12"/>
  <c r="O194" i="12"/>
  <c r="Q194" i="12"/>
  <c r="U194" i="12"/>
  <c r="G196" i="12"/>
  <c r="I196" i="12"/>
  <c r="K196" i="12"/>
  <c r="O196" i="12"/>
  <c r="Q196" i="12"/>
  <c r="U196" i="12"/>
  <c r="U195" i="12" s="1"/>
  <c r="G198" i="12"/>
  <c r="M198" i="12" s="1"/>
  <c r="I198" i="12"/>
  <c r="K198" i="12"/>
  <c r="O198" i="12"/>
  <c r="Q198" i="12"/>
  <c r="U198" i="12"/>
  <c r="G200" i="12"/>
  <c r="M200" i="12" s="1"/>
  <c r="I200" i="12"/>
  <c r="K200" i="12"/>
  <c r="O200" i="12"/>
  <c r="Q200" i="12"/>
  <c r="U200" i="12"/>
  <c r="G201" i="12"/>
  <c r="M201" i="12" s="1"/>
  <c r="I201" i="12"/>
  <c r="K201" i="12"/>
  <c r="O201" i="12"/>
  <c r="Q201" i="12"/>
  <c r="U201" i="12"/>
  <c r="G203" i="12"/>
  <c r="M203" i="12" s="1"/>
  <c r="I203" i="12"/>
  <c r="K203" i="12"/>
  <c r="O203" i="12"/>
  <c r="Q203" i="12"/>
  <c r="U203" i="12"/>
  <c r="G205" i="12"/>
  <c r="I205" i="12"/>
  <c r="K205" i="12"/>
  <c r="M205" i="12"/>
  <c r="O205" i="12"/>
  <c r="Q205" i="12"/>
  <c r="U205" i="12"/>
  <c r="G207" i="12"/>
  <c r="M207" i="12" s="1"/>
  <c r="I207" i="12"/>
  <c r="K207" i="12"/>
  <c r="O207" i="12"/>
  <c r="Q207" i="12"/>
  <c r="U207" i="12"/>
  <c r="G211" i="12"/>
  <c r="M211" i="12" s="1"/>
  <c r="I211" i="12"/>
  <c r="K211" i="12"/>
  <c r="O211" i="12"/>
  <c r="Q211" i="12"/>
  <c r="U211" i="12"/>
  <c r="U212" i="12"/>
  <c r="G213" i="12"/>
  <c r="M213" i="12" s="1"/>
  <c r="I213" i="12"/>
  <c r="I212" i="12" s="1"/>
  <c r="K213" i="12"/>
  <c r="O213" i="12"/>
  <c r="Q213" i="12"/>
  <c r="Q212" i="12" s="1"/>
  <c r="U213" i="12"/>
  <c r="G232" i="12"/>
  <c r="M232" i="12" s="1"/>
  <c r="I232" i="12"/>
  <c r="K232" i="12"/>
  <c r="K212" i="12" s="1"/>
  <c r="O232" i="12"/>
  <c r="Q232" i="12"/>
  <c r="U232" i="12"/>
  <c r="G235" i="12"/>
  <c r="I235" i="12"/>
  <c r="K235" i="12"/>
  <c r="O235" i="12"/>
  <c r="Q235" i="12"/>
  <c r="U235" i="12"/>
  <c r="G237" i="12"/>
  <c r="I237" i="12"/>
  <c r="K237" i="12"/>
  <c r="M237" i="12"/>
  <c r="O237" i="12"/>
  <c r="Q237" i="12"/>
  <c r="U237" i="12"/>
  <c r="G239" i="12"/>
  <c r="M239" i="12" s="1"/>
  <c r="I239" i="12"/>
  <c r="K239" i="12"/>
  <c r="O239" i="12"/>
  <c r="Q239" i="12"/>
  <c r="U239" i="12"/>
  <c r="G241" i="12"/>
  <c r="M241" i="12" s="1"/>
  <c r="I241" i="12"/>
  <c r="K241" i="12"/>
  <c r="O241" i="12"/>
  <c r="Q241" i="12"/>
  <c r="U241" i="12"/>
  <c r="G243" i="12"/>
  <c r="M243" i="12" s="1"/>
  <c r="I243" i="12"/>
  <c r="K243" i="12"/>
  <c r="O243" i="12"/>
  <c r="Q243" i="12"/>
  <c r="U243" i="12"/>
  <c r="G245" i="12"/>
  <c r="M245" i="12" s="1"/>
  <c r="I245" i="12"/>
  <c r="K245" i="12"/>
  <c r="O245" i="12"/>
  <c r="Q245" i="12"/>
  <c r="U245" i="12"/>
  <c r="G247" i="12"/>
  <c r="M247" i="12" s="1"/>
  <c r="I247" i="12"/>
  <c r="K247" i="12"/>
  <c r="O247" i="12"/>
  <c r="Q247" i="12"/>
  <c r="U247" i="12"/>
  <c r="G249" i="12"/>
  <c r="I249" i="12"/>
  <c r="K249" i="12"/>
  <c r="M249" i="12"/>
  <c r="O249" i="12"/>
  <c r="Q249" i="12"/>
  <c r="U249" i="12"/>
  <c r="G251" i="12"/>
  <c r="M251" i="12" s="1"/>
  <c r="I251" i="12"/>
  <c r="K251" i="12"/>
  <c r="O251" i="12"/>
  <c r="Q251" i="12"/>
  <c r="U251" i="12"/>
  <c r="G253" i="12"/>
  <c r="M253" i="12" s="1"/>
  <c r="I253" i="12"/>
  <c r="K253" i="12"/>
  <c r="O253" i="12"/>
  <c r="Q253" i="12"/>
  <c r="U253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G8" i="12" l="1"/>
  <c r="I47" i="1" s="1"/>
  <c r="I16" i="1" s="1"/>
  <c r="F40" i="1"/>
  <c r="O195" i="12"/>
  <c r="I143" i="12"/>
  <c r="AD256" i="12"/>
  <c r="G39" i="1" s="1"/>
  <c r="G40" i="1" s="1"/>
  <c r="G25" i="1" s="1"/>
  <c r="G26" i="1" s="1"/>
  <c r="K234" i="12"/>
  <c r="Q128" i="12"/>
  <c r="Q234" i="12"/>
  <c r="K143" i="12"/>
  <c r="K128" i="12"/>
  <c r="I128" i="12"/>
  <c r="I109" i="12"/>
  <c r="U78" i="12"/>
  <c r="I8" i="12"/>
  <c r="G234" i="12"/>
  <c r="I57" i="1" s="1"/>
  <c r="I19" i="1" s="1"/>
  <c r="K195" i="12"/>
  <c r="O143" i="12"/>
  <c r="K109" i="12"/>
  <c r="K8" i="12"/>
  <c r="U234" i="12"/>
  <c r="O212" i="12"/>
  <c r="Q195" i="12"/>
  <c r="G195" i="12"/>
  <c r="I55" i="1" s="1"/>
  <c r="I78" i="12"/>
  <c r="O8" i="12"/>
  <c r="O109" i="12"/>
  <c r="O78" i="12"/>
  <c r="I234" i="12"/>
  <c r="Q143" i="12"/>
  <c r="G143" i="12"/>
  <c r="I54" i="1" s="1"/>
  <c r="I17" i="1" s="1"/>
  <c r="O128" i="12"/>
  <c r="O234" i="12"/>
  <c r="U109" i="12"/>
  <c r="O103" i="12"/>
  <c r="K78" i="12"/>
  <c r="U8" i="12"/>
  <c r="Q8" i="12"/>
  <c r="Q109" i="12"/>
  <c r="I195" i="12"/>
  <c r="U143" i="12"/>
  <c r="U128" i="12"/>
  <c r="G109" i="12"/>
  <c r="I50" i="1" s="1"/>
  <c r="Q78" i="12"/>
  <c r="M128" i="12"/>
  <c r="M212" i="12"/>
  <c r="M78" i="12"/>
  <c r="G212" i="12"/>
  <c r="I56" i="1" s="1"/>
  <c r="M235" i="12"/>
  <c r="M234" i="12" s="1"/>
  <c r="M196" i="12"/>
  <c r="M195" i="12" s="1"/>
  <c r="M144" i="12"/>
  <c r="M143" i="12" s="1"/>
  <c r="G141" i="12"/>
  <c r="I53" i="1" s="1"/>
  <c r="M115" i="12"/>
  <c r="M109" i="12" s="1"/>
  <c r="G103" i="12"/>
  <c r="I49" i="1" s="1"/>
  <c r="G78" i="12"/>
  <c r="I48" i="1" s="1"/>
  <c r="M17" i="12"/>
  <c r="M8" i="12" s="1"/>
  <c r="G128" i="12"/>
  <c r="I52" i="1" s="1"/>
  <c r="I58" i="1" l="1"/>
  <c r="I21" i="1"/>
  <c r="G256" i="12"/>
  <c r="G23" i="1"/>
  <c r="G24" i="1" s="1"/>
  <c r="G29" i="1" s="1"/>
  <c r="G28" i="1"/>
  <c r="H39" i="1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<sst xmlns="http://schemas.openxmlformats.org/spreadsheetml/2006/main" count="843" uniqueCount="426">
  <si>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</si>
  <si>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</si>
  <si>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</si>
  <si>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</si>
  <si>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</si>
  <si>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</si>
  <si>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</si>
  <si>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</si>
  <si>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</si>
  <si>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</si>
  <si>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</si>
  <si>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</si>
  <si>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</si>
  <si>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</si>
  <si>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</si>
  <si>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</si>
  <si>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</si>
  <si>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</si>
  <si>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</si>
  <si>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</si>
  <si>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</si>
  <si>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</si>
  <si>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</si>
  <si>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</si>
  <si>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</si>
  <si>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</si>
  <si>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</si>
  <si>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</si>
  <si>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</si>
  <si>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</si>
  <si>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</si>
  <si>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</si>
  <si>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</si>
  <si>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</si>
  <si>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</si>
  <si>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</si>
  <si>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</si>
  <si>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</si>
  <si>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</si>
  <si>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</si>
  <si>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</si>
  <si>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</si>
  <si>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</si>
  <si>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Libušino údolí, Třebíč</t>
  </si>
  <si>
    <t>Rozpočet:</t>
  </si>
  <si>
    <t>Misto</t>
  </si>
  <si>
    <t>Dětské hřiště, Libušino údolí, Třebíč, SO 01 - Svah a horní plocha hřiště</t>
  </si>
  <si>
    <t>Město Třebíč</t>
  </si>
  <si>
    <t>Karlovo nám. 104/55</t>
  </si>
  <si>
    <t>Třebíč-Vnitřní Město</t>
  </si>
  <si>
    <t>67401</t>
  </si>
  <si>
    <t>00290629</t>
  </si>
  <si>
    <t>CZ00290629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</si>
  <si>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</si>
  <si>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</si>
  <si>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</si>
  <si>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</si>
  <si>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</si>
  <si>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</si>
  <si>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</si>
  <si>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</si>
  <si>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</si>
  <si>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</si>
  <si>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</si>
  <si>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</si>
  <si>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</si>
  <si>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91</t>
  </si>
  <si>
    <t>Doplňující práce na komunikaci</t>
  </si>
  <si>
    <t>95</t>
  </si>
  <si>
    <t>Dokončovací kce na pozem.stav.</t>
  </si>
  <si>
    <t>99</t>
  </si>
  <si>
    <t>Staveništní přesun hmot</t>
  </si>
  <si>
    <t>762</t>
  </si>
  <si>
    <t>Konstrukce tesařské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</si>
  <si>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</si>
  <si>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</si>
  <si>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</si>
  <si>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</si>
  <si>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</si>
  <si>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</si>
  <si>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</si>
  <si>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</si>
  <si>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</si>
  <si>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</si>
  <si>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</si>
  <si>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</si>
  <si>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</si>
  <si>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</si>
  <si>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</si>
  <si>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</si>
  <si>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</si>
  <si>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</si>
  <si>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</si>
  <si>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</si>
  <si>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</si>
  <si>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</si>
  <si>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</si>
  <si>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</si>
  <si>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</si>
  <si>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</si>
  <si>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</si>
  <si>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</si>
  <si>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</si>
  <si>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</si>
  <si>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</si>
  <si>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</si>
  <si>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</si>
  <si>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121103111R00</t>
  </si>
  <si>
    <t>Skrývka zemin v rovině a sklonu 1:5</t>
  </si>
  <si>
    <t>m3</t>
  </si>
  <si>
    <t>POL1_0</t>
  </si>
  <si>
    <t>14,3*0,1</t>
  </si>
  <si>
    <t>VV</t>
  </si>
  <si>
    <t>121103112R00</t>
  </si>
  <si>
    <t>Skrývka zemin ve sklonu 1:2</t>
  </si>
  <si>
    <t>plošiny a skluzavka:51,1*0,1</t>
  </si>
  <si>
    <t>schody:14,1*0,15</t>
  </si>
  <si>
    <t>122201101R00</t>
  </si>
  <si>
    <t>Odkopávky nezapažené v hor. 3 do 100 m3</t>
  </si>
  <si>
    <t>Odkopávky a prokopávky nezapažené s přehozením výkopku na vzdálenost do 3 m nebo s naložením na dopravní prostředek.</t>
  </si>
  <si>
    <t>POP</t>
  </si>
  <si>
    <t>kačírek u výjezdu ze skluzavky:2,31</t>
  </si>
  <si>
    <t>131201110R00</t>
  </si>
  <si>
    <t>Hloubení nezapaž. jam hor.3 do 50 m3, STROJNĚ</t>
  </si>
  <si>
    <t>S případným nutným přemístěním ve výkopišti a dále buď s přemístěním výkopku na přilehlém terénu na vzdálenost do 3 m od okraje jámy nebo s naložením na dopravní prostředek.</t>
  </si>
  <si>
    <t>skluzavka:1,7*0,5*0,7+1,5*0,5*0,9</t>
  </si>
  <si>
    <t>podesta:4*0,3*0,3*0,9</t>
  </si>
  <si>
    <t>plošiny:24*0,3*0,3*0,8</t>
  </si>
  <si>
    <t>schody:1,2*0,5*0,8+1,2*0,4*0,8</t>
  </si>
  <si>
    <t>zábradlí:5*0,3*0,3*0,8</t>
  </si>
  <si>
    <t>139601102R00</t>
  </si>
  <si>
    <t>Ruční výkop jam, rýh a šachet v hornině tř. 3</t>
  </si>
  <si>
    <t>s přehozením na vzdálenost do 5 m nebo s naložením na ruční dopravní prostředek</t>
  </si>
  <si>
    <t>ruční skrývka v horní ploše hřiště:29,1*0,05</t>
  </si>
  <si>
    <t>výkop pro chráničku Cetin:9,5*0,2*0,5</t>
  </si>
  <si>
    <t>mobiliář:0,5*0,6*0,1+4*0,75*0,3*0,1+2*0,3*0,3*0,7</t>
  </si>
  <si>
    <t>120001101R00</t>
  </si>
  <si>
    <t>Příplatek za ztížení vykopávky v blízkosti vedení</t>
  </si>
  <si>
    <t>181101111R00</t>
  </si>
  <si>
    <t>Úprava pláně v zářezech se zhutněním - ručně</t>
  </si>
  <si>
    <t>m2</t>
  </si>
  <si>
    <t>schody:14,1</t>
  </si>
  <si>
    <t>174101102R00</t>
  </si>
  <si>
    <t>Zásyp ruční se zhutněním</t>
  </si>
  <si>
    <t>základ skluzavky:1,5*0,5*0,4</t>
  </si>
  <si>
    <t>podesta:4*0,3*0,3*0,15</t>
  </si>
  <si>
    <t>plošiny:24*0,3*0,3*0,15</t>
  </si>
  <si>
    <t>zábradlí:4*0,3*0,3*0,15</t>
  </si>
  <si>
    <t>podél obrub:0,08*13,9</t>
  </si>
  <si>
    <t>podél schodiště:0,08*7,5*2</t>
  </si>
  <si>
    <t>podé plošin:0,08*7,5*4</t>
  </si>
  <si>
    <t>181301101R00</t>
  </si>
  <si>
    <t>Rozprostření ornice, rovina, tl. do 10 cm do 500m2</t>
  </si>
  <si>
    <t>Rozprostření a urovnání ornice s případným nutným přemístěním hromad nebo dočasných skládek na místo potřeby ze vzdálenosti do 30 m, v rovině nebo ve svahu do 1 : 5.</t>
  </si>
  <si>
    <t>182301121R00</t>
  </si>
  <si>
    <t>Rozprostření ornice, svah, tl. do 10 cm, do 500 m2</t>
  </si>
  <si>
    <t>Rozprostření a urovnání ornice s případným nutným přemístěním hromad nebo dočasných skládek na místo potřeby ze vzdálenosti do 30 m, ve svahu sklonu přes 1 : 5.</t>
  </si>
  <si>
    <t>162701105R00</t>
  </si>
  <si>
    <t>Vodorovné přemístění výkopku z hor.1-4 do 10000 m</t>
  </si>
  <si>
    <t>skrývka:1,43+7,225</t>
  </si>
  <si>
    <t>odkopávky:2,31</t>
  </si>
  <si>
    <t>základy:4,546</t>
  </si>
  <si>
    <t>ruční výkopy:2,651</t>
  </si>
  <si>
    <t>zásypy:-6,394</t>
  </si>
  <si>
    <t>vrácení ornice:-(18,9*0,1+65,2*0,1)</t>
  </si>
  <si>
    <t>171201201R00</t>
  </si>
  <si>
    <t>Uložení sypaniny na skl.-sypanina na výšku přes 2m</t>
  </si>
  <si>
    <t>199000002R00</t>
  </si>
  <si>
    <t>Poplatek za skládku horniny 1- 4</t>
  </si>
  <si>
    <t>183402111R00</t>
  </si>
  <si>
    <t>Rozrušení půdy do 15 cm v rovině/svah 1:5</t>
  </si>
  <si>
    <t>183402112R00</t>
  </si>
  <si>
    <t>Rozrušení půdy do 15 cm na svahu 1:2</t>
  </si>
  <si>
    <t>183403114R00</t>
  </si>
  <si>
    <t>Obdělání půdy kultivátorováním v rovině</t>
  </si>
  <si>
    <t>183403115R00</t>
  </si>
  <si>
    <t>Obdělání půdy kultivátorováním na svahu 1:2</t>
  </si>
  <si>
    <t>183403153R00</t>
  </si>
  <si>
    <t>Obdělání půdy hrabáním, v rovině</t>
  </si>
  <si>
    <t>183403253R00</t>
  </si>
  <si>
    <t>Obdělání půdy hrabáním, na svahu 1:2</t>
  </si>
  <si>
    <t>180401211R00</t>
  </si>
  <si>
    <t>Založení trávníku lučního výsevem v rovině</t>
  </si>
  <si>
    <t>180401212R00</t>
  </si>
  <si>
    <t>Založení trávníku lučního výsevem ve svahu do 1:2</t>
  </si>
  <si>
    <t>568111111R00</t>
  </si>
  <si>
    <t>Zřízení vrstvy z geotextilie skl.do 1:5, š.do 3 m</t>
  </si>
  <si>
    <t>zatravněné svahy (kokos. rohož):51,4</t>
  </si>
  <si>
    <t>67313120R</t>
  </si>
  <si>
    <t>Rohož kokosová K 400 š. 200 cm</t>
  </si>
  <si>
    <t>POL3_0</t>
  </si>
  <si>
    <t>51,4*1,1</t>
  </si>
  <si>
    <t>283001</t>
  </si>
  <si>
    <t>Upevňovací kotvicí kolík do země, pro přichycení textilie o 4mm, 30cm</t>
  </si>
  <si>
    <t>kus</t>
  </si>
  <si>
    <t>51,4*4</t>
  </si>
  <si>
    <t>182951112RT3</t>
  </si>
  <si>
    <t>Položení netkané textilie včetně upevnění, včetně dodávky netkané zahradnické textilie a skob</t>
  </si>
  <si>
    <t>pod lezecké stěny (mulč. textilie):2*(7,5*2)*1,1</t>
  </si>
  <si>
    <t>184807111R00</t>
  </si>
  <si>
    <t>Ochrana stromu bedněním - zřízení</t>
  </si>
  <si>
    <t>Ochrana stromu bedněním před poškozením stavebním provozem. V položkách jsou zakalkulovány i náklady na řezivo.</t>
  </si>
  <si>
    <t>Množství jednotek se určuje v m2 rozvinuté plochy bednění.</t>
  </si>
  <si>
    <t>3*(0,8*2*4)</t>
  </si>
  <si>
    <t>184807112R00</t>
  </si>
  <si>
    <t>Ochrana stromu bedněním - odstranění</t>
  </si>
  <si>
    <t>998231311R00</t>
  </si>
  <si>
    <t>Přesun hmot pro sadovnické a krajin. úpravy do 5km</t>
  </si>
  <si>
    <t>t</t>
  </si>
  <si>
    <t>274351215R00</t>
  </si>
  <si>
    <t>Bednění stěn základových pasů - zřízení</t>
  </si>
  <si>
    <t>horní hrana základů sch.:(1,2*4+0,5*2+0,4*2)*0,3</t>
  </si>
  <si>
    <t>274351292R00</t>
  </si>
  <si>
    <t>Odstranění bednění stěn základových pasů</t>
  </si>
  <si>
    <t>275313611R00</t>
  </si>
  <si>
    <t>Beton základových patek prostý C 16/20</t>
  </si>
  <si>
    <t>skluzavka:1,7*0,5*0,6+1,5*0,5*0,6</t>
  </si>
  <si>
    <t>podesta:4*0,3*0,3*0,8</t>
  </si>
  <si>
    <t>plošiny:24*0,3*0,3*0,7</t>
  </si>
  <si>
    <t>zábradlí:5*0,3*0,3*0,7</t>
  </si>
  <si>
    <t>návštěvní řád:2*0,3*0,3*0,6</t>
  </si>
  <si>
    <t>212753111R00</t>
  </si>
  <si>
    <t>Montáž ohebné dren. trubky do rýhy DN 50, bez lože</t>
  </si>
  <si>
    <t>m</t>
  </si>
  <si>
    <t>DR. TRUBKA DN 50 PRO ODVOD VODY ZE SCHODU NA BET. ZÁKLADU, VYVÉST DO TERÉNU MIMO ZÁKLAD</t>
  </si>
  <si>
    <t>2*0,75</t>
  </si>
  <si>
    <t>28611051R</t>
  </si>
  <si>
    <t>Trubka drenážní PVC DN 50, perforovaná</t>
  </si>
  <si>
    <t>275171111R00</t>
  </si>
  <si>
    <t>Zavrtání ocelové kotvy - bez dodávky kotvy</t>
  </si>
  <si>
    <t>patka sloupků podesty:4*4</t>
  </si>
  <si>
    <t>patka lezecké stěny:24*4</t>
  </si>
  <si>
    <t>zábradlí:2*5</t>
  </si>
  <si>
    <t>311712321R</t>
  </si>
  <si>
    <t>Kotva M10x125/65-55 MT průvlaková</t>
  </si>
  <si>
    <t>451577877R00</t>
  </si>
  <si>
    <t>Podklad pod dlažbu komunik.ze štěrkopís.tl.do 10cm</t>
  </si>
  <si>
    <t>posyp pod sch. z drc. kam. fr 4/8:19*(0,35*1,3)</t>
  </si>
  <si>
    <t>podsyp pod základ koše:0,6*0,5</t>
  </si>
  <si>
    <t>podsyp pod základ lavičky:0,75*0,3*4</t>
  </si>
  <si>
    <t>460510321R00</t>
  </si>
  <si>
    <t>Chránička kabelová dělená, DN 110 mm, dodání a montáž</t>
  </si>
  <si>
    <t>564922104RT1</t>
  </si>
  <si>
    <t>Mlatový kryt z mech.zpevněného kameniva tl. 4 cm, prosívka fr.0-4 mm</t>
  </si>
  <si>
    <t>výplň schodů:21*(0,22*1)*4</t>
  </si>
  <si>
    <t>69365003R</t>
  </si>
  <si>
    <t>Geotextilie netkaná 200 g 100x5,25 m</t>
  </si>
  <si>
    <t>12,9*1,1</t>
  </si>
  <si>
    <t>583001</t>
  </si>
  <si>
    <t>Kamenivo těžené frakce 4-8 kačírek praný, pro dětská hřiště</t>
  </si>
  <si>
    <t>dojezd skluzavky:12,9*0,3*1,1</t>
  </si>
  <si>
    <t>horní plocha:27,2*0,05*1,1</t>
  </si>
  <si>
    <t>596001</t>
  </si>
  <si>
    <t>Kladení plast.veget.dlaždic,pl.do 50 m2, ve svahu 1:2</t>
  </si>
  <si>
    <t>28324500.AR</t>
  </si>
  <si>
    <t>Tvárnice zatravňovací černá</t>
  </si>
  <si>
    <t>rastr: 25 otvorů 6 x 6 cm, síla stěn: 5 mm, kusů na m2: 9, rozměty 330x330x50 mm, hmotnost jednoho ks 1,2 kg, polyethylen mrazuvzdorný a odolný proti UV záření</t>
  </si>
  <si>
    <t>11,5*1,05</t>
  </si>
  <si>
    <t>596921291R00</t>
  </si>
  <si>
    <t>Přípl.za výpl.spár veg.plast.dlaždic,bez dodávky</t>
  </si>
  <si>
    <t>11,5*0,05</t>
  </si>
  <si>
    <t>917712111RT8</t>
  </si>
  <si>
    <t>Osazení ležat. obrub. bet. bez opěr, lože z kamen., včetně obrubníku  100/15/30</t>
  </si>
  <si>
    <t>pref. základ lavičky:2*2</t>
  </si>
  <si>
    <t>odp. koš:1</t>
  </si>
  <si>
    <t>953981102R00</t>
  </si>
  <si>
    <t>Chemické kotvy do betonu, hl. 90 mm, M 10, ampule</t>
  </si>
  <si>
    <t>kotvení schodiště:8</t>
  </si>
  <si>
    <t>kotvení koše:4</t>
  </si>
  <si>
    <t>936001</t>
  </si>
  <si>
    <t>Zřízení mobiliáře bez zabetonování</t>
  </si>
  <si>
    <t>lavička:2</t>
  </si>
  <si>
    <t>koš:1</t>
  </si>
  <si>
    <t>749001</t>
  </si>
  <si>
    <t>Lavička (specifikace viz.,  PD)</t>
  </si>
  <si>
    <t>749002</t>
  </si>
  <si>
    <t>Koš odpadkový (specifikace viz. PD)</t>
  </si>
  <si>
    <t>Atypická nerezová skluzavka, potravinářský nerez, dodání a montáž</t>
  </si>
  <si>
    <t>Terénní skluzavka s vlnou kotvená do dřevěné nástupní podesty a bet. patek. Nástupní výška 3,6m. Šířka 1,5m. Skluzavka rozdělena pomocí příruby. Podpěrné nohy.</t>
  </si>
  <si>
    <t>Lezecké lano dle ČSN EN 1176, polypropylen s oc. jádrem, D 16 mm</t>
  </si>
  <si>
    <t>U STĚNY S NÁŠLAPY BUDE UMÍSTĚNO LEZECKÉ ČERNÉ LANO 16 mm Z POLYPROPYLENU S OCELOVÝM JÁDREM. VČ. DODÁNÍ NEREZOVÝCH KOTVÍCÍCH PRVKŮ. DÉLKA cca 7,5 m (OVĚŘIT NA MÍSTĚ)</t>
  </si>
  <si>
    <t>998222012R00</t>
  </si>
  <si>
    <t>Přesun hmot, zpevněné plochy, kryt z kameniva</t>
  </si>
  <si>
    <t>762712110R00</t>
  </si>
  <si>
    <t>Montáž vázaných konstrukcí hraněných do 120 cm2</t>
  </si>
  <si>
    <t>vč. spojovacího materiálu</t>
  </si>
  <si>
    <t>A1:3,6</t>
  </si>
  <si>
    <t>A2:2,42</t>
  </si>
  <si>
    <t>A5:2,4</t>
  </si>
  <si>
    <t>A6:15,54</t>
  </si>
  <si>
    <t>A8:1,2</t>
  </si>
  <si>
    <t>B3:15</t>
  </si>
  <si>
    <t>B4:53*0,12</t>
  </si>
  <si>
    <t>762712120R00</t>
  </si>
  <si>
    <t>Montáž vázaných konstrukcí hraněných do 224 cm2</t>
  </si>
  <si>
    <t>A3:4,8</t>
  </si>
  <si>
    <t>A4:4,8</t>
  </si>
  <si>
    <t>B1:45,48</t>
  </si>
  <si>
    <t>S1:50,4</t>
  </si>
  <si>
    <t>S2:9,24</t>
  </si>
  <si>
    <t>762523104R00</t>
  </si>
  <si>
    <t>Položení podlah hoblovaných na sraz z prken</t>
  </si>
  <si>
    <t>A7:18,0*0,15</t>
  </si>
  <si>
    <t>B2:216*0,15</t>
  </si>
  <si>
    <t>762211240R00</t>
  </si>
  <si>
    <t>Montáž schodiště přímočarého s podstup. š.do 1,5 m</t>
  </si>
  <si>
    <t>605001</t>
  </si>
  <si>
    <t>Řezivo sušené dub nebo akát, vlhkost 8-10 %, omítané</t>
  </si>
  <si>
    <t>VEŠKERÉ DŘEVĚNÉ PRVKY BUDOU DODÁNY Z TVRDÉHO DŘEVA (DUB, AKÁT) JAKO HOBLOVANÉ, BEZ TŘÍSEK A SUKŮ, SE SRAŽENÝMI HRANAMI R 3 mm</t>
  </si>
  <si>
    <t>podesta skluzavky:0,338*1,05</t>
  </si>
  <si>
    <t>lezecké stěny:1,782*1,05</t>
  </si>
  <si>
    <t>schody:0,955*1,05</t>
  </si>
  <si>
    <t>762085151R00</t>
  </si>
  <si>
    <t>Hoblování řeziva</t>
  </si>
  <si>
    <t>podesta skluzavky:0,338</t>
  </si>
  <si>
    <t>lezecké stěny:1,782</t>
  </si>
  <si>
    <t>schody:0,955</t>
  </si>
  <si>
    <t>762085153R00</t>
  </si>
  <si>
    <t xml:space="preserve">Hoblování tesařských prvků - ručně </t>
  </si>
  <si>
    <t>ks</t>
  </si>
  <si>
    <t>tvarování lezeckého chytu vč. sražení hrany dle ilustračního obr. v PD</t>
  </si>
  <si>
    <t>tvarování lezeckých chytů:53</t>
  </si>
  <si>
    <t>762311103R00</t>
  </si>
  <si>
    <t>Montáž kotevních želez, příložek, patek, táhel</t>
  </si>
  <si>
    <t>patka sloupků podesty:4</t>
  </si>
  <si>
    <t>patka lezecké stěny:24</t>
  </si>
  <si>
    <t>311001</t>
  </si>
  <si>
    <t>Patka sloupku 110x110, 80x80, M24/250</t>
  </si>
  <si>
    <t>762731120R00</t>
  </si>
  <si>
    <t>Montáž vázaných konstrukcí z kulatiny do 224 cm2</t>
  </si>
  <si>
    <t>VZNIKLÝ KLÍN MEZI SKLUZAVKOU A TERÉNEM VYKRÝT HRANĚNOU KULATINOU RŮZNÉHO PRŮMĚRU DO VÝŠKY min. 230 mm, VZÁJEMNĚ SEŠROUBOVANOU (ZAMEZENÍ MOŽNOSTI ZAKLÍNĚNÍ), SRAŽENÉ HRANY KULATINY R10.</t>
  </si>
  <si>
    <t>vykrytí klínu pod skluzavkou:9*1,5</t>
  </si>
  <si>
    <t>60554124R</t>
  </si>
  <si>
    <t>Kůl ohradový odkorněný akát d=10-15 x 150 cm</t>
  </si>
  <si>
    <t>vykrytí klínu pod skluzavkou:9</t>
  </si>
  <si>
    <t>763791101R00</t>
  </si>
  <si>
    <t>Montáž ostatních dílců z prken hoblovaných</t>
  </si>
  <si>
    <t>dř. obruba C2:13,9</t>
  </si>
  <si>
    <t>kolík C3:12</t>
  </si>
  <si>
    <t>60512560R</t>
  </si>
  <si>
    <t>Prkno SM/JD II. jak. tl. 3,2 dl. 200-350 š. 8-16, omítané</t>
  </si>
  <si>
    <t>obruba C2:0,063</t>
  </si>
  <si>
    <t>Kotvící dřevěný frézovaný kolík d=60 mm  l=0,5 m, jehličnaté dřevo, oba konce šikmé, hoblováno</t>
  </si>
  <si>
    <t>C3:24/2</t>
  </si>
  <si>
    <t>998762102R00</t>
  </si>
  <si>
    <t>Přesun hmot pro tesařské konstrukce, výšky do 12 m</t>
  </si>
  <si>
    <t>767995101R00</t>
  </si>
  <si>
    <t>Výroba a montáž kov. atypických konstr. do 5 kg</t>
  </si>
  <si>
    <t>kg</t>
  </si>
  <si>
    <t>patky lezecké stěny:24*(0,19*0,19+0,16*0,1+2*0,13*0,13+0,13*0,1)*39,25</t>
  </si>
  <si>
    <t>767995103R00</t>
  </si>
  <si>
    <t>Výroba a montáž kov. atypických konstr. do 20 kg</t>
  </si>
  <si>
    <t>návštěvní řád:(2,25*2+0,55*2)*2,919</t>
  </si>
  <si>
    <t>767001</t>
  </si>
  <si>
    <t>Montáž zábradlí z trubek do betonu, nad 40 kg</t>
  </si>
  <si>
    <t>767995104R00</t>
  </si>
  <si>
    <t>Výroba a montáž kov. atypických konstr. do 50 kg</t>
  </si>
  <si>
    <t>zábradlí:61,28</t>
  </si>
  <si>
    <t>14115324R</t>
  </si>
  <si>
    <t>Trubky bezešvé hladké jakost 11353.1 D 44,5x2,9 mm</t>
  </si>
  <si>
    <t>1,25*5+7,21</t>
  </si>
  <si>
    <t>14110983R</t>
  </si>
  <si>
    <t>Trubky bezešvé hladké jakost 11353.0 D 31,8x2,9 mm</t>
  </si>
  <si>
    <t>1,75*4</t>
  </si>
  <si>
    <t>13890201R</t>
  </si>
  <si>
    <t>Přirážka za pozinkování ocelových výrobků do 50 kg</t>
  </si>
  <si>
    <t>998767101R00</t>
  </si>
  <si>
    <t>Přesun hmot pro zámečnické konstr., výšky do 6 m</t>
  </si>
  <si>
    <t>783726700R00</t>
  </si>
  <si>
    <t>Nátěr lazurovací tesařských konstr.2x lak</t>
  </si>
  <si>
    <t>TENKOVRSTVÁ LAZURA V MIN. DVOU VRSTVÁCH, VHODNÁ NA PRVKY V PŘÍMÉM KONTAKTU S DĚTMI DLE DIN 53160 (ODOLNOST VŮČI SLINÁM A POTU) A V SOULADU S POŽADAVKY EN 71.3</t>
  </si>
  <si>
    <t>A1:(0,1*2+0,12*2)*3,6+0,1*0,12*2*2</t>
  </si>
  <si>
    <t>A2:(0,1*2+0,12*2)*2,42+0,1*0,12*2*2</t>
  </si>
  <si>
    <t>A3:(0,1*2+0,18*2)*4,8+0,1*0,18*2*3</t>
  </si>
  <si>
    <t>A4:(0,1*2+0,18*2)*4,8+0,1*0,18*2*4</t>
  </si>
  <si>
    <t>A5:(0,1*4)*2,4+0,1*0,1*2*2</t>
  </si>
  <si>
    <t>A6:(0,1*2+0,02*2)*15,54+0,1*0,02*2*14</t>
  </si>
  <si>
    <t>A7:(0,15*2+0,03*2)*18+0,15*0,03*2*10</t>
  </si>
  <si>
    <t>A8:(0,1*2+0,05*2)*1,2+0,1*0,05*2*2</t>
  </si>
  <si>
    <t>B1:(0,1*2+0,16*2)*45,48+0,1*0,16*2*6</t>
  </si>
  <si>
    <t>B2:(0,15*2+0,03*2)*216+0,15*0,03*2*108</t>
  </si>
  <si>
    <t>B3:(0,06*2+0,04*2)*15+0,06*0,04*2*25</t>
  </si>
  <si>
    <t>B4:(0,4*3,18+0,12*0,12*2*53)</t>
  </si>
  <si>
    <t>C1:0,45*1,5*9</t>
  </si>
  <si>
    <t>C2:(0,15*2+0,03*2)*13,9</t>
  </si>
  <si>
    <t>C3:(0,06*2+0,03*2)*24</t>
  </si>
  <si>
    <t>S1:(0,1*2+0,16*2)*50,4+0,1*0,16*42*2</t>
  </si>
  <si>
    <t>S2:(0,1*2+0,16*2)*9,24+0,1*0,16*42*2</t>
  </si>
  <si>
    <t>783122210R00</t>
  </si>
  <si>
    <t>Nátěr syntetický OK 1x + 2x email</t>
  </si>
  <si>
    <t>zábradlí:8,5</t>
  </si>
  <si>
    <t>005111021R</t>
  </si>
  <si>
    <t>Vytyčení inženýrských sítí</t>
  </si>
  <si>
    <t>Soubor</t>
  </si>
  <si>
    <t>Zaměření a vytyčení stávajících inženýrských sítí v místě stavby z hlediska jejich ochrany při provádění stavby.</t>
  </si>
  <si>
    <t>005111020R</t>
  </si>
  <si>
    <t>Vytyčení stavby</t>
  </si>
  <si>
    <t>Geodetické vytyčení stavby dle PD.</t>
  </si>
  <si>
    <t>004111020R</t>
  </si>
  <si>
    <t xml:space="preserve">Vypracování projektové dokumentace </t>
  </si>
  <si>
    <t>Zpracování výrobní dokumentace u skluzavky, dřevěných lezeckých stěn a podesty skluzavky. Nutno konzultovat s investorem, TDS a AD.</t>
  </si>
  <si>
    <t>005231010R</t>
  </si>
  <si>
    <t>Certifikace herního prvku</t>
  </si>
  <si>
    <t>U skluzavky a šikmých lezeckých stěn se jedná o atypickou herní konstrukci, která po dokončení musí projít certifikací odbornou společností (např. TÜV SÜD)</t>
  </si>
  <si>
    <t>005124010R</t>
  </si>
  <si>
    <t>Koordinační činnost</t>
  </si>
  <si>
    <t>Koordinace stavebních a technologických dodávek stavby.</t>
  </si>
  <si>
    <t>005121010R</t>
  </si>
  <si>
    <t>Vybudování zařízení staveniště</t>
  </si>
  <si>
    <t>Případná příprava území pro objekty zařízení staveniště a vlastní vybudování objektů zařízení staveniště. Buňky, mobilní WC, oplocení.</t>
  </si>
  <si>
    <t>005121020R</t>
  </si>
  <si>
    <t xml:space="preserve">Provoz zařízení staveniště </t>
  </si>
  <si>
    <t>Náklady spojené s provozem staveniště, které vzniknou dodavateli podle podmínek smlouvy.</t>
  </si>
  <si>
    <t>005121030R</t>
  </si>
  <si>
    <t>Odstranění zařízení staveniště</t>
  </si>
  <si>
    <t>Odstranění objektů zařízení staveniště a jejich odvoz. Položka zahrnuje i náklady na úpravu povrchů po odstranění zařízení staveniště a úklid ploch, na kterých bylo zařízení staveniště provozováno. Část vymezená oplocením a všechny ostatní používané plochy budou vyklizené, vyčištěné, travnaté plochy posečené, vyhrabané.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</si>
  <si>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</si>
  <si>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</si>
  <si>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</si>
  <si>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</si>
  <si>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</si>
  <si>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zaměření skutečného provedení stavby. Součástí zaměření bude zaměření nových ploch a vybavení, vč. dodávní akceptačního protokolu.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</si>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</sst>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F19" sqref="F19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E19" sqref="E19:F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">
      <c r="A2" s="4"/>
      <c r="B2" s="81" t="s">
        <v>40</v>
      </c>
      <c r="C2" s="82"/>
      <c r="D2" s="212" t="s">
        <v>46</v>
      </c>
      <c r="E2" s="213"/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83" t="s">
        <v>45</v>
      </c>
      <c r="C3" s="84"/>
      <c r="D3" s="240" t="s">
        <v>43</v>
      </c>
      <c r="E3" s="241"/>
      <c r="F3" s="241"/>
      <c r="G3" s="241"/>
      <c r="H3" s="241"/>
      <c r="I3" s="241"/>
      <c r="J3" s="242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/>
      <c r="E11" s="219"/>
      <c r="F11" s="219"/>
      <c r="G11" s="21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8"/>
      <c r="E12" s="238"/>
      <c r="F12" s="238"/>
      <c r="G12" s="238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39"/>
      <c r="E13" s="239"/>
      <c r="F13" s="239"/>
      <c r="G13" s="23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36"/>
      <c r="H15" s="236"/>
      <c r="I15" s="236" t="s">
        <v>28</v>
      </c>
      <c r="J15" s="237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5"/>
      <c r="F16" s="216"/>
      <c r="G16" s="215"/>
      <c r="H16" s="216"/>
      <c r="I16" s="215">
        <f>SUMIF(F47:F57,A16,I47:I57)+SUMIF(F47:F57,"PSU",I47:I57)</f>
        <v>0</v>
      </c>
      <c r="J16" s="217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5"/>
      <c r="F17" s="216"/>
      <c r="G17" s="215"/>
      <c r="H17" s="216"/>
      <c r="I17" s="215">
        <f>SUMIF(F47:F57,A17,I47:I57)</f>
        <v>0</v>
      </c>
      <c r="J17" s="217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5"/>
      <c r="F18" s="216"/>
      <c r="G18" s="215"/>
      <c r="H18" s="216"/>
      <c r="I18" s="215">
        <f>SUMIF(F47:F57,A18,I47:I57)</f>
        <v>0</v>
      </c>
      <c r="J18" s="217"/>
    </row>
    <row r="19" spans="1:10" ht="23.25" customHeight="1" x14ac:dyDescent="0.2">
      <c r="A19" s="141" t="s">
        <v>78</v>
      </c>
      <c r="B19" s="142" t="s">
        <v>26</v>
      </c>
      <c r="C19" s="58"/>
      <c r="D19" s="59"/>
      <c r="E19" s="215"/>
      <c r="F19" s="216"/>
      <c r="G19" s="215"/>
      <c r="H19" s="216"/>
      <c r="I19" s="215">
        <f>SUMIF(F47:F57,A19,I47:I57)</f>
        <v>0</v>
      </c>
      <c r="J19" s="217"/>
    </row>
    <row r="20" spans="1:10" ht="23.25" customHeight="1" x14ac:dyDescent="0.2">
      <c r="A20" s="141" t="s">
        <v>79</v>
      </c>
      <c r="B20" s="142" t="s">
        <v>27</v>
      </c>
      <c r="C20" s="58"/>
      <c r="D20" s="59"/>
      <c r="E20" s="215"/>
      <c r="F20" s="216"/>
      <c r="G20" s="215"/>
      <c r="H20" s="216"/>
      <c r="I20" s="215">
        <f>SUMIF(F47:F57,A20,I47:I57)</f>
        <v>0</v>
      </c>
      <c r="J20" s="217"/>
    </row>
    <row r="21" spans="1:10" ht="23.25" customHeight="1" x14ac:dyDescent="0.2">
      <c r="A21" s="4"/>
      <c r="B21" s="74" t="s">
        <v>28</v>
      </c>
      <c r="C21" s="75"/>
      <c r="D21" s="76"/>
      <c r="E21" s="225"/>
      <c r="F21" s="234"/>
      <c r="G21" s="225"/>
      <c r="H21" s="234"/>
      <c r="I21" s="225">
        <f>SUM(I16:J20)</f>
        <v>0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f>ZakladDPHSniVypocet</f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>
        <f>ZakladDPHSni*SazbaDPH1/100</f>
        <v>0</v>
      </c>
      <c r="H24" s="222"/>
      <c r="I24" s="2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ZakladDPHZaklVypocet</f>
        <v>0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0">
        <f>ZakladDPHZakl*SazbaDPH2/100</f>
        <v>0</v>
      </c>
      <c r="H26" s="231"/>
      <c r="I26" s="23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2">
        <f>0</f>
        <v>0</v>
      </c>
      <c r="H27" s="232"/>
      <c r="I27" s="232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5">
        <f>ZakladDPHSniVypocet+ZakladDPHZaklVypocet</f>
        <v>0</v>
      </c>
      <c r="H28" s="235"/>
      <c r="I28" s="235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3">
        <f>ZakladDPHSni+DPHSni+ZakladDPHZakl+DPHZakl+Zaokrouhleni</f>
        <v>0</v>
      </c>
      <c r="H29" s="233"/>
      <c r="I29" s="233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53</v>
      </c>
      <c r="C39" s="203" t="s">
        <v>46</v>
      </c>
      <c r="D39" s="204"/>
      <c r="E39" s="204"/>
      <c r="F39" s="108">
        <f>'Rozpočet Pol'!AC256</f>
        <v>0</v>
      </c>
      <c r="G39" s="109">
        <f>'Rozpočet Pol'!AD256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5" t="s">
        <v>54</v>
      </c>
      <c r="C40" s="206"/>
      <c r="D40" s="206"/>
      <c r="E40" s="20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08" t="s">
        <v>28</v>
      </c>
      <c r="J46" s="208"/>
    </row>
    <row r="47" spans="1:10" ht="25.5" customHeight="1" x14ac:dyDescent="0.2">
      <c r="A47" s="122"/>
      <c r="B47" s="130" t="s">
        <v>58</v>
      </c>
      <c r="C47" s="210" t="s">
        <v>59</v>
      </c>
      <c r="D47" s="211"/>
      <c r="E47" s="211"/>
      <c r="F47" s="132" t="s">
        <v>23</v>
      </c>
      <c r="G47" s="133"/>
      <c r="H47" s="133"/>
      <c r="I47" s="209">
        <f>'Rozpočet Pol'!G8</f>
        <v>0</v>
      </c>
      <c r="J47" s="209"/>
    </row>
    <row r="48" spans="1:10" ht="25.5" customHeight="1" x14ac:dyDescent="0.2">
      <c r="A48" s="122"/>
      <c r="B48" s="124" t="s">
        <v>60</v>
      </c>
      <c r="C48" s="198" t="s">
        <v>61</v>
      </c>
      <c r="D48" s="199"/>
      <c r="E48" s="199"/>
      <c r="F48" s="134" t="s">
        <v>23</v>
      </c>
      <c r="G48" s="135"/>
      <c r="H48" s="135"/>
      <c r="I48" s="197">
        <f>'Rozpočet Pol'!G78</f>
        <v>0</v>
      </c>
      <c r="J48" s="197"/>
    </row>
    <row r="49" spans="1:10" ht="25.5" customHeight="1" x14ac:dyDescent="0.2">
      <c r="A49" s="122"/>
      <c r="B49" s="124" t="s">
        <v>62</v>
      </c>
      <c r="C49" s="198" t="s">
        <v>63</v>
      </c>
      <c r="D49" s="199"/>
      <c r="E49" s="199"/>
      <c r="F49" s="134" t="s">
        <v>23</v>
      </c>
      <c r="G49" s="135"/>
      <c r="H49" s="135"/>
      <c r="I49" s="197">
        <f>'Rozpočet Pol'!G103</f>
        <v>0</v>
      </c>
      <c r="J49" s="197"/>
    </row>
    <row r="50" spans="1:10" ht="25.5" customHeight="1" x14ac:dyDescent="0.2">
      <c r="A50" s="122"/>
      <c r="B50" s="124" t="s">
        <v>64</v>
      </c>
      <c r="C50" s="198" t="s">
        <v>65</v>
      </c>
      <c r="D50" s="199"/>
      <c r="E50" s="199"/>
      <c r="F50" s="134" t="s">
        <v>23</v>
      </c>
      <c r="G50" s="135"/>
      <c r="H50" s="135"/>
      <c r="I50" s="197">
        <f>'Rozpočet Pol'!G109</f>
        <v>0</v>
      </c>
      <c r="J50" s="197"/>
    </row>
    <row r="51" spans="1:10" ht="25.5" customHeight="1" x14ac:dyDescent="0.2">
      <c r="A51" s="122"/>
      <c r="B51" s="124" t="s">
        <v>66</v>
      </c>
      <c r="C51" s="198" t="s">
        <v>67</v>
      </c>
      <c r="D51" s="199"/>
      <c r="E51" s="199"/>
      <c r="F51" s="134" t="s">
        <v>23</v>
      </c>
      <c r="G51" s="135"/>
      <c r="H51" s="135"/>
      <c r="I51" s="197">
        <f>'Rozpočet Pol'!G124</f>
        <v>0</v>
      </c>
      <c r="J51" s="197"/>
    </row>
    <row r="52" spans="1:10" ht="25.5" customHeight="1" x14ac:dyDescent="0.2">
      <c r="A52" s="122"/>
      <c r="B52" s="124" t="s">
        <v>68</v>
      </c>
      <c r="C52" s="198" t="s">
        <v>69</v>
      </c>
      <c r="D52" s="199"/>
      <c r="E52" s="199"/>
      <c r="F52" s="134" t="s">
        <v>23</v>
      </c>
      <c r="G52" s="135"/>
      <c r="H52" s="135"/>
      <c r="I52" s="197">
        <f>'Rozpočet Pol'!G128</f>
        <v>0</v>
      </c>
      <c r="J52" s="197"/>
    </row>
    <row r="53" spans="1:10" ht="25.5" customHeight="1" x14ac:dyDescent="0.2">
      <c r="A53" s="122"/>
      <c r="B53" s="124" t="s">
        <v>70</v>
      </c>
      <c r="C53" s="198" t="s">
        <v>71</v>
      </c>
      <c r="D53" s="199"/>
      <c r="E53" s="199"/>
      <c r="F53" s="134" t="s">
        <v>23</v>
      </c>
      <c r="G53" s="135"/>
      <c r="H53" s="135"/>
      <c r="I53" s="197">
        <f>'Rozpočet Pol'!G141</f>
        <v>0</v>
      </c>
      <c r="J53" s="197"/>
    </row>
    <row r="54" spans="1:10" ht="25.5" customHeight="1" x14ac:dyDescent="0.2">
      <c r="A54" s="122"/>
      <c r="B54" s="124" t="s">
        <v>72</v>
      </c>
      <c r="C54" s="198" t="s">
        <v>73</v>
      </c>
      <c r="D54" s="199"/>
      <c r="E54" s="199"/>
      <c r="F54" s="134" t="s">
        <v>24</v>
      </c>
      <c r="G54" s="135"/>
      <c r="H54" s="135"/>
      <c r="I54" s="197">
        <f>'Rozpočet Pol'!G143</f>
        <v>0</v>
      </c>
      <c r="J54" s="197"/>
    </row>
    <row r="55" spans="1:10" ht="25.5" customHeight="1" x14ac:dyDescent="0.2">
      <c r="A55" s="122"/>
      <c r="B55" s="124" t="s">
        <v>74</v>
      </c>
      <c r="C55" s="198" t="s">
        <v>75</v>
      </c>
      <c r="D55" s="199"/>
      <c r="E55" s="199"/>
      <c r="F55" s="134" t="s">
        <v>24</v>
      </c>
      <c r="G55" s="135"/>
      <c r="H55" s="135"/>
      <c r="I55" s="197">
        <f>'Rozpočet Pol'!G195</f>
        <v>0</v>
      </c>
      <c r="J55" s="197"/>
    </row>
    <row r="56" spans="1:10" ht="25.5" customHeight="1" x14ac:dyDescent="0.2">
      <c r="A56" s="122"/>
      <c r="B56" s="124" t="s">
        <v>76</v>
      </c>
      <c r="C56" s="198" t="s">
        <v>77</v>
      </c>
      <c r="D56" s="199"/>
      <c r="E56" s="199"/>
      <c r="F56" s="134" t="s">
        <v>24</v>
      </c>
      <c r="G56" s="135"/>
      <c r="H56" s="135"/>
      <c r="I56" s="197">
        <f>'Rozpočet Pol'!G212</f>
        <v>0</v>
      </c>
      <c r="J56" s="197"/>
    </row>
    <row r="57" spans="1:10" ht="25.5" customHeight="1" x14ac:dyDescent="0.2">
      <c r="A57" s="122"/>
      <c r="B57" s="131" t="s">
        <v>78</v>
      </c>
      <c r="C57" s="201" t="s">
        <v>26</v>
      </c>
      <c r="D57" s="202"/>
      <c r="E57" s="202"/>
      <c r="F57" s="136" t="s">
        <v>78</v>
      </c>
      <c r="G57" s="137"/>
      <c r="H57" s="137"/>
      <c r="I57" s="200">
        <f>'Rozpočet Pol'!G234</f>
        <v>0</v>
      </c>
      <c r="J57" s="200"/>
    </row>
    <row r="58" spans="1:10" ht="25.5" customHeight="1" x14ac:dyDescent="0.2">
      <c r="A58" s="123"/>
      <c r="B58" s="127" t="s">
        <v>1</v>
      </c>
      <c r="C58" s="127"/>
      <c r="D58" s="128"/>
      <c r="E58" s="128"/>
      <c r="F58" s="138"/>
      <c r="G58" s="139"/>
      <c r="H58" s="139"/>
      <c r="I58" s="196">
        <f>SUM(I47:I57)</f>
        <v>0</v>
      </c>
      <c r="J58" s="196"/>
    </row>
    <row r="59" spans="1:10" x14ac:dyDescent="0.2">
      <c r="F59" s="140"/>
      <c r="G59" s="96"/>
      <c r="H59" s="140"/>
      <c r="I59" s="96"/>
      <c r="J59" s="96"/>
    </row>
    <row r="60" spans="1:10" x14ac:dyDescent="0.2">
      <c r="F60" s="140"/>
      <c r="G60" s="96"/>
      <c r="H60" s="140"/>
      <c r="I60" s="96"/>
      <c r="J60" s="96"/>
    </row>
    <row r="61" spans="1:10" x14ac:dyDescent="0.2">
      <c r="F61" s="140"/>
      <c r="G61" s="96"/>
      <c r="H61" s="140"/>
      <c r="I61" s="96"/>
      <c r="J61" s="96"/>
    </row>
  </sheetData>
  <sheetProtection algorithmName="SHA-512" hashValue="nuVhzuuOt5VdA60pNBYal9zdYMbVcTH2oxd8jRIMX0DATgEyv2b2fFtViheg4xpoJNL0Zi5rGUBv2BMXQXGJoA==" saltValue="xZWc99DFWzzZT/tKvyyfq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9" t="s">
        <v>41</v>
      </c>
      <c r="B2" s="78"/>
      <c r="C2" s="245"/>
      <c r="D2" s="245"/>
      <c r="E2" s="245"/>
      <c r="F2" s="245"/>
      <c r="G2" s="246"/>
    </row>
    <row r="3" spans="1:7" ht="24.95" hidden="1" customHeight="1" x14ac:dyDescent="0.2">
      <c r="A3" s="79" t="s">
        <v>7</v>
      </c>
      <c r="B3" s="78"/>
      <c r="C3" s="245"/>
      <c r="D3" s="245"/>
      <c r="E3" s="245"/>
      <c r="F3" s="245"/>
      <c r="G3" s="246"/>
    </row>
    <row r="4" spans="1:7" ht="24.95" hidden="1" customHeight="1" x14ac:dyDescent="0.2">
      <c r="A4" s="79" t="s">
        <v>8</v>
      </c>
      <c r="B4" s="78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66"/>
  <sheetViews>
    <sheetView tabSelected="1" workbookViewId="0">
      <selection activeCell="Y14" sqref="Y14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7" t="s">
        <v>6</v>
      </c>
      <c r="B1" s="257"/>
      <c r="C1" s="257"/>
      <c r="D1" s="257"/>
      <c r="E1" s="257"/>
      <c r="F1" s="257"/>
      <c r="G1" s="257"/>
      <c r="AE1" t="s">
        <v>81</v>
      </c>
    </row>
    <row r="2" spans="1:60" ht="24.95" customHeight="1" x14ac:dyDescent="0.2">
      <c r="A2" s="145" t="s">
        <v>80</v>
      </c>
      <c r="B2" s="143"/>
      <c r="C2" s="258" t="s">
        <v>46</v>
      </c>
      <c r="D2" s="259"/>
      <c r="E2" s="259"/>
      <c r="F2" s="259"/>
      <c r="G2" s="260"/>
      <c r="AE2" t="s">
        <v>82</v>
      </c>
    </row>
    <row r="3" spans="1:60" ht="24.95" customHeight="1" x14ac:dyDescent="0.2">
      <c r="A3" s="146" t="s">
        <v>7</v>
      </c>
      <c r="B3" s="144"/>
      <c r="C3" s="261" t="s">
        <v>43</v>
      </c>
      <c r="D3" s="262"/>
      <c r="E3" s="262"/>
      <c r="F3" s="262"/>
      <c r="G3" s="263"/>
      <c r="AE3" t="s">
        <v>83</v>
      </c>
    </row>
    <row r="4" spans="1:60" ht="24.95" hidden="1" customHeight="1" x14ac:dyDescent="0.2">
      <c r="A4" s="146" t="s">
        <v>8</v>
      </c>
      <c r="B4" s="144"/>
      <c r="C4" s="261"/>
      <c r="D4" s="262"/>
      <c r="E4" s="262"/>
      <c r="F4" s="262"/>
      <c r="G4" s="263"/>
      <c r="AE4" t="s">
        <v>84</v>
      </c>
    </row>
    <row r="5" spans="1:60" hidden="1" x14ac:dyDescent="0.2">
      <c r="A5" s="147" t="s">
        <v>85</v>
      </c>
      <c r="B5" s="148"/>
      <c r="C5" s="149"/>
      <c r="D5" s="150"/>
      <c r="E5" s="150"/>
      <c r="F5" s="150"/>
      <c r="G5" s="151"/>
      <c r="AE5" t="s">
        <v>86</v>
      </c>
    </row>
    <row r="7" spans="1:60" ht="38.25" x14ac:dyDescent="0.2">
      <c r="A7" s="157" t="s">
        <v>87</v>
      </c>
      <c r="B7" s="158" t="s">
        <v>88</v>
      </c>
      <c r="C7" s="158" t="s">
        <v>89</v>
      </c>
      <c r="D7" s="157" t="s">
        <v>90</v>
      </c>
      <c r="E7" s="157" t="s">
        <v>91</v>
      </c>
      <c r="F7" s="152" t="s">
        <v>92</v>
      </c>
      <c r="G7" s="174" t="s">
        <v>28</v>
      </c>
      <c r="H7" s="175" t="s">
        <v>29</v>
      </c>
      <c r="I7" s="175" t="s">
        <v>93</v>
      </c>
      <c r="J7" s="175" t="s">
        <v>30</v>
      </c>
      <c r="K7" s="175" t="s">
        <v>94</v>
      </c>
      <c r="L7" s="175" t="s">
        <v>95</v>
      </c>
      <c r="M7" s="175" t="s">
        <v>96</v>
      </c>
      <c r="N7" s="175" t="s">
        <v>97</v>
      </c>
      <c r="O7" s="175" t="s">
        <v>98</v>
      </c>
      <c r="P7" s="175" t="s">
        <v>99</v>
      </c>
      <c r="Q7" s="175" t="s">
        <v>100</v>
      </c>
      <c r="R7" s="175" t="s">
        <v>101</v>
      </c>
      <c r="S7" s="175" t="s">
        <v>102</v>
      </c>
      <c r="T7" s="175" t="s">
        <v>103</v>
      </c>
      <c r="U7" s="160" t="s">
        <v>104</v>
      </c>
    </row>
    <row r="8" spans="1:60" x14ac:dyDescent="0.2">
      <c r="A8" s="176" t="s">
        <v>105</v>
      </c>
      <c r="B8" s="177" t="s">
        <v>58</v>
      </c>
      <c r="C8" s="178" t="s">
        <v>59</v>
      </c>
      <c r="D8" s="159"/>
      <c r="E8" s="179"/>
      <c r="F8" s="180"/>
      <c r="G8" s="180">
        <f>SUMIF(AE9:AE77,"&lt;&gt;NOR",G9:G77)</f>
        <v>0</v>
      </c>
      <c r="H8" s="180"/>
      <c r="I8" s="180">
        <f>SUM(I9:I77)</f>
        <v>0</v>
      </c>
      <c r="J8" s="180"/>
      <c r="K8" s="180">
        <f>SUM(K9:K77)</f>
        <v>0</v>
      </c>
      <c r="L8" s="180"/>
      <c r="M8" s="180">
        <f>SUM(M9:M77)</f>
        <v>0</v>
      </c>
      <c r="N8" s="159"/>
      <c r="O8" s="159">
        <f>SUM(O9:O77)</f>
        <v>0.2031</v>
      </c>
      <c r="P8" s="159"/>
      <c r="Q8" s="159">
        <f>SUM(Q9:Q77)</f>
        <v>0</v>
      </c>
      <c r="R8" s="159"/>
      <c r="S8" s="159"/>
      <c r="T8" s="176"/>
      <c r="U8" s="159">
        <f>SUM(U9:U77)</f>
        <v>82.510000000000019</v>
      </c>
      <c r="AE8" t="s">
        <v>106</v>
      </c>
    </row>
    <row r="9" spans="1:60" outlineLevel="1" x14ac:dyDescent="0.2">
      <c r="A9" s="154">
        <v>1</v>
      </c>
      <c r="B9" s="161" t="s">
        <v>107</v>
      </c>
      <c r="C9" s="190" t="s">
        <v>108</v>
      </c>
      <c r="D9" s="163" t="s">
        <v>109</v>
      </c>
      <c r="E9" s="168">
        <v>1.4300000000000002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0.11600000000000001</v>
      </c>
      <c r="U9" s="163">
        <f>ROUND(E9*T9,2)</f>
        <v>0.17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110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1"/>
      <c r="C10" s="191" t="s">
        <v>111</v>
      </c>
      <c r="D10" s="165"/>
      <c r="E10" s="169">
        <v>1.43</v>
      </c>
      <c r="F10" s="172"/>
      <c r="G10" s="172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112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1" t="s">
        <v>113</v>
      </c>
      <c r="C11" s="190" t="s">
        <v>114</v>
      </c>
      <c r="D11" s="163" t="s">
        <v>109</v>
      </c>
      <c r="E11" s="168">
        <v>7.2249999999999996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0.11700000000000001</v>
      </c>
      <c r="U11" s="163">
        <f>ROUND(E11*T11,2)</f>
        <v>0.85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110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1"/>
      <c r="C12" s="191" t="s">
        <v>115</v>
      </c>
      <c r="D12" s="165"/>
      <c r="E12" s="169">
        <v>5.1100000000000003</v>
      </c>
      <c r="F12" s="172"/>
      <c r="G12" s="172"/>
      <c r="H12" s="172"/>
      <c r="I12" s="172"/>
      <c r="J12" s="172"/>
      <c r="K12" s="172"/>
      <c r="L12" s="172"/>
      <c r="M12" s="172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1"/>
      <c r="C13" s="191" t="s">
        <v>116</v>
      </c>
      <c r="D13" s="165"/>
      <c r="E13" s="169">
        <v>2.1150000000000002</v>
      </c>
      <c r="F13" s="172"/>
      <c r="G13" s="172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112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3</v>
      </c>
      <c r="B14" s="161" t="s">
        <v>117</v>
      </c>
      <c r="C14" s="190" t="s">
        <v>118</v>
      </c>
      <c r="D14" s="163" t="s">
        <v>109</v>
      </c>
      <c r="E14" s="168">
        <v>2.31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0.36799999999999999</v>
      </c>
      <c r="U14" s="163">
        <f>ROUND(E14*T14,2)</f>
        <v>0.85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/>
      <c r="B15" s="161"/>
      <c r="C15" s="247" t="s">
        <v>119</v>
      </c>
      <c r="D15" s="248"/>
      <c r="E15" s="249"/>
      <c r="F15" s="250"/>
      <c r="G15" s="251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120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6" t="str">
        <f>C15</f>
        <v>Odkopávky a prokopávky nezapažené s přehozením výkopku na vzdálenost do 3 m nebo s naložením na dopravní prostředek.</v>
      </c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191" t="s">
        <v>121</v>
      </c>
      <c r="D16" s="165"/>
      <c r="E16" s="169">
        <v>2.31</v>
      </c>
      <c r="F16" s="172"/>
      <c r="G16" s="172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112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4</v>
      </c>
      <c r="B17" s="161" t="s">
        <v>122</v>
      </c>
      <c r="C17" s="190" t="s">
        <v>123</v>
      </c>
      <c r="D17" s="163" t="s">
        <v>109</v>
      </c>
      <c r="E17" s="168">
        <v>4.5460000000000003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0.26666000000000001</v>
      </c>
      <c r="U17" s="163">
        <f>ROUND(E17*T17,2)</f>
        <v>1.21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/>
      <c r="B18" s="161"/>
      <c r="C18" s="247" t="s">
        <v>124</v>
      </c>
      <c r="D18" s="248"/>
      <c r="E18" s="249"/>
      <c r="F18" s="250"/>
      <c r="G18" s="251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120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6" t="str">
        <f>C18</f>
        <v>S případným nutným přemístěním ve výkopišti a dále buď s přemístěním výkopku na přilehlém terénu na vzdálenost do 3 m od okraje jámy nebo s naložením na dopravní prostředek.</v>
      </c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1"/>
      <c r="C19" s="191" t="s">
        <v>125</v>
      </c>
      <c r="D19" s="165"/>
      <c r="E19" s="169">
        <v>1.27</v>
      </c>
      <c r="F19" s="172"/>
      <c r="G19" s="172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112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1"/>
      <c r="C20" s="191" t="s">
        <v>126</v>
      </c>
      <c r="D20" s="165"/>
      <c r="E20" s="169">
        <v>0.32400000000000001</v>
      </c>
      <c r="F20" s="172"/>
      <c r="G20" s="172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112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191" t="s">
        <v>127</v>
      </c>
      <c r="D21" s="165"/>
      <c r="E21" s="169">
        <v>1.728</v>
      </c>
      <c r="F21" s="172"/>
      <c r="G21" s="172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112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191" t="s">
        <v>128</v>
      </c>
      <c r="D22" s="165"/>
      <c r="E22" s="169">
        <v>0.86399999999999999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112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1"/>
      <c r="C23" s="191" t="s">
        <v>129</v>
      </c>
      <c r="D23" s="165"/>
      <c r="E23" s="169">
        <v>0.36</v>
      </c>
      <c r="F23" s="172"/>
      <c r="G23" s="17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5</v>
      </c>
      <c r="B24" s="161" t="s">
        <v>130</v>
      </c>
      <c r="C24" s="190" t="s">
        <v>131</v>
      </c>
      <c r="D24" s="163" t="s">
        <v>109</v>
      </c>
      <c r="E24" s="168">
        <v>2.6510000000000002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3.5329999999999999</v>
      </c>
      <c r="U24" s="163">
        <f>ROUND(E24*T24,2)</f>
        <v>9.3699999999999992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110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1"/>
      <c r="C25" s="247" t="s">
        <v>132</v>
      </c>
      <c r="D25" s="248"/>
      <c r="E25" s="249"/>
      <c r="F25" s="250"/>
      <c r="G25" s="251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6" t="str">
        <f>C25</f>
        <v>s přehozením na vzdálenost do 5 m nebo s naložením na ruční dopravní prostředek</v>
      </c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191" t="s">
        <v>133</v>
      </c>
      <c r="D26" s="165"/>
      <c r="E26" s="169">
        <v>1.4550000000000001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112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1"/>
      <c r="C27" s="191" t="s">
        <v>134</v>
      </c>
      <c r="D27" s="165"/>
      <c r="E27" s="169">
        <v>0.95</v>
      </c>
      <c r="F27" s="172"/>
      <c r="G27" s="172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112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1"/>
      <c r="C28" s="191" t="s">
        <v>135</v>
      </c>
      <c r="D28" s="165"/>
      <c r="E28" s="169">
        <v>0.246</v>
      </c>
      <c r="F28" s="172"/>
      <c r="G28" s="172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112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6</v>
      </c>
      <c r="B29" s="161" t="s">
        <v>136</v>
      </c>
      <c r="C29" s="190" t="s">
        <v>137</v>
      </c>
      <c r="D29" s="163" t="s">
        <v>109</v>
      </c>
      <c r="E29" s="168">
        <v>0.95000000000000007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1.548</v>
      </c>
      <c r="U29" s="163">
        <f>ROUND(E29*T29,2)</f>
        <v>1.47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110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1"/>
      <c r="C30" s="191" t="s">
        <v>134</v>
      </c>
      <c r="D30" s="165"/>
      <c r="E30" s="169">
        <v>0.95</v>
      </c>
      <c r="F30" s="172"/>
      <c r="G30" s="172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112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7</v>
      </c>
      <c r="B31" s="161" t="s">
        <v>138</v>
      </c>
      <c r="C31" s="190" t="s">
        <v>139</v>
      </c>
      <c r="D31" s="163" t="s">
        <v>140</v>
      </c>
      <c r="E31" s="168">
        <v>14.1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9.6000000000000002E-2</v>
      </c>
      <c r="U31" s="163">
        <f>ROUND(E31*T31,2)</f>
        <v>1.35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1"/>
      <c r="C32" s="191" t="s">
        <v>141</v>
      </c>
      <c r="D32" s="165"/>
      <c r="E32" s="169">
        <v>14.1</v>
      </c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112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8</v>
      </c>
      <c r="B33" s="161" t="s">
        <v>142</v>
      </c>
      <c r="C33" s="190" t="s">
        <v>143</v>
      </c>
      <c r="D33" s="163" t="s">
        <v>109</v>
      </c>
      <c r="E33" s="168">
        <v>6.394000000000001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1.1499999999999999</v>
      </c>
      <c r="U33" s="163">
        <f>ROUND(E33*T33,2)</f>
        <v>7.35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110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1"/>
      <c r="C34" s="191" t="s">
        <v>144</v>
      </c>
      <c r="D34" s="165"/>
      <c r="E34" s="169">
        <v>0.3</v>
      </c>
      <c r="F34" s="172"/>
      <c r="G34" s="172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112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1"/>
      <c r="C35" s="191" t="s">
        <v>145</v>
      </c>
      <c r="D35" s="165"/>
      <c r="E35" s="169">
        <v>5.3999999999999999E-2</v>
      </c>
      <c r="F35" s="172"/>
      <c r="G35" s="172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1"/>
      <c r="C36" s="191" t="s">
        <v>146</v>
      </c>
      <c r="D36" s="165"/>
      <c r="E36" s="169">
        <v>0.32400000000000001</v>
      </c>
      <c r="F36" s="172"/>
      <c r="G36" s="17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112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1"/>
      <c r="C37" s="191" t="s">
        <v>147</v>
      </c>
      <c r="D37" s="165"/>
      <c r="E37" s="169">
        <v>5.3999999999999999E-2</v>
      </c>
      <c r="F37" s="172"/>
      <c r="G37" s="172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191" t="s">
        <v>148</v>
      </c>
      <c r="D38" s="165"/>
      <c r="E38" s="169">
        <v>1.1120000000000001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112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1"/>
      <c r="C39" s="191" t="s">
        <v>149</v>
      </c>
      <c r="D39" s="165"/>
      <c r="E39" s="169">
        <v>1.2</v>
      </c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112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191" t="s">
        <v>150</v>
      </c>
      <c r="D40" s="165"/>
      <c r="E40" s="169">
        <v>2.4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112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191" t="s">
        <v>134</v>
      </c>
      <c r="D41" s="165"/>
      <c r="E41" s="169">
        <v>0.95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112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9</v>
      </c>
      <c r="B42" s="161" t="s">
        <v>151</v>
      </c>
      <c r="C42" s="190" t="s">
        <v>152</v>
      </c>
      <c r="D42" s="163" t="s">
        <v>140</v>
      </c>
      <c r="E42" s="168">
        <v>18.899999999999999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0.13</v>
      </c>
      <c r="U42" s="163">
        <f>ROUND(E42*T42,2)</f>
        <v>2.46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110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/>
      <c r="B43" s="161"/>
      <c r="C43" s="247" t="s">
        <v>153</v>
      </c>
      <c r="D43" s="248"/>
      <c r="E43" s="249"/>
      <c r="F43" s="250"/>
      <c r="G43" s="251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120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6" t="str">
        <f>C43</f>
        <v>Rozprostření a urovnání ornice s případným nutným přemístěním hromad nebo dočasných skládek na místo potřeby ze vzdálenosti do 30 m, v rovině nebo ve svahu do 1 : 5.</v>
      </c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10</v>
      </c>
      <c r="B44" s="161" t="s">
        <v>154</v>
      </c>
      <c r="C44" s="190" t="s">
        <v>155</v>
      </c>
      <c r="D44" s="163" t="s">
        <v>140</v>
      </c>
      <c r="E44" s="168">
        <v>65.2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0.19</v>
      </c>
      <c r="U44" s="163">
        <f>ROUND(E44*T44,2)</f>
        <v>12.39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110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/>
      <c r="B45" s="161"/>
      <c r="C45" s="247" t="s">
        <v>156</v>
      </c>
      <c r="D45" s="248"/>
      <c r="E45" s="249"/>
      <c r="F45" s="250"/>
      <c r="G45" s="251"/>
      <c r="H45" s="172"/>
      <c r="I45" s="172"/>
      <c r="J45" s="172"/>
      <c r="K45" s="172"/>
      <c r="L45" s="172"/>
      <c r="M45" s="172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120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6" t="str">
        <f>C45</f>
        <v>Rozprostření a urovnání ornice s případným nutným přemístěním hromad nebo dočasných skládek na místo potřeby ze vzdálenosti do 30 m, ve svahu sklonu přes 1 : 5.</v>
      </c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11</v>
      </c>
      <c r="B46" s="161" t="s">
        <v>157</v>
      </c>
      <c r="C46" s="190" t="s">
        <v>158</v>
      </c>
      <c r="D46" s="163" t="s">
        <v>109</v>
      </c>
      <c r="E46" s="168">
        <v>3.3579999999999988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1.0999999999999999E-2</v>
      </c>
      <c r="U46" s="163">
        <f>ROUND(E46*T46,2)</f>
        <v>0.04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110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191" t="s">
        <v>159</v>
      </c>
      <c r="D47" s="165"/>
      <c r="E47" s="169">
        <v>8.6549999999999994</v>
      </c>
      <c r="F47" s="172"/>
      <c r="G47" s="172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112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191" t="s">
        <v>160</v>
      </c>
      <c r="D48" s="165"/>
      <c r="E48" s="169">
        <v>2.31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112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1"/>
      <c r="C49" s="191" t="s">
        <v>161</v>
      </c>
      <c r="D49" s="165"/>
      <c r="E49" s="169">
        <v>4.5460000000000003</v>
      </c>
      <c r="F49" s="172"/>
      <c r="G49" s="172"/>
      <c r="H49" s="172"/>
      <c r="I49" s="172"/>
      <c r="J49" s="172"/>
      <c r="K49" s="172"/>
      <c r="L49" s="172"/>
      <c r="M49" s="172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112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191" t="s">
        <v>162</v>
      </c>
      <c r="D50" s="165"/>
      <c r="E50" s="169">
        <v>2.6509999999999998</v>
      </c>
      <c r="F50" s="172"/>
      <c r="G50" s="172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112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191" t="s">
        <v>163</v>
      </c>
      <c r="D51" s="165"/>
      <c r="E51" s="169">
        <v>-6.3940000000000001</v>
      </c>
      <c r="F51" s="172"/>
      <c r="G51" s="172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112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1"/>
      <c r="C52" s="191" t="s">
        <v>164</v>
      </c>
      <c r="D52" s="165"/>
      <c r="E52" s="169">
        <v>-8.41</v>
      </c>
      <c r="F52" s="172"/>
      <c r="G52" s="172"/>
      <c r="H52" s="172"/>
      <c r="I52" s="172"/>
      <c r="J52" s="172"/>
      <c r="K52" s="172"/>
      <c r="L52" s="172"/>
      <c r="M52" s="172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112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12</v>
      </c>
      <c r="B53" s="161" t="s">
        <v>165</v>
      </c>
      <c r="C53" s="190" t="s">
        <v>166</v>
      </c>
      <c r="D53" s="163" t="s">
        <v>109</v>
      </c>
      <c r="E53" s="168">
        <v>3.3580000000000001</v>
      </c>
      <c r="F53" s="171"/>
      <c r="G53" s="172">
        <f t="shared" ref="G53:G63" si="0">ROUND(E53*F53,2)</f>
        <v>0</v>
      </c>
      <c r="H53" s="171"/>
      <c r="I53" s="172">
        <f t="shared" ref="I53:I63" si="1">ROUND(E53*H53,2)</f>
        <v>0</v>
      </c>
      <c r="J53" s="171"/>
      <c r="K53" s="172">
        <f t="shared" ref="K53:K63" si="2">ROUND(E53*J53,2)</f>
        <v>0</v>
      </c>
      <c r="L53" s="172">
        <v>21</v>
      </c>
      <c r="M53" s="172">
        <f t="shared" ref="M53:M63" si="3">G53*(1+L53/100)</f>
        <v>0</v>
      </c>
      <c r="N53" s="163">
        <v>0</v>
      </c>
      <c r="O53" s="163">
        <f t="shared" ref="O53:O63" si="4">ROUND(E53*N53,5)</f>
        <v>0</v>
      </c>
      <c r="P53" s="163">
        <v>0</v>
      </c>
      <c r="Q53" s="163">
        <f t="shared" ref="Q53:Q63" si="5">ROUND(E53*P53,5)</f>
        <v>0</v>
      </c>
      <c r="R53" s="163"/>
      <c r="S53" s="163"/>
      <c r="T53" s="164">
        <v>8.9999999999999993E-3</v>
      </c>
      <c r="U53" s="163">
        <f t="shared" ref="U53:U63" si="6">ROUND(E53*T53,2)</f>
        <v>0.03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110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13</v>
      </c>
      <c r="B54" s="161" t="s">
        <v>167</v>
      </c>
      <c r="C54" s="190" t="s">
        <v>168</v>
      </c>
      <c r="D54" s="163" t="s">
        <v>109</v>
      </c>
      <c r="E54" s="168">
        <v>3.3580000000000001</v>
      </c>
      <c r="F54" s="171"/>
      <c r="G54" s="172">
        <f t="shared" si="0"/>
        <v>0</v>
      </c>
      <c r="H54" s="171"/>
      <c r="I54" s="172">
        <f t="shared" si="1"/>
        <v>0</v>
      </c>
      <c r="J54" s="171"/>
      <c r="K54" s="172">
        <f t="shared" si="2"/>
        <v>0</v>
      </c>
      <c r="L54" s="172">
        <v>21</v>
      </c>
      <c r="M54" s="172">
        <f t="shared" si="3"/>
        <v>0</v>
      </c>
      <c r="N54" s="163">
        <v>0</v>
      </c>
      <c r="O54" s="163">
        <f t="shared" si="4"/>
        <v>0</v>
      </c>
      <c r="P54" s="163">
        <v>0</v>
      </c>
      <c r="Q54" s="163">
        <f t="shared" si="5"/>
        <v>0</v>
      </c>
      <c r="R54" s="163"/>
      <c r="S54" s="163"/>
      <c r="T54" s="164">
        <v>0</v>
      </c>
      <c r="U54" s="163">
        <f t="shared" si="6"/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110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14</v>
      </c>
      <c r="B55" s="161" t="s">
        <v>169</v>
      </c>
      <c r="C55" s="190" t="s">
        <v>170</v>
      </c>
      <c r="D55" s="163" t="s">
        <v>140</v>
      </c>
      <c r="E55" s="168">
        <v>18.899999999999999</v>
      </c>
      <c r="F55" s="171"/>
      <c r="G55" s="172">
        <f t="shared" si="0"/>
        <v>0</v>
      </c>
      <c r="H55" s="171"/>
      <c r="I55" s="172">
        <f t="shared" si="1"/>
        <v>0</v>
      </c>
      <c r="J55" s="171"/>
      <c r="K55" s="172">
        <f t="shared" si="2"/>
        <v>0</v>
      </c>
      <c r="L55" s="172">
        <v>21</v>
      </c>
      <c r="M55" s="172">
        <f t="shared" si="3"/>
        <v>0</v>
      </c>
      <c r="N55" s="163">
        <v>0</v>
      </c>
      <c r="O55" s="163">
        <f t="shared" si="4"/>
        <v>0</v>
      </c>
      <c r="P55" s="163">
        <v>0</v>
      </c>
      <c r="Q55" s="163">
        <f t="shared" si="5"/>
        <v>0</v>
      </c>
      <c r="R55" s="163"/>
      <c r="S55" s="163"/>
      <c r="T55" s="164">
        <v>6.7000000000000004E-2</v>
      </c>
      <c r="U55" s="163">
        <f t="shared" si="6"/>
        <v>1.27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110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15</v>
      </c>
      <c r="B56" s="161" t="s">
        <v>171</v>
      </c>
      <c r="C56" s="190" t="s">
        <v>172</v>
      </c>
      <c r="D56" s="163" t="s">
        <v>140</v>
      </c>
      <c r="E56" s="168">
        <v>65.2</v>
      </c>
      <c r="F56" s="171"/>
      <c r="G56" s="172">
        <f t="shared" si="0"/>
        <v>0</v>
      </c>
      <c r="H56" s="171"/>
      <c r="I56" s="172">
        <f t="shared" si="1"/>
        <v>0</v>
      </c>
      <c r="J56" s="171"/>
      <c r="K56" s="172">
        <f t="shared" si="2"/>
        <v>0</v>
      </c>
      <c r="L56" s="172">
        <v>21</v>
      </c>
      <c r="M56" s="172">
        <f t="shared" si="3"/>
        <v>0</v>
      </c>
      <c r="N56" s="163">
        <v>0</v>
      </c>
      <c r="O56" s="163">
        <f t="shared" si="4"/>
        <v>0</v>
      </c>
      <c r="P56" s="163">
        <v>0</v>
      </c>
      <c r="Q56" s="163">
        <f t="shared" si="5"/>
        <v>0</v>
      </c>
      <c r="R56" s="163"/>
      <c r="S56" s="163"/>
      <c r="T56" s="164">
        <v>0.127</v>
      </c>
      <c r="U56" s="163">
        <f t="shared" si="6"/>
        <v>8.2799999999999994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110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16</v>
      </c>
      <c r="B57" s="161" t="s">
        <v>173</v>
      </c>
      <c r="C57" s="190" t="s">
        <v>174</v>
      </c>
      <c r="D57" s="163" t="s">
        <v>140</v>
      </c>
      <c r="E57" s="168">
        <v>18.899999999999999</v>
      </c>
      <c r="F57" s="171"/>
      <c r="G57" s="172">
        <f t="shared" si="0"/>
        <v>0</v>
      </c>
      <c r="H57" s="171"/>
      <c r="I57" s="172">
        <f t="shared" si="1"/>
        <v>0</v>
      </c>
      <c r="J57" s="171"/>
      <c r="K57" s="172">
        <f t="shared" si="2"/>
        <v>0</v>
      </c>
      <c r="L57" s="172">
        <v>21</v>
      </c>
      <c r="M57" s="172">
        <f t="shared" si="3"/>
        <v>0</v>
      </c>
      <c r="N57" s="163">
        <v>0</v>
      </c>
      <c r="O57" s="163">
        <f t="shared" si="4"/>
        <v>0</v>
      </c>
      <c r="P57" s="163">
        <v>0</v>
      </c>
      <c r="Q57" s="163">
        <f t="shared" si="5"/>
        <v>0</v>
      </c>
      <c r="R57" s="163"/>
      <c r="S57" s="163"/>
      <c r="T57" s="164">
        <v>1E-3</v>
      </c>
      <c r="U57" s="163">
        <f t="shared" si="6"/>
        <v>0.02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110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17</v>
      </c>
      <c r="B58" s="161" t="s">
        <v>175</v>
      </c>
      <c r="C58" s="190" t="s">
        <v>176</v>
      </c>
      <c r="D58" s="163" t="s">
        <v>140</v>
      </c>
      <c r="E58" s="168">
        <v>65.2</v>
      </c>
      <c r="F58" s="171"/>
      <c r="G58" s="172">
        <f t="shared" si="0"/>
        <v>0</v>
      </c>
      <c r="H58" s="171"/>
      <c r="I58" s="172">
        <f t="shared" si="1"/>
        <v>0</v>
      </c>
      <c r="J58" s="171"/>
      <c r="K58" s="172">
        <f t="shared" si="2"/>
        <v>0</v>
      </c>
      <c r="L58" s="172">
        <v>21</v>
      </c>
      <c r="M58" s="172">
        <f t="shared" si="3"/>
        <v>0</v>
      </c>
      <c r="N58" s="163">
        <v>0</v>
      </c>
      <c r="O58" s="163">
        <f t="shared" si="4"/>
        <v>0</v>
      </c>
      <c r="P58" s="163">
        <v>0</v>
      </c>
      <c r="Q58" s="163">
        <f t="shared" si="5"/>
        <v>0</v>
      </c>
      <c r="R58" s="163"/>
      <c r="S58" s="163"/>
      <c r="T58" s="164">
        <v>2E-3</v>
      </c>
      <c r="U58" s="163">
        <f t="shared" si="6"/>
        <v>0.13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110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18</v>
      </c>
      <c r="B59" s="161" t="s">
        <v>177</v>
      </c>
      <c r="C59" s="190" t="s">
        <v>178</v>
      </c>
      <c r="D59" s="163" t="s">
        <v>140</v>
      </c>
      <c r="E59" s="168">
        <v>18.899999999999999</v>
      </c>
      <c r="F59" s="171"/>
      <c r="G59" s="172">
        <f t="shared" si="0"/>
        <v>0</v>
      </c>
      <c r="H59" s="171"/>
      <c r="I59" s="172">
        <f t="shared" si="1"/>
        <v>0</v>
      </c>
      <c r="J59" s="171"/>
      <c r="K59" s="172">
        <f t="shared" si="2"/>
        <v>0</v>
      </c>
      <c r="L59" s="172">
        <v>21</v>
      </c>
      <c r="M59" s="172">
        <f t="shared" si="3"/>
        <v>0</v>
      </c>
      <c r="N59" s="163">
        <v>0</v>
      </c>
      <c r="O59" s="163">
        <f t="shared" si="4"/>
        <v>0</v>
      </c>
      <c r="P59" s="163">
        <v>0</v>
      </c>
      <c r="Q59" s="163">
        <f t="shared" si="5"/>
        <v>0</v>
      </c>
      <c r="R59" s="163"/>
      <c r="S59" s="163"/>
      <c r="T59" s="164">
        <v>1.4999999999999999E-2</v>
      </c>
      <c r="U59" s="163">
        <f t="shared" si="6"/>
        <v>0.28000000000000003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110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19</v>
      </c>
      <c r="B60" s="161" t="s">
        <v>179</v>
      </c>
      <c r="C60" s="190" t="s">
        <v>180</v>
      </c>
      <c r="D60" s="163" t="s">
        <v>140</v>
      </c>
      <c r="E60" s="168">
        <v>65.2</v>
      </c>
      <c r="F60" s="171"/>
      <c r="G60" s="172">
        <f t="shared" si="0"/>
        <v>0</v>
      </c>
      <c r="H60" s="171"/>
      <c r="I60" s="172">
        <f t="shared" si="1"/>
        <v>0</v>
      </c>
      <c r="J60" s="171"/>
      <c r="K60" s="172">
        <f t="shared" si="2"/>
        <v>0</v>
      </c>
      <c r="L60" s="172">
        <v>21</v>
      </c>
      <c r="M60" s="172">
        <f t="shared" si="3"/>
        <v>0</v>
      </c>
      <c r="N60" s="163">
        <v>0</v>
      </c>
      <c r="O60" s="163">
        <f t="shared" si="4"/>
        <v>0</v>
      </c>
      <c r="P60" s="163">
        <v>0</v>
      </c>
      <c r="Q60" s="163">
        <f t="shared" si="5"/>
        <v>0</v>
      </c>
      <c r="R60" s="163"/>
      <c r="S60" s="163"/>
      <c r="T60" s="164">
        <v>0.02</v>
      </c>
      <c r="U60" s="163">
        <f t="shared" si="6"/>
        <v>1.3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110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20</v>
      </c>
      <c r="B61" s="161" t="s">
        <v>181</v>
      </c>
      <c r="C61" s="190" t="s">
        <v>182</v>
      </c>
      <c r="D61" s="163" t="s">
        <v>140</v>
      </c>
      <c r="E61" s="168">
        <v>18.899999999999999</v>
      </c>
      <c r="F61" s="171"/>
      <c r="G61" s="172">
        <f t="shared" si="0"/>
        <v>0</v>
      </c>
      <c r="H61" s="171"/>
      <c r="I61" s="172">
        <f t="shared" si="1"/>
        <v>0</v>
      </c>
      <c r="J61" s="171"/>
      <c r="K61" s="172">
        <f t="shared" si="2"/>
        <v>0</v>
      </c>
      <c r="L61" s="172">
        <v>21</v>
      </c>
      <c r="M61" s="172">
        <f t="shared" si="3"/>
        <v>0</v>
      </c>
      <c r="N61" s="163">
        <v>0</v>
      </c>
      <c r="O61" s="163">
        <f t="shared" si="4"/>
        <v>0</v>
      </c>
      <c r="P61" s="163">
        <v>0</v>
      </c>
      <c r="Q61" s="163">
        <f t="shared" si="5"/>
        <v>0</v>
      </c>
      <c r="R61" s="163"/>
      <c r="S61" s="163"/>
      <c r="T61" s="164">
        <v>2.1000000000000001E-2</v>
      </c>
      <c r="U61" s="163">
        <f t="shared" si="6"/>
        <v>0.4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110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21</v>
      </c>
      <c r="B62" s="161" t="s">
        <v>183</v>
      </c>
      <c r="C62" s="190" t="s">
        <v>184</v>
      </c>
      <c r="D62" s="163" t="s">
        <v>140</v>
      </c>
      <c r="E62" s="168">
        <v>65.2</v>
      </c>
      <c r="F62" s="171"/>
      <c r="G62" s="172">
        <f t="shared" si="0"/>
        <v>0</v>
      </c>
      <c r="H62" s="171"/>
      <c r="I62" s="172">
        <f t="shared" si="1"/>
        <v>0</v>
      </c>
      <c r="J62" s="171"/>
      <c r="K62" s="172">
        <f t="shared" si="2"/>
        <v>0</v>
      </c>
      <c r="L62" s="172">
        <v>21</v>
      </c>
      <c r="M62" s="172">
        <f t="shared" si="3"/>
        <v>0</v>
      </c>
      <c r="N62" s="163">
        <v>0</v>
      </c>
      <c r="O62" s="163">
        <f t="shared" si="4"/>
        <v>0</v>
      </c>
      <c r="P62" s="163">
        <v>0</v>
      </c>
      <c r="Q62" s="163">
        <f t="shared" si="5"/>
        <v>0</v>
      </c>
      <c r="R62" s="163"/>
      <c r="S62" s="163"/>
      <c r="T62" s="164">
        <v>4.7E-2</v>
      </c>
      <c r="U62" s="163">
        <f t="shared" si="6"/>
        <v>3.06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110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22</v>
      </c>
      <c r="B63" s="161" t="s">
        <v>185</v>
      </c>
      <c r="C63" s="190" t="s">
        <v>186</v>
      </c>
      <c r="D63" s="163" t="s">
        <v>140</v>
      </c>
      <c r="E63" s="168">
        <v>51.4</v>
      </c>
      <c r="F63" s="171"/>
      <c r="G63" s="172">
        <f t="shared" si="0"/>
        <v>0</v>
      </c>
      <c r="H63" s="171"/>
      <c r="I63" s="172">
        <f t="shared" si="1"/>
        <v>0</v>
      </c>
      <c r="J63" s="171"/>
      <c r="K63" s="172">
        <f t="shared" si="2"/>
        <v>0</v>
      </c>
      <c r="L63" s="172">
        <v>21</v>
      </c>
      <c r="M63" s="172">
        <f t="shared" si="3"/>
        <v>0</v>
      </c>
      <c r="N63" s="163">
        <v>0</v>
      </c>
      <c r="O63" s="163">
        <f t="shared" si="4"/>
        <v>0</v>
      </c>
      <c r="P63" s="163">
        <v>0</v>
      </c>
      <c r="Q63" s="163">
        <f t="shared" si="5"/>
        <v>0</v>
      </c>
      <c r="R63" s="163"/>
      <c r="S63" s="163"/>
      <c r="T63" s="164">
        <v>9.0999999999999998E-2</v>
      </c>
      <c r="U63" s="163">
        <f t="shared" si="6"/>
        <v>4.68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110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1"/>
      <c r="C64" s="191" t="s">
        <v>187</v>
      </c>
      <c r="D64" s="165"/>
      <c r="E64" s="169">
        <v>51.4</v>
      </c>
      <c r="F64" s="172"/>
      <c r="G64" s="172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112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23</v>
      </c>
      <c r="B65" s="161" t="s">
        <v>188</v>
      </c>
      <c r="C65" s="190" t="s">
        <v>189</v>
      </c>
      <c r="D65" s="163" t="s">
        <v>140</v>
      </c>
      <c r="E65" s="168">
        <v>56.54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63">
        <v>4.0000000000000002E-4</v>
      </c>
      <c r="O65" s="163">
        <f>ROUND(E65*N65,5)</f>
        <v>2.2620000000000001E-2</v>
      </c>
      <c r="P65" s="163">
        <v>0</v>
      </c>
      <c r="Q65" s="163">
        <f>ROUND(E65*P65,5)</f>
        <v>0</v>
      </c>
      <c r="R65" s="163"/>
      <c r="S65" s="163"/>
      <c r="T65" s="164">
        <v>0</v>
      </c>
      <c r="U65" s="163">
        <f>ROUND(E65*T65,2)</f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190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1" t="s">
        <v>191</v>
      </c>
      <c r="D66" s="165"/>
      <c r="E66" s="169">
        <v>56.54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112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>
        <v>24</v>
      </c>
      <c r="B67" s="161" t="s">
        <v>192</v>
      </c>
      <c r="C67" s="190" t="s">
        <v>193</v>
      </c>
      <c r="D67" s="163" t="s">
        <v>194</v>
      </c>
      <c r="E67" s="168">
        <v>205.6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21</v>
      </c>
      <c r="M67" s="172">
        <f>G67*(1+L67/100)</f>
        <v>0</v>
      </c>
      <c r="N67" s="163">
        <v>0</v>
      </c>
      <c r="O67" s="163">
        <f>ROUND(E67*N67,5)</f>
        <v>0</v>
      </c>
      <c r="P67" s="163">
        <v>0</v>
      </c>
      <c r="Q67" s="163">
        <f>ROUND(E67*P67,5)</f>
        <v>0</v>
      </c>
      <c r="R67" s="163"/>
      <c r="S67" s="163"/>
      <c r="T67" s="164">
        <v>0</v>
      </c>
      <c r="U67" s="163">
        <f>ROUND(E67*T67,2)</f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190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1" t="s">
        <v>195</v>
      </c>
      <c r="D68" s="165"/>
      <c r="E68" s="169">
        <v>205.6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112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54">
        <v>25</v>
      </c>
      <c r="B69" s="161" t="s">
        <v>196</v>
      </c>
      <c r="C69" s="190" t="s">
        <v>197</v>
      </c>
      <c r="D69" s="163" t="s">
        <v>140</v>
      </c>
      <c r="E69" s="168">
        <v>33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63">
        <v>0</v>
      </c>
      <c r="O69" s="163">
        <f>ROUND(E69*N69,5)</f>
        <v>0</v>
      </c>
      <c r="P69" s="163">
        <v>0</v>
      </c>
      <c r="Q69" s="163">
        <f>ROUND(E69*P69,5)</f>
        <v>0</v>
      </c>
      <c r="R69" s="163"/>
      <c r="S69" s="163"/>
      <c r="T69" s="164">
        <v>4.3999999999999997E-2</v>
      </c>
      <c r="U69" s="163">
        <f>ROUND(E69*T69,2)</f>
        <v>1.45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110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191" t="s">
        <v>198</v>
      </c>
      <c r="D70" s="165"/>
      <c r="E70" s="169">
        <v>33</v>
      </c>
      <c r="F70" s="172"/>
      <c r="G70" s="172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112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26</v>
      </c>
      <c r="B71" s="161" t="s">
        <v>199</v>
      </c>
      <c r="C71" s="190" t="s">
        <v>200</v>
      </c>
      <c r="D71" s="163" t="s">
        <v>140</v>
      </c>
      <c r="E71" s="168">
        <v>19.2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63">
        <v>9.4000000000000004E-3</v>
      </c>
      <c r="O71" s="163">
        <f>ROUND(E71*N71,5)</f>
        <v>0.18048</v>
      </c>
      <c r="P71" s="163">
        <v>0</v>
      </c>
      <c r="Q71" s="163">
        <f>ROUND(E71*P71,5)</f>
        <v>0</v>
      </c>
      <c r="R71" s="163"/>
      <c r="S71" s="163"/>
      <c r="T71" s="164">
        <v>0.86399999999999999</v>
      </c>
      <c r="U71" s="163">
        <f>ROUND(E71*T71,2)</f>
        <v>16.59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110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54"/>
      <c r="B72" s="161"/>
      <c r="C72" s="247" t="s">
        <v>201</v>
      </c>
      <c r="D72" s="248"/>
      <c r="E72" s="249"/>
      <c r="F72" s="250"/>
      <c r="G72" s="251"/>
      <c r="H72" s="172"/>
      <c r="I72" s="172"/>
      <c r="J72" s="172"/>
      <c r="K72" s="172"/>
      <c r="L72" s="172"/>
      <c r="M72" s="172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120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6" t="str">
        <f>C72</f>
        <v>Ochrana stromu bedněním před poškozením stavebním provozem. V položkách jsou zakalkulovány i náklady na řezivo.</v>
      </c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1"/>
      <c r="C73" s="247" t="s">
        <v>202</v>
      </c>
      <c r="D73" s="248"/>
      <c r="E73" s="249"/>
      <c r="F73" s="250"/>
      <c r="G73" s="251"/>
      <c r="H73" s="172"/>
      <c r="I73" s="172"/>
      <c r="J73" s="172"/>
      <c r="K73" s="172"/>
      <c r="L73" s="172"/>
      <c r="M73" s="172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120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6" t="str">
        <f>C73</f>
        <v>Množství jednotek se určuje v m2 rozvinuté plochy bednění.</v>
      </c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191" t="s">
        <v>203</v>
      </c>
      <c r="D74" s="165"/>
      <c r="E74" s="169">
        <v>19.2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112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27</v>
      </c>
      <c r="B75" s="161" t="s">
        <v>204</v>
      </c>
      <c r="C75" s="190" t="s">
        <v>205</v>
      </c>
      <c r="D75" s="163" t="s">
        <v>140</v>
      </c>
      <c r="E75" s="168">
        <v>19.2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0.371</v>
      </c>
      <c r="U75" s="163">
        <f>ROUND(E75*T75,2)</f>
        <v>7.12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110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191" t="s">
        <v>203</v>
      </c>
      <c r="D76" s="165"/>
      <c r="E76" s="169">
        <v>19.2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112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28</v>
      </c>
      <c r="B77" s="161" t="s">
        <v>206</v>
      </c>
      <c r="C77" s="190" t="s">
        <v>207</v>
      </c>
      <c r="D77" s="163" t="s">
        <v>208</v>
      </c>
      <c r="E77" s="168">
        <v>0.2031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1.925</v>
      </c>
      <c r="U77" s="163">
        <f>ROUND(E77*T77,2)</f>
        <v>0.39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110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55" t="s">
        <v>105</v>
      </c>
      <c r="B78" s="162" t="s">
        <v>60</v>
      </c>
      <c r="C78" s="192" t="s">
        <v>61</v>
      </c>
      <c r="D78" s="166"/>
      <c r="E78" s="170"/>
      <c r="F78" s="173"/>
      <c r="G78" s="173">
        <f>SUMIF(AE79:AE102,"&lt;&gt;NOR",G79:G102)</f>
        <v>0</v>
      </c>
      <c r="H78" s="173"/>
      <c r="I78" s="173">
        <f>SUM(I79:I102)</f>
        <v>0</v>
      </c>
      <c r="J78" s="173"/>
      <c r="K78" s="173">
        <f>SUM(K79:K102)</f>
        <v>0</v>
      </c>
      <c r="L78" s="173"/>
      <c r="M78" s="173">
        <f>SUM(M79:M102)</f>
        <v>0</v>
      </c>
      <c r="N78" s="166"/>
      <c r="O78" s="166">
        <f>SUM(O79:O102)</f>
        <v>10.296430000000001</v>
      </c>
      <c r="P78" s="166"/>
      <c r="Q78" s="166">
        <f>SUM(Q79:Q102)</f>
        <v>0</v>
      </c>
      <c r="R78" s="166"/>
      <c r="S78" s="166"/>
      <c r="T78" s="167"/>
      <c r="U78" s="166">
        <f>SUM(U79:U102)</f>
        <v>14.469999999999999</v>
      </c>
      <c r="AE78" t="s">
        <v>106</v>
      </c>
    </row>
    <row r="79" spans="1:60" outlineLevel="1" x14ac:dyDescent="0.2">
      <c r="A79" s="154">
        <v>29</v>
      </c>
      <c r="B79" s="161" t="s">
        <v>209</v>
      </c>
      <c r="C79" s="190" t="s">
        <v>210</v>
      </c>
      <c r="D79" s="163" t="s">
        <v>140</v>
      </c>
      <c r="E79" s="168">
        <v>1.98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63">
        <v>3.916E-2</v>
      </c>
      <c r="O79" s="163">
        <f>ROUND(E79*N79,5)</f>
        <v>7.7539999999999998E-2</v>
      </c>
      <c r="P79" s="163">
        <v>0</v>
      </c>
      <c r="Q79" s="163">
        <f>ROUND(E79*P79,5)</f>
        <v>0</v>
      </c>
      <c r="R79" s="163"/>
      <c r="S79" s="163"/>
      <c r="T79" s="164">
        <v>1.05</v>
      </c>
      <c r="U79" s="163">
        <f>ROUND(E79*T79,2)</f>
        <v>2.08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110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1"/>
      <c r="C80" s="191" t="s">
        <v>211</v>
      </c>
      <c r="D80" s="165"/>
      <c r="E80" s="169">
        <v>1.98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112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30</v>
      </c>
      <c r="B81" s="161" t="s">
        <v>212</v>
      </c>
      <c r="C81" s="190" t="s">
        <v>213</v>
      </c>
      <c r="D81" s="163" t="s">
        <v>140</v>
      </c>
      <c r="E81" s="168">
        <v>1.98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63">
        <v>0</v>
      </c>
      <c r="O81" s="163">
        <f>ROUND(E81*N81,5)</f>
        <v>0</v>
      </c>
      <c r="P81" s="163">
        <v>0</v>
      </c>
      <c r="Q81" s="163">
        <f>ROUND(E81*P81,5)</f>
        <v>0</v>
      </c>
      <c r="R81" s="163"/>
      <c r="S81" s="163"/>
      <c r="T81" s="164">
        <v>0.32</v>
      </c>
      <c r="U81" s="163">
        <f>ROUND(E81*T81,2)</f>
        <v>0.63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110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1"/>
      <c r="C82" s="191" t="s">
        <v>211</v>
      </c>
      <c r="D82" s="165"/>
      <c r="E82" s="169">
        <v>1.98</v>
      </c>
      <c r="F82" s="172"/>
      <c r="G82" s="172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112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31</v>
      </c>
      <c r="B83" s="161" t="s">
        <v>214</v>
      </c>
      <c r="C83" s="190" t="s">
        <v>215</v>
      </c>
      <c r="D83" s="163" t="s">
        <v>109</v>
      </c>
      <c r="E83" s="168">
        <v>4.0469999999999997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63">
        <v>2.5249999999999999</v>
      </c>
      <c r="O83" s="163">
        <f>ROUND(E83*N83,5)</f>
        <v>10.218680000000001</v>
      </c>
      <c r="P83" s="163">
        <v>0</v>
      </c>
      <c r="Q83" s="163">
        <f>ROUND(E83*P83,5)</f>
        <v>0</v>
      </c>
      <c r="R83" s="163"/>
      <c r="S83" s="163"/>
      <c r="T83" s="164">
        <v>0.47699999999999998</v>
      </c>
      <c r="U83" s="163">
        <f>ROUND(E83*T83,2)</f>
        <v>1.93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110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1"/>
      <c r="C84" s="191" t="s">
        <v>216</v>
      </c>
      <c r="D84" s="165"/>
      <c r="E84" s="169">
        <v>0.96</v>
      </c>
      <c r="F84" s="172"/>
      <c r="G84" s="172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112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1"/>
      <c r="C85" s="191" t="s">
        <v>217</v>
      </c>
      <c r="D85" s="165"/>
      <c r="E85" s="169">
        <v>0.28799999999999998</v>
      </c>
      <c r="F85" s="172"/>
      <c r="G85" s="172"/>
      <c r="H85" s="172"/>
      <c r="I85" s="172"/>
      <c r="J85" s="172"/>
      <c r="K85" s="172"/>
      <c r="L85" s="172"/>
      <c r="M85" s="172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112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1"/>
      <c r="C86" s="191" t="s">
        <v>218</v>
      </c>
      <c r="D86" s="165"/>
      <c r="E86" s="169">
        <v>1.512</v>
      </c>
      <c r="F86" s="172"/>
      <c r="G86" s="172"/>
      <c r="H86" s="172"/>
      <c r="I86" s="172"/>
      <c r="J86" s="172"/>
      <c r="K86" s="172"/>
      <c r="L86" s="172"/>
      <c r="M86" s="172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112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1"/>
      <c r="C87" s="191" t="s">
        <v>128</v>
      </c>
      <c r="D87" s="165"/>
      <c r="E87" s="169">
        <v>0.86399999999999999</v>
      </c>
      <c r="F87" s="172"/>
      <c r="G87" s="172"/>
      <c r="H87" s="172"/>
      <c r="I87" s="172"/>
      <c r="J87" s="172"/>
      <c r="K87" s="172"/>
      <c r="L87" s="172"/>
      <c r="M87" s="172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112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191" t="s">
        <v>219</v>
      </c>
      <c r="D88" s="165"/>
      <c r="E88" s="169">
        <v>0.315</v>
      </c>
      <c r="F88" s="172"/>
      <c r="G88" s="172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112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1"/>
      <c r="C89" s="191" t="s">
        <v>220</v>
      </c>
      <c r="D89" s="165"/>
      <c r="E89" s="169">
        <v>0.108</v>
      </c>
      <c r="F89" s="172"/>
      <c r="G89" s="172"/>
      <c r="H89" s="172"/>
      <c r="I89" s="172"/>
      <c r="J89" s="172"/>
      <c r="K89" s="172"/>
      <c r="L89" s="172"/>
      <c r="M89" s="172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112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32</v>
      </c>
      <c r="B90" s="161" t="s">
        <v>221</v>
      </c>
      <c r="C90" s="190" t="s">
        <v>222</v>
      </c>
      <c r="D90" s="163" t="s">
        <v>223</v>
      </c>
      <c r="E90" s="168">
        <v>1.5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63">
        <v>0</v>
      </c>
      <c r="O90" s="163">
        <f>ROUND(E90*N90,5)</f>
        <v>0</v>
      </c>
      <c r="P90" s="163">
        <v>0</v>
      </c>
      <c r="Q90" s="163">
        <f>ROUND(E90*P90,5)</f>
        <v>0</v>
      </c>
      <c r="R90" s="163"/>
      <c r="S90" s="163"/>
      <c r="T90" s="164">
        <v>4.5999999999999999E-2</v>
      </c>
      <c r="U90" s="163">
        <f>ROUND(E90*T90,2)</f>
        <v>7.0000000000000007E-2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110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54"/>
      <c r="B91" s="161"/>
      <c r="C91" s="247" t="s">
        <v>224</v>
      </c>
      <c r="D91" s="248"/>
      <c r="E91" s="249"/>
      <c r="F91" s="250"/>
      <c r="G91" s="251"/>
      <c r="H91" s="172"/>
      <c r="I91" s="172"/>
      <c r="J91" s="172"/>
      <c r="K91" s="172"/>
      <c r="L91" s="172"/>
      <c r="M91" s="172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120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6" t="str">
        <f>C91</f>
        <v>DR. TRUBKA DN 50 PRO ODVOD VODY ZE SCHODU NA BET. ZÁKLADU, VYVÉST DO TERÉNU MIMO ZÁKLAD</v>
      </c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1"/>
      <c r="C92" s="191" t="s">
        <v>225</v>
      </c>
      <c r="D92" s="165"/>
      <c r="E92" s="169">
        <v>1.5</v>
      </c>
      <c r="F92" s="172"/>
      <c r="G92" s="172"/>
      <c r="H92" s="172"/>
      <c r="I92" s="172"/>
      <c r="J92" s="172"/>
      <c r="K92" s="172"/>
      <c r="L92" s="172"/>
      <c r="M92" s="172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112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33</v>
      </c>
      <c r="B93" s="161" t="s">
        <v>226</v>
      </c>
      <c r="C93" s="190" t="s">
        <v>227</v>
      </c>
      <c r="D93" s="163" t="s">
        <v>223</v>
      </c>
      <c r="E93" s="168">
        <v>1.5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63">
        <v>1.3999999999999999E-4</v>
      </c>
      <c r="O93" s="163">
        <f>ROUND(E93*N93,5)</f>
        <v>2.1000000000000001E-4</v>
      </c>
      <c r="P93" s="163">
        <v>0</v>
      </c>
      <c r="Q93" s="163">
        <f>ROUND(E93*P93,5)</f>
        <v>0</v>
      </c>
      <c r="R93" s="163"/>
      <c r="S93" s="163"/>
      <c r="T93" s="164">
        <v>0</v>
      </c>
      <c r="U93" s="163">
        <f>ROUND(E93*T93,2)</f>
        <v>0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190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1"/>
      <c r="C94" s="191" t="s">
        <v>225</v>
      </c>
      <c r="D94" s="165"/>
      <c r="E94" s="169">
        <v>1.5</v>
      </c>
      <c r="F94" s="172"/>
      <c r="G94" s="172"/>
      <c r="H94" s="172"/>
      <c r="I94" s="172"/>
      <c r="J94" s="172"/>
      <c r="K94" s="172"/>
      <c r="L94" s="172"/>
      <c r="M94" s="172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112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>
        <v>34</v>
      </c>
      <c r="B95" s="161" t="s">
        <v>228</v>
      </c>
      <c r="C95" s="190" t="s">
        <v>229</v>
      </c>
      <c r="D95" s="163" t="s">
        <v>194</v>
      </c>
      <c r="E95" s="168">
        <v>122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63">
        <v>0</v>
      </c>
      <c r="O95" s="163">
        <f>ROUND(E95*N95,5)</f>
        <v>0</v>
      </c>
      <c r="P95" s="163">
        <v>0</v>
      </c>
      <c r="Q95" s="163">
        <f>ROUND(E95*P95,5)</f>
        <v>0</v>
      </c>
      <c r="R95" s="163"/>
      <c r="S95" s="163"/>
      <c r="T95" s="164">
        <v>0.08</v>
      </c>
      <c r="U95" s="163">
        <f>ROUND(E95*T95,2)</f>
        <v>9.76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110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1"/>
      <c r="C96" s="191" t="s">
        <v>230</v>
      </c>
      <c r="D96" s="165"/>
      <c r="E96" s="169">
        <v>16</v>
      </c>
      <c r="F96" s="172"/>
      <c r="G96" s="172"/>
      <c r="H96" s="172"/>
      <c r="I96" s="172"/>
      <c r="J96" s="172"/>
      <c r="K96" s="172"/>
      <c r="L96" s="172"/>
      <c r="M96" s="172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112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1"/>
      <c r="C97" s="191" t="s">
        <v>231</v>
      </c>
      <c r="D97" s="165"/>
      <c r="E97" s="169">
        <v>96</v>
      </c>
      <c r="F97" s="172"/>
      <c r="G97" s="172"/>
      <c r="H97" s="172"/>
      <c r="I97" s="172"/>
      <c r="J97" s="172"/>
      <c r="K97" s="172"/>
      <c r="L97" s="172"/>
      <c r="M97" s="172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112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1"/>
      <c r="C98" s="191" t="s">
        <v>232</v>
      </c>
      <c r="D98" s="165"/>
      <c r="E98" s="169">
        <v>10</v>
      </c>
      <c r="F98" s="172"/>
      <c r="G98" s="172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112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>
        <v>35</v>
      </c>
      <c r="B99" s="161" t="s">
        <v>233</v>
      </c>
      <c r="C99" s="190" t="s">
        <v>234</v>
      </c>
      <c r="D99" s="163" t="s">
        <v>194</v>
      </c>
      <c r="E99" s="168">
        <v>122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63">
        <v>0</v>
      </c>
      <c r="O99" s="163">
        <f>ROUND(E99*N99,5)</f>
        <v>0</v>
      </c>
      <c r="P99" s="163">
        <v>0</v>
      </c>
      <c r="Q99" s="163">
        <f>ROUND(E99*P99,5)</f>
        <v>0</v>
      </c>
      <c r="R99" s="163"/>
      <c r="S99" s="163"/>
      <c r="T99" s="164">
        <v>0</v>
      </c>
      <c r="U99" s="163">
        <f>ROUND(E99*T99,2)</f>
        <v>0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190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1"/>
      <c r="C100" s="191" t="s">
        <v>230</v>
      </c>
      <c r="D100" s="165"/>
      <c r="E100" s="169">
        <v>16</v>
      </c>
      <c r="F100" s="172"/>
      <c r="G100" s="172"/>
      <c r="H100" s="172"/>
      <c r="I100" s="172"/>
      <c r="J100" s="172"/>
      <c r="K100" s="172"/>
      <c r="L100" s="172"/>
      <c r="M100" s="172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112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1"/>
      <c r="C101" s="191" t="s">
        <v>231</v>
      </c>
      <c r="D101" s="165"/>
      <c r="E101" s="169">
        <v>96</v>
      </c>
      <c r="F101" s="172"/>
      <c r="G101" s="172"/>
      <c r="H101" s="172"/>
      <c r="I101" s="172"/>
      <c r="J101" s="172"/>
      <c r="K101" s="172"/>
      <c r="L101" s="172"/>
      <c r="M101" s="172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112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1"/>
      <c r="C102" s="191" t="s">
        <v>232</v>
      </c>
      <c r="D102" s="165"/>
      <c r="E102" s="169">
        <v>10</v>
      </c>
      <c r="F102" s="172"/>
      <c r="G102" s="172"/>
      <c r="H102" s="172"/>
      <c r="I102" s="172"/>
      <c r="J102" s="172"/>
      <c r="K102" s="172"/>
      <c r="L102" s="172"/>
      <c r="M102" s="172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112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x14ac:dyDescent="0.2">
      <c r="A103" s="155" t="s">
        <v>105</v>
      </c>
      <c r="B103" s="162" t="s">
        <v>62</v>
      </c>
      <c r="C103" s="192" t="s">
        <v>63</v>
      </c>
      <c r="D103" s="166"/>
      <c r="E103" s="170"/>
      <c r="F103" s="173"/>
      <c r="G103" s="173">
        <f>SUMIF(AE104:AE108,"&lt;&gt;NOR",G104:G108)</f>
        <v>0</v>
      </c>
      <c r="H103" s="173"/>
      <c r="I103" s="173">
        <f>SUM(I104:I108)</f>
        <v>0</v>
      </c>
      <c r="J103" s="173"/>
      <c r="K103" s="173">
        <f>SUM(K104:K108)</f>
        <v>0</v>
      </c>
      <c r="L103" s="173"/>
      <c r="M103" s="173">
        <f>SUM(M104:M108)</f>
        <v>0</v>
      </c>
      <c r="N103" s="166"/>
      <c r="O103" s="166">
        <f>SUM(O104:O108)</f>
        <v>1.6170900000000001</v>
      </c>
      <c r="P103" s="166"/>
      <c r="Q103" s="166">
        <f>SUM(Q104:Q108)</f>
        <v>0</v>
      </c>
      <c r="R103" s="166"/>
      <c r="S103" s="166"/>
      <c r="T103" s="167"/>
      <c r="U103" s="166">
        <f>SUM(U104:U108)</f>
        <v>0.97</v>
      </c>
      <c r="AE103" t="s">
        <v>106</v>
      </c>
    </row>
    <row r="104" spans="1:60" outlineLevel="1" x14ac:dyDescent="0.2">
      <c r="A104" s="154">
        <v>36</v>
      </c>
      <c r="B104" s="161" t="s">
        <v>235</v>
      </c>
      <c r="C104" s="190" t="s">
        <v>236</v>
      </c>
      <c r="D104" s="163" t="s">
        <v>140</v>
      </c>
      <c r="E104" s="168">
        <v>9.8450000000000006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63">
        <v>0.16192000000000001</v>
      </c>
      <c r="O104" s="163">
        <f>ROUND(E104*N104,5)</f>
        <v>1.5941000000000001</v>
      </c>
      <c r="P104" s="163">
        <v>0</v>
      </c>
      <c r="Q104" s="163">
        <f>ROUND(E104*P104,5)</f>
        <v>0</v>
      </c>
      <c r="R104" s="163"/>
      <c r="S104" s="163"/>
      <c r="T104" s="164">
        <v>0.05</v>
      </c>
      <c r="U104" s="163">
        <f>ROUND(E104*T104,2)</f>
        <v>0.49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110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1"/>
      <c r="C105" s="191" t="s">
        <v>237</v>
      </c>
      <c r="D105" s="165"/>
      <c r="E105" s="169">
        <v>8.6449999999999996</v>
      </c>
      <c r="F105" s="172"/>
      <c r="G105" s="172"/>
      <c r="H105" s="172"/>
      <c r="I105" s="172"/>
      <c r="J105" s="172"/>
      <c r="K105" s="172"/>
      <c r="L105" s="172"/>
      <c r="M105" s="172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112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1"/>
      <c r="C106" s="191" t="s">
        <v>238</v>
      </c>
      <c r="D106" s="165"/>
      <c r="E106" s="169">
        <v>0.3</v>
      </c>
      <c r="F106" s="172"/>
      <c r="G106" s="172"/>
      <c r="H106" s="172"/>
      <c r="I106" s="172"/>
      <c r="J106" s="172"/>
      <c r="K106" s="172"/>
      <c r="L106" s="172"/>
      <c r="M106" s="172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112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1"/>
      <c r="C107" s="191" t="s">
        <v>239</v>
      </c>
      <c r="D107" s="165"/>
      <c r="E107" s="169">
        <v>0.9</v>
      </c>
      <c r="F107" s="172"/>
      <c r="G107" s="172"/>
      <c r="H107" s="172"/>
      <c r="I107" s="172"/>
      <c r="J107" s="172"/>
      <c r="K107" s="172"/>
      <c r="L107" s="172"/>
      <c r="M107" s="172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112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ht="22.5" outlineLevel="1" x14ac:dyDescent="0.2">
      <c r="A108" s="154">
        <v>37</v>
      </c>
      <c r="B108" s="161" t="s">
        <v>240</v>
      </c>
      <c r="C108" s="190" t="s">
        <v>241</v>
      </c>
      <c r="D108" s="163" t="s">
        <v>223</v>
      </c>
      <c r="E108" s="168">
        <v>9.5</v>
      </c>
      <c r="F108" s="171"/>
      <c r="G108" s="172">
        <f>ROUND(E108*F108,2)</f>
        <v>0</v>
      </c>
      <c r="H108" s="171"/>
      <c r="I108" s="172">
        <f>ROUND(E108*H108,2)</f>
        <v>0</v>
      </c>
      <c r="J108" s="171"/>
      <c r="K108" s="172">
        <f>ROUND(E108*J108,2)</f>
        <v>0</v>
      </c>
      <c r="L108" s="172">
        <v>21</v>
      </c>
      <c r="M108" s="172">
        <f>G108*(1+L108/100)</f>
        <v>0</v>
      </c>
      <c r="N108" s="163">
        <v>2.4199999999999998E-3</v>
      </c>
      <c r="O108" s="163">
        <f>ROUND(E108*N108,5)</f>
        <v>2.299E-2</v>
      </c>
      <c r="P108" s="163">
        <v>0</v>
      </c>
      <c r="Q108" s="163">
        <f>ROUND(E108*P108,5)</f>
        <v>0</v>
      </c>
      <c r="R108" s="163"/>
      <c r="S108" s="163"/>
      <c r="T108" s="164">
        <v>0.05</v>
      </c>
      <c r="U108" s="163">
        <f>ROUND(E108*T108,2)</f>
        <v>0.48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110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x14ac:dyDescent="0.2">
      <c r="A109" s="155" t="s">
        <v>105</v>
      </c>
      <c r="B109" s="162" t="s">
        <v>64</v>
      </c>
      <c r="C109" s="192" t="s">
        <v>65</v>
      </c>
      <c r="D109" s="166"/>
      <c r="E109" s="170"/>
      <c r="F109" s="173"/>
      <c r="G109" s="173">
        <f>SUMIF(AE110:AE123,"&lt;&gt;NOR",G110:G123)</f>
        <v>0</v>
      </c>
      <c r="H109" s="173"/>
      <c r="I109" s="173">
        <f>SUM(I110:I123)</f>
        <v>0</v>
      </c>
      <c r="J109" s="173"/>
      <c r="K109" s="173">
        <f>SUM(K110:K123)</f>
        <v>0</v>
      </c>
      <c r="L109" s="173"/>
      <c r="M109" s="173">
        <f>SUM(M110:M123)</f>
        <v>0</v>
      </c>
      <c r="N109" s="166"/>
      <c r="O109" s="166">
        <f>SUM(O110:O123)</f>
        <v>11.196439999999999</v>
      </c>
      <c r="P109" s="166"/>
      <c r="Q109" s="166">
        <f>SUM(Q110:Q123)</f>
        <v>0</v>
      </c>
      <c r="R109" s="166"/>
      <c r="S109" s="166"/>
      <c r="T109" s="167"/>
      <c r="U109" s="166">
        <f>SUM(U110:U123)</f>
        <v>6.8699999999999992</v>
      </c>
      <c r="AE109" t="s">
        <v>106</v>
      </c>
    </row>
    <row r="110" spans="1:60" ht="22.5" outlineLevel="1" x14ac:dyDescent="0.2">
      <c r="A110" s="154">
        <v>38</v>
      </c>
      <c r="B110" s="161" t="s">
        <v>242</v>
      </c>
      <c r="C110" s="190" t="s">
        <v>243</v>
      </c>
      <c r="D110" s="163" t="s">
        <v>140</v>
      </c>
      <c r="E110" s="168">
        <v>18.48</v>
      </c>
      <c r="F110" s="171"/>
      <c r="G110" s="172">
        <f>ROUND(E110*F110,2)</f>
        <v>0</v>
      </c>
      <c r="H110" s="171"/>
      <c r="I110" s="172">
        <f>ROUND(E110*H110,2)</f>
        <v>0</v>
      </c>
      <c r="J110" s="171"/>
      <c r="K110" s="172">
        <f>ROUND(E110*J110,2)</f>
        <v>0</v>
      </c>
      <c r="L110" s="172">
        <v>21</v>
      </c>
      <c r="M110" s="172">
        <f>G110*(1+L110/100)</f>
        <v>0</v>
      </c>
      <c r="N110" s="163">
        <v>8.0960000000000004E-2</v>
      </c>
      <c r="O110" s="163">
        <f>ROUND(E110*N110,5)</f>
        <v>1.49614</v>
      </c>
      <c r="P110" s="163">
        <v>0</v>
      </c>
      <c r="Q110" s="163">
        <f>ROUND(E110*P110,5)</f>
        <v>0</v>
      </c>
      <c r="R110" s="163"/>
      <c r="S110" s="163"/>
      <c r="T110" s="164">
        <v>2.3E-2</v>
      </c>
      <c r="U110" s="163">
        <f>ROUND(E110*T110,2)</f>
        <v>0.43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110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1"/>
      <c r="C111" s="191" t="s">
        <v>244</v>
      </c>
      <c r="D111" s="165"/>
      <c r="E111" s="169">
        <v>18.48</v>
      </c>
      <c r="F111" s="172"/>
      <c r="G111" s="172"/>
      <c r="H111" s="172"/>
      <c r="I111" s="172"/>
      <c r="J111" s="172"/>
      <c r="K111" s="172"/>
      <c r="L111" s="172"/>
      <c r="M111" s="172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112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>
        <v>39</v>
      </c>
      <c r="B112" s="161" t="s">
        <v>185</v>
      </c>
      <c r="C112" s="190" t="s">
        <v>186</v>
      </c>
      <c r="D112" s="163" t="s">
        <v>140</v>
      </c>
      <c r="E112" s="168">
        <v>12.9</v>
      </c>
      <c r="F112" s="171"/>
      <c r="G112" s="172">
        <f>ROUND(E112*F112,2)</f>
        <v>0</v>
      </c>
      <c r="H112" s="171"/>
      <c r="I112" s="172">
        <f>ROUND(E112*H112,2)</f>
        <v>0</v>
      </c>
      <c r="J112" s="171"/>
      <c r="K112" s="172">
        <f>ROUND(E112*J112,2)</f>
        <v>0</v>
      </c>
      <c r="L112" s="172">
        <v>21</v>
      </c>
      <c r="M112" s="172">
        <f>G112*(1+L112/100)</f>
        <v>0</v>
      </c>
      <c r="N112" s="163">
        <v>0</v>
      </c>
      <c r="O112" s="163">
        <f>ROUND(E112*N112,5)</f>
        <v>0</v>
      </c>
      <c r="P112" s="163">
        <v>0</v>
      </c>
      <c r="Q112" s="163">
        <f>ROUND(E112*P112,5)</f>
        <v>0</v>
      </c>
      <c r="R112" s="163"/>
      <c r="S112" s="163"/>
      <c r="T112" s="164">
        <v>9.0999999999999998E-2</v>
      </c>
      <c r="U112" s="163">
        <f>ROUND(E112*T112,2)</f>
        <v>1.17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110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>
        <v>40</v>
      </c>
      <c r="B113" s="161" t="s">
        <v>245</v>
      </c>
      <c r="C113" s="190" t="s">
        <v>246</v>
      </c>
      <c r="D113" s="163" t="s">
        <v>140</v>
      </c>
      <c r="E113" s="168">
        <v>14.19</v>
      </c>
      <c r="F113" s="171"/>
      <c r="G113" s="172">
        <f>ROUND(E113*F113,2)</f>
        <v>0</v>
      </c>
      <c r="H113" s="171"/>
      <c r="I113" s="172">
        <f>ROUND(E113*H113,2)</f>
        <v>0</v>
      </c>
      <c r="J113" s="171"/>
      <c r="K113" s="172">
        <f>ROUND(E113*J113,2)</f>
        <v>0</v>
      </c>
      <c r="L113" s="172">
        <v>21</v>
      </c>
      <c r="M113" s="172">
        <f>G113*(1+L113/100)</f>
        <v>0</v>
      </c>
      <c r="N113" s="163">
        <v>2.0000000000000001E-4</v>
      </c>
      <c r="O113" s="163">
        <f>ROUND(E113*N113,5)</f>
        <v>2.8400000000000001E-3</v>
      </c>
      <c r="P113" s="163">
        <v>0</v>
      </c>
      <c r="Q113" s="163">
        <f>ROUND(E113*P113,5)</f>
        <v>0</v>
      </c>
      <c r="R113" s="163"/>
      <c r="S113" s="163"/>
      <c r="T113" s="164">
        <v>0</v>
      </c>
      <c r="U113" s="163">
        <f>ROUND(E113*T113,2)</f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190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1"/>
      <c r="C114" s="191" t="s">
        <v>247</v>
      </c>
      <c r="D114" s="165"/>
      <c r="E114" s="169">
        <v>14.19</v>
      </c>
      <c r="F114" s="172"/>
      <c r="G114" s="172"/>
      <c r="H114" s="172"/>
      <c r="I114" s="172"/>
      <c r="J114" s="172"/>
      <c r="K114" s="172"/>
      <c r="L114" s="172"/>
      <c r="M114" s="172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112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54">
        <v>41</v>
      </c>
      <c r="B115" s="161" t="s">
        <v>248</v>
      </c>
      <c r="C115" s="190" t="s">
        <v>249</v>
      </c>
      <c r="D115" s="163" t="s">
        <v>109</v>
      </c>
      <c r="E115" s="168">
        <v>5.753000000000001</v>
      </c>
      <c r="F115" s="171"/>
      <c r="G115" s="172">
        <f>ROUND(E115*F115,2)</f>
        <v>0</v>
      </c>
      <c r="H115" s="171"/>
      <c r="I115" s="172">
        <f>ROUND(E115*H115,2)</f>
        <v>0</v>
      </c>
      <c r="J115" s="171"/>
      <c r="K115" s="172">
        <f>ROUND(E115*J115,2)</f>
        <v>0</v>
      </c>
      <c r="L115" s="172">
        <v>21</v>
      </c>
      <c r="M115" s="172">
        <f>G115*(1+L115/100)</f>
        <v>0</v>
      </c>
      <c r="N115" s="163">
        <v>1.6</v>
      </c>
      <c r="O115" s="163">
        <f>ROUND(E115*N115,5)</f>
        <v>9.2048000000000005</v>
      </c>
      <c r="P115" s="163">
        <v>0</v>
      </c>
      <c r="Q115" s="163">
        <f>ROUND(E115*P115,5)</f>
        <v>0</v>
      </c>
      <c r="R115" s="163"/>
      <c r="S115" s="163"/>
      <c r="T115" s="164">
        <v>0</v>
      </c>
      <c r="U115" s="163">
        <f>ROUND(E115*T115,2)</f>
        <v>0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190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/>
      <c r="B116" s="161"/>
      <c r="C116" s="191" t="s">
        <v>250</v>
      </c>
      <c r="D116" s="165"/>
      <c r="E116" s="169">
        <v>4.2569999999999997</v>
      </c>
      <c r="F116" s="172"/>
      <c r="G116" s="172"/>
      <c r="H116" s="172"/>
      <c r="I116" s="172"/>
      <c r="J116" s="172"/>
      <c r="K116" s="172"/>
      <c r="L116" s="172"/>
      <c r="M116" s="172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112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/>
      <c r="B117" s="161"/>
      <c r="C117" s="191" t="s">
        <v>251</v>
      </c>
      <c r="D117" s="165"/>
      <c r="E117" s="169">
        <v>1.496</v>
      </c>
      <c r="F117" s="172"/>
      <c r="G117" s="172"/>
      <c r="H117" s="172"/>
      <c r="I117" s="172"/>
      <c r="J117" s="172"/>
      <c r="K117" s="172"/>
      <c r="L117" s="172"/>
      <c r="M117" s="172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112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ht="22.5" outlineLevel="1" x14ac:dyDescent="0.2">
      <c r="A118" s="154">
        <v>42</v>
      </c>
      <c r="B118" s="161" t="s">
        <v>252</v>
      </c>
      <c r="C118" s="190" t="s">
        <v>253</v>
      </c>
      <c r="D118" s="163" t="s">
        <v>140</v>
      </c>
      <c r="E118" s="168">
        <v>11.5</v>
      </c>
      <c r="F118" s="171"/>
      <c r="G118" s="172">
        <f>ROUND(E118*F118,2)</f>
        <v>0</v>
      </c>
      <c r="H118" s="171"/>
      <c r="I118" s="172">
        <f>ROUND(E118*H118,2)</f>
        <v>0</v>
      </c>
      <c r="J118" s="171"/>
      <c r="K118" s="172">
        <f>ROUND(E118*J118,2)</f>
        <v>0</v>
      </c>
      <c r="L118" s="172">
        <v>21</v>
      </c>
      <c r="M118" s="172">
        <f>G118*(1+L118/100)</f>
        <v>0</v>
      </c>
      <c r="N118" s="163">
        <v>3.15E-2</v>
      </c>
      <c r="O118" s="163">
        <f>ROUND(E118*N118,5)</f>
        <v>0.36225000000000002</v>
      </c>
      <c r="P118" s="163">
        <v>0</v>
      </c>
      <c r="Q118" s="163">
        <f>ROUND(E118*P118,5)</f>
        <v>0</v>
      </c>
      <c r="R118" s="163"/>
      <c r="S118" s="163"/>
      <c r="T118" s="164">
        <v>0.3075</v>
      </c>
      <c r="U118" s="163">
        <f>ROUND(E118*T118,2)</f>
        <v>3.54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110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43</v>
      </c>
      <c r="B119" s="161" t="s">
        <v>254</v>
      </c>
      <c r="C119" s="190" t="s">
        <v>255</v>
      </c>
      <c r="D119" s="163" t="s">
        <v>140</v>
      </c>
      <c r="E119" s="168">
        <v>12.074999999999999</v>
      </c>
      <c r="F119" s="171"/>
      <c r="G119" s="172">
        <f>ROUND(E119*F119,2)</f>
        <v>0</v>
      </c>
      <c r="H119" s="171"/>
      <c r="I119" s="172">
        <f>ROUND(E119*H119,2)</f>
        <v>0</v>
      </c>
      <c r="J119" s="171"/>
      <c r="K119" s="172">
        <f>ROUND(E119*J119,2)</f>
        <v>0</v>
      </c>
      <c r="L119" s="172">
        <v>21</v>
      </c>
      <c r="M119" s="172">
        <f>G119*(1+L119/100)</f>
        <v>0</v>
      </c>
      <c r="N119" s="163">
        <v>1.0800000000000001E-2</v>
      </c>
      <c r="O119" s="163">
        <f>ROUND(E119*N119,5)</f>
        <v>0.13041</v>
      </c>
      <c r="P119" s="163">
        <v>0</v>
      </c>
      <c r="Q119" s="163">
        <f>ROUND(E119*P119,5)</f>
        <v>0</v>
      </c>
      <c r="R119" s="163"/>
      <c r="S119" s="163"/>
      <c r="T119" s="164">
        <v>0</v>
      </c>
      <c r="U119" s="163">
        <f>ROUND(E119*T119,2)</f>
        <v>0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190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54"/>
      <c r="B120" s="161"/>
      <c r="C120" s="247" t="s">
        <v>256</v>
      </c>
      <c r="D120" s="248"/>
      <c r="E120" s="249"/>
      <c r="F120" s="250"/>
      <c r="G120" s="251"/>
      <c r="H120" s="172"/>
      <c r="I120" s="172"/>
      <c r="J120" s="172"/>
      <c r="K120" s="172"/>
      <c r="L120" s="172"/>
      <c r="M120" s="172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120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6" t="str">
        <f>C120</f>
        <v>rastr: 25 otvorů 6 x 6 cm, síla stěn: 5 mm, kusů na m2: 9, rozměty 330x330x50 mm, hmotnost jednoho ks 1,2 kg, polyethylen mrazuvzdorný a odolný proti UV záření</v>
      </c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/>
      <c r="B121" s="161"/>
      <c r="C121" s="191" t="s">
        <v>257</v>
      </c>
      <c r="D121" s="165"/>
      <c r="E121" s="169">
        <v>12.074999999999999</v>
      </c>
      <c r="F121" s="172"/>
      <c r="G121" s="172"/>
      <c r="H121" s="172"/>
      <c r="I121" s="172"/>
      <c r="J121" s="172"/>
      <c r="K121" s="172"/>
      <c r="L121" s="172"/>
      <c r="M121" s="172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112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>
        <v>44</v>
      </c>
      <c r="B122" s="161" t="s">
        <v>258</v>
      </c>
      <c r="C122" s="190" t="s">
        <v>259</v>
      </c>
      <c r="D122" s="163" t="s">
        <v>109</v>
      </c>
      <c r="E122" s="168">
        <v>0.57499999999999996</v>
      </c>
      <c r="F122" s="171"/>
      <c r="G122" s="172">
        <f>ROUND(E122*F122,2)</f>
        <v>0</v>
      </c>
      <c r="H122" s="171"/>
      <c r="I122" s="172">
        <f>ROUND(E122*H122,2)</f>
        <v>0</v>
      </c>
      <c r="J122" s="171"/>
      <c r="K122" s="172">
        <f>ROUND(E122*J122,2)</f>
        <v>0</v>
      </c>
      <c r="L122" s="172">
        <v>21</v>
      </c>
      <c r="M122" s="172">
        <f>G122*(1+L122/100)</f>
        <v>0</v>
      </c>
      <c r="N122" s="163">
        <v>0</v>
      </c>
      <c r="O122" s="163">
        <f>ROUND(E122*N122,5)</f>
        <v>0</v>
      </c>
      <c r="P122" s="163">
        <v>0</v>
      </c>
      <c r="Q122" s="163">
        <f>ROUND(E122*P122,5)</f>
        <v>0</v>
      </c>
      <c r="R122" s="163"/>
      <c r="S122" s="163"/>
      <c r="T122" s="164">
        <v>3</v>
      </c>
      <c r="U122" s="163">
        <f>ROUND(E122*T122,2)</f>
        <v>1.73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110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1"/>
      <c r="C123" s="191" t="s">
        <v>260</v>
      </c>
      <c r="D123" s="165"/>
      <c r="E123" s="169">
        <v>0.57499999999999996</v>
      </c>
      <c r="F123" s="172"/>
      <c r="G123" s="172"/>
      <c r="H123" s="172"/>
      <c r="I123" s="172"/>
      <c r="J123" s="172"/>
      <c r="K123" s="172"/>
      <c r="L123" s="172"/>
      <c r="M123" s="172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112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x14ac:dyDescent="0.2">
      <c r="A124" s="155" t="s">
        <v>105</v>
      </c>
      <c r="B124" s="162" t="s">
        <v>66</v>
      </c>
      <c r="C124" s="192" t="s">
        <v>67</v>
      </c>
      <c r="D124" s="166"/>
      <c r="E124" s="170"/>
      <c r="F124" s="173"/>
      <c r="G124" s="173">
        <f>SUMIF(AE125:AE127,"&lt;&gt;NOR",G125:G127)</f>
        <v>0</v>
      </c>
      <c r="H124" s="173"/>
      <c r="I124" s="173">
        <f>SUM(I125:I127)</f>
        <v>0</v>
      </c>
      <c r="J124" s="173"/>
      <c r="K124" s="173">
        <f>SUM(K125:K127)</f>
        <v>0</v>
      </c>
      <c r="L124" s="173"/>
      <c r="M124" s="173">
        <f>SUM(M125:M127)</f>
        <v>0</v>
      </c>
      <c r="N124" s="166"/>
      <c r="O124" s="166">
        <f>SUM(O125:O127)</f>
        <v>0.85724999999999996</v>
      </c>
      <c r="P124" s="166"/>
      <c r="Q124" s="166">
        <f>SUM(Q125:Q127)</f>
        <v>0</v>
      </c>
      <c r="R124" s="166"/>
      <c r="S124" s="166"/>
      <c r="T124" s="167"/>
      <c r="U124" s="166">
        <f>SUM(U125:U127)</f>
        <v>1.4</v>
      </c>
      <c r="AE124" t="s">
        <v>106</v>
      </c>
    </row>
    <row r="125" spans="1:60" ht="22.5" outlineLevel="1" x14ac:dyDescent="0.2">
      <c r="A125" s="154">
        <v>45</v>
      </c>
      <c r="B125" s="161" t="s">
        <v>261</v>
      </c>
      <c r="C125" s="190" t="s">
        <v>262</v>
      </c>
      <c r="D125" s="163" t="s">
        <v>223</v>
      </c>
      <c r="E125" s="168">
        <v>5</v>
      </c>
      <c r="F125" s="171"/>
      <c r="G125" s="172">
        <f>ROUND(E125*F125,2)</f>
        <v>0</v>
      </c>
      <c r="H125" s="171"/>
      <c r="I125" s="172">
        <f>ROUND(E125*H125,2)</f>
        <v>0</v>
      </c>
      <c r="J125" s="171"/>
      <c r="K125" s="172">
        <f>ROUND(E125*J125,2)</f>
        <v>0</v>
      </c>
      <c r="L125" s="172">
        <v>21</v>
      </c>
      <c r="M125" s="172">
        <f>G125*(1+L125/100)</f>
        <v>0</v>
      </c>
      <c r="N125" s="163">
        <v>0.17144999999999999</v>
      </c>
      <c r="O125" s="163">
        <f>ROUND(E125*N125,5)</f>
        <v>0.85724999999999996</v>
      </c>
      <c r="P125" s="163">
        <v>0</v>
      </c>
      <c r="Q125" s="163">
        <f>ROUND(E125*P125,5)</f>
        <v>0</v>
      </c>
      <c r="R125" s="163"/>
      <c r="S125" s="163"/>
      <c r="T125" s="164">
        <v>0.28095999999999999</v>
      </c>
      <c r="U125" s="163">
        <f>ROUND(E125*T125,2)</f>
        <v>1.4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110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1"/>
      <c r="C126" s="191" t="s">
        <v>263</v>
      </c>
      <c r="D126" s="165"/>
      <c r="E126" s="169">
        <v>4</v>
      </c>
      <c r="F126" s="172"/>
      <c r="G126" s="172"/>
      <c r="H126" s="172"/>
      <c r="I126" s="172"/>
      <c r="J126" s="172"/>
      <c r="K126" s="172"/>
      <c r="L126" s="172"/>
      <c r="M126" s="172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112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/>
      <c r="B127" s="161"/>
      <c r="C127" s="191" t="s">
        <v>264</v>
      </c>
      <c r="D127" s="165"/>
      <c r="E127" s="169">
        <v>1</v>
      </c>
      <c r="F127" s="172"/>
      <c r="G127" s="172"/>
      <c r="H127" s="172"/>
      <c r="I127" s="172"/>
      <c r="J127" s="172"/>
      <c r="K127" s="172"/>
      <c r="L127" s="172"/>
      <c r="M127" s="172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112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x14ac:dyDescent="0.2">
      <c r="A128" s="155" t="s">
        <v>105</v>
      </c>
      <c r="B128" s="162" t="s">
        <v>68</v>
      </c>
      <c r="C128" s="192" t="s">
        <v>69</v>
      </c>
      <c r="D128" s="166"/>
      <c r="E128" s="170"/>
      <c r="F128" s="173"/>
      <c r="G128" s="173">
        <f>SUMIF(AE129:AE140,"&lt;&gt;NOR",G129:G140)</f>
        <v>0</v>
      </c>
      <c r="H128" s="173"/>
      <c r="I128" s="173">
        <f>SUM(I129:I140)</f>
        <v>0</v>
      </c>
      <c r="J128" s="173"/>
      <c r="K128" s="173">
        <f>SUM(K129:K140)</f>
        <v>0</v>
      </c>
      <c r="L128" s="173"/>
      <c r="M128" s="173">
        <f>SUM(M129:M140)</f>
        <v>0</v>
      </c>
      <c r="N128" s="166"/>
      <c r="O128" s="166">
        <f>SUM(O129:O140)</f>
        <v>0.30059999999999998</v>
      </c>
      <c r="P128" s="166"/>
      <c r="Q128" s="166">
        <f>SUM(Q129:Q140)</f>
        <v>0</v>
      </c>
      <c r="R128" s="166"/>
      <c r="S128" s="166"/>
      <c r="T128" s="167"/>
      <c r="U128" s="166">
        <f>SUM(U129:U140)</f>
        <v>8.15</v>
      </c>
      <c r="AE128" t="s">
        <v>106</v>
      </c>
    </row>
    <row r="129" spans="1:60" outlineLevel="1" x14ac:dyDescent="0.2">
      <c r="A129" s="154">
        <v>46</v>
      </c>
      <c r="B129" s="161" t="s">
        <v>265</v>
      </c>
      <c r="C129" s="190" t="s">
        <v>266</v>
      </c>
      <c r="D129" s="163" t="s">
        <v>194</v>
      </c>
      <c r="E129" s="168">
        <v>12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21</v>
      </c>
      <c r="M129" s="172">
        <f>G129*(1+L129/100)</f>
        <v>0</v>
      </c>
      <c r="N129" s="163">
        <v>0</v>
      </c>
      <c r="O129" s="163">
        <f>ROUND(E129*N129,5)</f>
        <v>0</v>
      </c>
      <c r="P129" s="163">
        <v>0</v>
      </c>
      <c r="Q129" s="163">
        <f>ROUND(E129*P129,5)</f>
        <v>0</v>
      </c>
      <c r="R129" s="163"/>
      <c r="S129" s="163"/>
      <c r="T129" s="164">
        <v>0.125</v>
      </c>
      <c r="U129" s="163">
        <f>ROUND(E129*T129,2)</f>
        <v>1.5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110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1"/>
      <c r="C130" s="191" t="s">
        <v>267</v>
      </c>
      <c r="D130" s="165"/>
      <c r="E130" s="169">
        <v>8</v>
      </c>
      <c r="F130" s="172"/>
      <c r="G130" s="172"/>
      <c r="H130" s="172"/>
      <c r="I130" s="172"/>
      <c r="J130" s="172"/>
      <c r="K130" s="172"/>
      <c r="L130" s="172"/>
      <c r="M130" s="172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112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1"/>
      <c r="C131" s="191" t="s">
        <v>268</v>
      </c>
      <c r="D131" s="165"/>
      <c r="E131" s="169">
        <v>4</v>
      </c>
      <c r="F131" s="172"/>
      <c r="G131" s="172"/>
      <c r="H131" s="172"/>
      <c r="I131" s="172"/>
      <c r="J131" s="172"/>
      <c r="K131" s="172"/>
      <c r="L131" s="172"/>
      <c r="M131" s="172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112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47</v>
      </c>
      <c r="B132" s="161" t="s">
        <v>269</v>
      </c>
      <c r="C132" s="190" t="s">
        <v>270</v>
      </c>
      <c r="D132" s="163" t="s">
        <v>194</v>
      </c>
      <c r="E132" s="168">
        <v>3</v>
      </c>
      <c r="F132" s="171"/>
      <c r="G132" s="172">
        <f>ROUND(E132*F132,2)</f>
        <v>0</v>
      </c>
      <c r="H132" s="171"/>
      <c r="I132" s="172">
        <f>ROUND(E132*H132,2)</f>
        <v>0</v>
      </c>
      <c r="J132" s="171"/>
      <c r="K132" s="172">
        <f>ROUND(E132*J132,2)</f>
        <v>0</v>
      </c>
      <c r="L132" s="172">
        <v>21</v>
      </c>
      <c r="M132" s="172">
        <f>G132*(1+L132/100)</f>
        <v>0</v>
      </c>
      <c r="N132" s="163">
        <v>0</v>
      </c>
      <c r="O132" s="163">
        <f>ROUND(E132*N132,5)</f>
        <v>0</v>
      </c>
      <c r="P132" s="163">
        <v>0</v>
      </c>
      <c r="Q132" s="163">
        <f>ROUND(E132*P132,5)</f>
        <v>0</v>
      </c>
      <c r="R132" s="163"/>
      <c r="S132" s="163"/>
      <c r="T132" s="164">
        <v>2.2149999999999999</v>
      </c>
      <c r="U132" s="163">
        <f>ROUND(E132*T132,2)</f>
        <v>6.65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110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1"/>
      <c r="C133" s="191" t="s">
        <v>271</v>
      </c>
      <c r="D133" s="165"/>
      <c r="E133" s="169">
        <v>2</v>
      </c>
      <c r="F133" s="172"/>
      <c r="G133" s="172"/>
      <c r="H133" s="172"/>
      <c r="I133" s="172"/>
      <c r="J133" s="172"/>
      <c r="K133" s="172"/>
      <c r="L133" s="172"/>
      <c r="M133" s="172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112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1"/>
      <c r="C134" s="191" t="s">
        <v>272</v>
      </c>
      <c r="D134" s="165"/>
      <c r="E134" s="169">
        <v>1</v>
      </c>
      <c r="F134" s="172"/>
      <c r="G134" s="172"/>
      <c r="H134" s="172"/>
      <c r="I134" s="172"/>
      <c r="J134" s="172"/>
      <c r="K134" s="172"/>
      <c r="L134" s="172"/>
      <c r="M134" s="172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112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>
        <v>48</v>
      </c>
      <c r="B135" s="161" t="s">
        <v>273</v>
      </c>
      <c r="C135" s="190" t="s">
        <v>274</v>
      </c>
      <c r="D135" s="163" t="s">
        <v>194</v>
      </c>
      <c r="E135" s="168">
        <v>2</v>
      </c>
      <c r="F135" s="171"/>
      <c r="G135" s="172">
        <f>ROUND(E135*F135,2)</f>
        <v>0</v>
      </c>
      <c r="H135" s="171"/>
      <c r="I135" s="172">
        <f>ROUND(E135*H135,2)</f>
        <v>0</v>
      </c>
      <c r="J135" s="171"/>
      <c r="K135" s="172">
        <f>ROUND(E135*J135,2)</f>
        <v>0</v>
      </c>
      <c r="L135" s="172">
        <v>21</v>
      </c>
      <c r="M135" s="172">
        <f>G135*(1+L135/100)</f>
        <v>0</v>
      </c>
      <c r="N135" s="163">
        <v>4.6800000000000001E-2</v>
      </c>
      <c r="O135" s="163">
        <f>ROUND(E135*N135,5)</f>
        <v>9.3600000000000003E-2</v>
      </c>
      <c r="P135" s="163">
        <v>0</v>
      </c>
      <c r="Q135" s="163">
        <f>ROUND(E135*P135,5)</f>
        <v>0</v>
      </c>
      <c r="R135" s="163"/>
      <c r="S135" s="163"/>
      <c r="T135" s="164">
        <v>0</v>
      </c>
      <c r="U135" s="163">
        <f>ROUND(E135*T135,2)</f>
        <v>0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190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>
        <v>49</v>
      </c>
      <c r="B136" s="161" t="s">
        <v>275</v>
      </c>
      <c r="C136" s="190" t="s">
        <v>276</v>
      </c>
      <c r="D136" s="163" t="s">
        <v>194</v>
      </c>
      <c r="E136" s="168">
        <v>1</v>
      </c>
      <c r="F136" s="171"/>
      <c r="G136" s="172">
        <f>ROUND(E136*F136,2)</f>
        <v>0</v>
      </c>
      <c r="H136" s="171"/>
      <c r="I136" s="172">
        <f>ROUND(E136*H136,2)</f>
        <v>0</v>
      </c>
      <c r="J136" s="171"/>
      <c r="K136" s="172">
        <f>ROUND(E136*J136,2)</f>
        <v>0</v>
      </c>
      <c r="L136" s="172">
        <v>21</v>
      </c>
      <c r="M136" s="172">
        <f>G136*(1+L136/100)</f>
        <v>0</v>
      </c>
      <c r="N136" s="163">
        <v>3.2000000000000001E-2</v>
      </c>
      <c r="O136" s="163">
        <f>ROUND(E136*N136,5)</f>
        <v>3.2000000000000001E-2</v>
      </c>
      <c r="P136" s="163">
        <v>0</v>
      </c>
      <c r="Q136" s="163">
        <f>ROUND(E136*P136,5)</f>
        <v>0</v>
      </c>
      <c r="R136" s="163"/>
      <c r="S136" s="163"/>
      <c r="T136" s="164">
        <v>0</v>
      </c>
      <c r="U136" s="163">
        <f>ROUND(E136*T136,2)</f>
        <v>0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190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2.5" outlineLevel="1" x14ac:dyDescent="0.2">
      <c r="A137" s="154">
        <v>50</v>
      </c>
      <c r="B137" s="161" t="s">
        <v>273</v>
      </c>
      <c r="C137" s="190" t="s">
        <v>277</v>
      </c>
      <c r="D137" s="163" t="s">
        <v>194</v>
      </c>
      <c r="E137" s="168">
        <v>1</v>
      </c>
      <c r="F137" s="171"/>
      <c r="G137" s="172">
        <f>ROUND(E137*F137,2)</f>
        <v>0</v>
      </c>
      <c r="H137" s="171"/>
      <c r="I137" s="172">
        <f>ROUND(E137*H137,2)</f>
        <v>0</v>
      </c>
      <c r="J137" s="171"/>
      <c r="K137" s="172">
        <f>ROUND(E137*J137,2)</f>
        <v>0</v>
      </c>
      <c r="L137" s="172">
        <v>21</v>
      </c>
      <c r="M137" s="172">
        <f>G137*(1+L137/100)</f>
        <v>0</v>
      </c>
      <c r="N137" s="163">
        <v>0.17</v>
      </c>
      <c r="O137" s="163">
        <f>ROUND(E137*N137,5)</f>
        <v>0.17</v>
      </c>
      <c r="P137" s="163">
        <v>0</v>
      </c>
      <c r="Q137" s="163">
        <f>ROUND(E137*P137,5)</f>
        <v>0</v>
      </c>
      <c r="R137" s="163"/>
      <c r="S137" s="163"/>
      <c r="T137" s="164">
        <v>0</v>
      </c>
      <c r="U137" s="163">
        <f>ROUND(E137*T137,2)</f>
        <v>0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190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ht="22.5" outlineLevel="1" x14ac:dyDescent="0.2">
      <c r="A138" s="154"/>
      <c r="B138" s="161"/>
      <c r="C138" s="247" t="s">
        <v>278</v>
      </c>
      <c r="D138" s="248"/>
      <c r="E138" s="249"/>
      <c r="F138" s="250"/>
      <c r="G138" s="251"/>
      <c r="H138" s="172"/>
      <c r="I138" s="172"/>
      <c r="J138" s="172"/>
      <c r="K138" s="172"/>
      <c r="L138" s="172"/>
      <c r="M138" s="172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120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6" t="str">
        <f>C138</f>
        <v>Terénní skluzavka s vlnou kotvená do dřevěné nástupní podesty a bet. patek. Nástupní výška 3,6m. Šířka 1,5m. Skluzavka rozdělena pomocí příruby. Podpěrné nohy.</v>
      </c>
      <c r="BB138" s="153"/>
      <c r="BC138" s="153"/>
      <c r="BD138" s="153"/>
      <c r="BE138" s="153"/>
      <c r="BF138" s="153"/>
      <c r="BG138" s="153"/>
      <c r="BH138" s="153"/>
    </row>
    <row r="139" spans="1:60" ht="22.5" outlineLevel="1" x14ac:dyDescent="0.2">
      <c r="A139" s="154">
        <v>51</v>
      </c>
      <c r="B139" s="161" t="s">
        <v>275</v>
      </c>
      <c r="C139" s="190" t="s">
        <v>279</v>
      </c>
      <c r="D139" s="163" t="s">
        <v>194</v>
      </c>
      <c r="E139" s="168">
        <v>1</v>
      </c>
      <c r="F139" s="171"/>
      <c r="G139" s="172">
        <f>ROUND(E139*F139,2)</f>
        <v>0</v>
      </c>
      <c r="H139" s="171"/>
      <c r="I139" s="172">
        <f>ROUND(E139*H139,2)</f>
        <v>0</v>
      </c>
      <c r="J139" s="171"/>
      <c r="K139" s="172">
        <f>ROUND(E139*J139,2)</f>
        <v>0</v>
      </c>
      <c r="L139" s="172">
        <v>21</v>
      </c>
      <c r="M139" s="172">
        <f>G139*(1+L139/100)</f>
        <v>0</v>
      </c>
      <c r="N139" s="163">
        <v>5.0000000000000001E-3</v>
      </c>
      <c r="O139" s="163">
        <f>ROUND(E139*N139,5)</f>
        <v>5.0000000000000001E-3</v>
      </c>
      <c r="P139" s="163">
        <v>0</v>
      </c>
      <c r="Q139" s="163">
        <f>ROUND(E139*P139,5)</f>
        <v>0</v>
      </c>
      <c r="R139" s="163"/>
      <c r="S139" s="163"/>
      <c r="T139" s="164">
        <v>0</v>
      </c>
      <c r="U139" s="163">
        <f>ROUND(E139*T139,2)</f>
        <v>0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190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ht="33.75" outlineLevel="1" x14ac:dyDescent="0.2">
      <c r="A140" s="154"/>
      <c r="B140" s="161"/>
      <c r="C140" s="247" t="s">
        <v>280</v>
      </c>
      <c r="D140" s="248"/>
      <c r="E140" s="249"/>
      <c r="F140" s="250"/>
      <c r="G140" s="251"/>
      <c r="H140" s="172"/>
      <c r="I140" s="172"/>
      <c r="J140" s="172"/>
      <c r="K140" s="172"/>
      <c r="L140" s="172"/>
      <c r="M140" s="172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120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6" t="str">
        <f>C140</f>
        <v>U STĚNY S NÁŠLAPY BUDE UMÍSTĚNO LEZECKÉ ČERNÉ LANO 16 mm Z POLYPROPYLENU S OCELOVÝM JÁDREM. VČ. DODÁNÍ NEREZOVÝCH KOTVÍCÍCH PRVKŮ. DÉLKA cca 7,5 m (OVĚŘIT NA MÍSTĚ)</v>
      </c>
      <c r="BB140" s="153"/>
      <c r="BC140" s="153"/>
      <c r="BD140" s="153"/>
      <c r="BE140" s="153"/>
      <c r="BF140" s="153"/>
      <c r="BG140" s="153"/>
      <c r="BH140" s="153"/>
    </row>
    <row r="141" spans="1:60" x14ac:dyDescent="0.2">
      <c r="A141" s="155" t="s">
        <v>105</v>
      </c>
      <c r="B141" s="162" t="s">
        <v>70</v>
      </c>
      <c r="C141" s="192" t="s">
        <v>71</v>
      </c>
      <c r="D141" s="166"/>
      <c r="E141" s="170"/>
      <c r="F141" s="173"/>
      <c r="G141" s="173">
        <f>SUMIF(AE142:AE142,"&lt;&gt;NOR",G142:G142)</f>
        <v>0</v>
      </c>
      <c r="H141" s="173"/>
      <c r="I141" s="173">
        <f>SUM(I142:I142)</f>
        <v>0</v>
      </c>
      <c r="J141" s="173"/>
      <c r="K141" s="173">
        <f>SUM(K142:K142)</f>
        <v>0</v>
      </c>
      <c r="L141" s="173"/>
      <c r="M141" s="173">
        <f>SUM(M142:M142)</f>
        <v>0</v>
      </c>
      <c r="N141" s="166"/>
      <c r="O141" s="166">
        <f>SUM(O142:O142)</f>
        <v>0</v>
      </c>
      <c r="P141" s="166"/>
      <c r="Q141" s="166">
        <f>SUM(Q142:Q142)</f>
        <v>0</v>
      </c>
      <c r="R141" s="166"/>
      <c r="S141" s="166"/>
      <c r="T141" s="167"/>
      <c r="U141" s="166">
        <f>SUM(U142:U142)</f>
        <v>2.0699999999999998</v>
      </c>
      <c r="AE141" t="s">
        <v>106</v>
      </c>
    </row>
    <row r="142" spans="1:60" outlineLevel="1" x14ac:dyDescent="0.2">
      <c r="A142" s="154">
        <v>52</v>
      </c>
      <c r="B142" s="161" t="s">
        <v>281</v>
      </c>
      <c r="C142" s="190" t="s">
        <v>282</v>
      </c>
      <c r="D142" s="163" t="s">
        <v>208</v>
      </c>
      <c r="E142" s="168">
        <v>27.540400000000002</v>
      </c>
      <c r="F142" s="171"/>
      <c r="G142" s="172">
        <f>ROUND(E142*F142,2)</f>
        <v>0</v>
      </c>
      <c r="H142" s="171"/>
      <c r="I142" s="172">
        <f>ROUND(E142*H142,2)</f>
        <v>0</v>
      </c>
      <c r="J142" s="171"/>
      <c r="K142" s="172">
        <f>ROUND(E142*J142,2)</f>
        <v>0</v>
      </c>
      <c r="L142" s="172">
        <v>21</v>
      </c>
      <c r="M142" s="172">
        <f>G142*(1+L142/100)</f>
        <v>0</v>
      </c>
      <c r="N142" s="163">
        <v>0</v>
      </c>
      <c r="O142" s="163">
        <f>ROUND(E142*N142,5)</f>
        <v>0</v>
      </c>
      <c r="P142" s="163">
        <v>0</v>
      </c>
      <c r="Q142" s="163">
        <f>ROUND(E142*P142,5)</f>
        <v>0</v>
      </c>
      <c r="R142" s="163"/>
      <c r="S142" s="163"/>
      <c r="T142" s="164">
        <v>7.4999999999999997E-2</v>
      </c>
      <c r="U142" s="163">
        <f>ROUND(E142*T142,2)</f>
        <v>2.0699999999999998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110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x14ac:dyDescent="0.2">
      <c r="A143" s="155" t="s">
        <v>105</v>
      </c>
      <c r="B143" s="162" t="s">
        <v>72</v>
      </c>
      <c r="C143" s="192" t="s">
        <v>73</v>
      </c>
      <c r="D143" s="166"/>
      <c r="E143" s="170"/>
      <c r="F143" s="173"/>
      <c r="G143" s="173">
        <f>SUMIF(AE144:AE194,"&lt;&gt;NOR",G144:G194)</f>
        <v>0</v>
      </c>
      <c r="H143" s="173"/>
      <c r="I143" s="173">
        <f>SUM(I144:I194)</f>
        <v>0</v>
      </c>
      <c r="J143" s="173"/>
      <c r="K143" s="173">
        <f>SUM(K144:K194)</f>
        <v>0</v>
      </c>
      <c r="L143" s="173"/>
      <c r="M143" s="173">
        <f>SUM(M144:M194)</f>
        <v>0</v>
      </c>
      <c r="N143" s="166"/>
      <c r="O143" s="166">
        <f>SUM(O144:O194)</f>
        <v>2.9160200000000001</v>
      </c>
      <c r="P143" s="166"/>
      <c r="Q143" s="166">
        <f>SUM(Q144:Q194)</f>
        <v>0</v>
      </c>
      <c r="R143" s="166"/>
      <c r="S143" s="166"/>
      <c r="T143" s="167"/>
      <c r="U143" s="166">
        <f>SUM(U144:U194)</f>
        <v>164.48</v>
      </c>
      <c r="AE143" t="s">
        <v>106</v>
      </c>
    </row>
    <row r="144" spans="1:60" outlineLevel="1" x14ac:dyDescent="0.2">
      <c r="A144" s="154">
        <v>53</v>
      </c>
      <c r="B144" s="161" t="s">
        <v>283</v>
      </c>
      <c r="C144" s="190" t="s">
        <v>284</v>
      </c>
      <c r="D144" s="163" t="s">
        <v>223</v>
      </c>
      <c r="E144" s="168">
        <v>46.52</v>
      </c>
      <c r="F144" s="171"/>
      <c r="G144" s="172">
        <f>ROUND(E144*F144,2)</f>
        <v>0</v>
      </c>
      <c r="H144" s="171"/>
      <c r="I144" s="172">
        <f>ROUND(E144*H144,2)</f>
        <v>0</v>
      </c>
      <c r="J144" s="171"/>
      <c r="K144" s="172">
        <f>ROUND(E144*J144,2)</f>
        <v>0</v>
      </c>
      <c r="L144" s="172">
        <v>21</v>
      </c>
      <c r="M144" s="172">
        <f>G144*(1+L144/100)</f>
        <v>0</v>
      </c>
      <c r="N144" s="163">
        <v>2.5500000000000002E-3</v>
      </c>
      <c r="O144" s="163">
        <f>ROUND(E144*N144,5)</f>
        <v>0.11863</v>
      </c>
      <c r="P144" s="163">
        <v>0</v>
      </c>
      <c r="Q144" s="163">
        <f>ROUND(E144*P144,5)</f>
        <v>0</v>
      </c>
      <c r="R144" s="163"/>
      <c r="S144" s="163"/>
      <c r="T144" s="164">
        <v>0.495</v>
      </c>
      <c r="U144" s="163">
        <f>ROUND(E144*T144,2)</f>
        <v>23.03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110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/>
      <c r="B145" s="161"/>
      <c r="C145" s="247" t="s">
        <v>285</v>
      </c>
      <c r="D145" s="248"/>
      <c r="E145" s="249"/>
      <c r="F145" s="250"/>
      <c r="G145" s="251"/>
      <c r="H145" s="172"/>
      <c r="I145" s="172"/>
      <c r="J145" s="172"/>
      <c r="K145" s="172"/>
      <c r="L145" s="172"/>
      <c r="M145" s="172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120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6" t="str">
        <f>C145</f>
        <v>vč. spojovacího materiálu</v>
      </c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1"/>
      <c r="C146" s="191" t="s">
        <v>286</v>
      </c>
      <c r="D146" s="165"/>
      <c r="E146" s="169">
        <v>3.6</v>
      </c>
      <c r="F146" s="172"/>
      <c r="G146" s="172"/>
      <c r="H146" s="172"/>
      <c r="I146" s="172"/>
      <c r="J146" s="172"/>
      <c r="K146" s="172"/>
      <c r="L146" s="172"/>
      <c r="M146" s="172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112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1"/>
      <c r="C147" s="191" t="s">
        <v>287</v>
      </c>
      <c r="D147" s="165"/>
      <c r="E147" s="169">
        <v>2.42</v>
      </c>
      <c r="F147" s="172"/>
      <c r="G147" s="172"/>
      <c r="H147" s="172"/>
      <c r="I147" s="172"/>
      <c r="J147" s="172"/>
      <c r="K147" s="172"/>
      <c r="L147" s="172"/>
      <c r="M147" s="172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112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/>
      <c r="B148" s="161"/>
      <c r="C148" s="191" t="s">
        <v>288</v>
      </c>
      <c r="D148" s="165"/>
      <c r="E148" s="169">
        <v>2.4</v>
      </c>
      <c r="F148" s="172"/>
      <c r="G148" s="172"/>
      <c r="H148" s="172"/>
      <c r="I148" s="172"/>
      <c r="J148" s="172"/>
      <c r="K148" s="172"/>
      <c r="L148" s="172"/>
      <c r="M148" s="172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112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/>
      <c r="B149" s="161"/>
      <c r="C149" s="191" t="s">
        <v>289</v>
      </c>
      <c r="D149" s="165"/>
      <c r="E149" s="169">
        <v>15.54</v>
      </c>
      <c r="F149" s="172"/>
      <c r="G149" s="172"/>
      <c r="H149" s="172"/>
      <c r="I149" s="172"/>
      <c r="J149" s="172"/>
      <c r="K149" s="172"/>
      <c r="L149" s="172"/>
      <c r="M149" s="172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112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1"/>
      <c r="C150" s="191" t="s">
        <v>290</v>
      </c>
      <c r="D150" s="165"/>
      <c r="E150" s="169">
        <v>1.2</v>
      </c>
      <c r="F150" s="172"/>
      <c r="G150" s="172"/>
      <c r="H150" s="172"/>
      <c r="I150" s="172"/>
      <c r="J150" s="172"/>
      <c r="K150" s="172"/>
      <c r="L150" s="172"/>
      <c r="M150" s="172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112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1"/>
      <c r="C151" s="191" t="s">
        <v>291</v>
      </c>
      <c r="D151" s="165"/>
      <c r="E151" s="169">
        <v>15</v>
      </c>
      <c r="F151" s="172"/>
      <c r="G151" s="172"/>
      <c r="H151" s="172"/>
      <c r="I151" s="172"/>
      <c r="J151" s="172"/>
      <c r="K151" s="172"/>
      <c r="L151" s="172"/>
      <c r="M151" s="172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112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1"/>
      <c r="C152" s="191" t="s">
        <v>292</v>
      </c>
      <c r="D152" s="165"/>
      <c r="E152" s="169">
        <v>6.36</v>
      </c>
      <c r="F152" s="172"/>
      <c r="G152" s="172"/>
      <c r="H152" s="172"/>
      <c r="I152" s="172"/>
      <c r="J152" s="172"/>
      <c r="K152" s="172"/>
      <c r="L152" s="172"/>
      <c r="M152" s="172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112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>
        <v>54</v>
      </c>
      <c r="B153" s="161" t="s">
        <v>293</v>
      </c>
      <c r="C153" s="190" t="s">
        <v>294</v>
      </c>
      <c r="D153" s="163" t="s">
        <v>223</v>
      </c>
      <c r="E153" s="168">
        <v>114.72</v>
      </c>
      <c r="F153" s="171"/>
      <c r="G153" s="172">
        <f>ROUND(E153*F153,2)</f>
        <v>0</v>
      </c>
      <c r="H153" s="171"/>
      <c r="I153" s="172">
        <f>ROUND(E153*H153,2)</f>
        <v>0</v>
      </c>
      <c r="J153" s="171"/>
      <c r="K153" s="172">
        <f>ROUND(E153*J153,2)</f>
        <v>0</v>
      </c>
      <c r="L153" s="172">
        <v>21</v>
      </c>
      <c r="M153" s="172">
        <f>G153*(1+L153/100)</f>
        <v>0</v>
      </c>
      <c r="N153" s="163">
        <v>2.5500000000000002E-3</v>
      </c>
      <c r="O153" s="163">
        <f>ROUND(E153*N153,5)</f>
        <v>0.29254000000000002</v>
      </c>
      <c r="P153" s="163">
        <v>0</v>
      </c>
      <c r="Q153" s="163">
        <f>ROUND(E153*P153,5)</f>
        <v>0</v>
      </c>
      <c r="R153" s="163"/>
      <c r="S153" s="163"/>
      <c r="T153" s="164">
        <v>0.59799999999999998</v>
      </c>
      <c r="U153" s="163">
        <f>ROUND(E153*T153,2)</f>
        <v>68.599999999999994</v>
      </c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110</v>
      </c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1"/>
      <c r="C154" s="247" t="s">
        <v>285</v>
      </c>
      <c r="D154" s="248"/>
      <c r="E154" s="249"/>
      <c r="F154" s="250"/>
      <c r="G154" s="251"/>
      <c r="H154" s="172"/>
      <c r="I154" s="172"/>
      <c r="J154" s="172"/>
      <c r="K154" s="172"/>
      <c r="L154" s="172"/>
      <c r="M154" s="172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120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6" t="str">
        <f>C154</f>
        <v>vč. spojovacího materiálu</v>
      </c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/>
      <c r="B155" s="161"/>
      <c r="C155" s="191" t="s">
        <v>295</v>
      </c>
      <c r="D155" s="165"/>
      <c r="E155" s="169">
        <v>4.8</v>
      </c>
      <c r="F155" s="172"/>
      <c r="G155" s="172"/>
      <c r="H155" s="172"/>
      <c r="I155" s="172"/>
      <c r="J155" s="172"/>
      <c r="K155" s="172"/>
      <c r="L155" s="172"/>
      <c r="M155" s="172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112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1"/>
      <c r="C156" s="191" t="s">
        <v>296</v>
      </c>
      <c r="D156" s="165"/>
      <c r="E156" s="169">
        <v>4.8</v>
      </c>
      <c r="F156" s="172"/>
      <c r="G156" s="172"/>
      <c r="H156" s="172"/>
      <c r="I156" s="172"/>
      <c r="J156" s="172"/>
      <c r="K156" s="172"/>
      <c r="L156" s="172"/>
      <c r="M156" s="172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112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1"/>
      <c r="C157" s="191" t="s">
        <v>297</v>
      </c>
      <c r="D157" s="165"/>
      <c r="E157" s="169">
        <v>45.48</v>
      </c>
      <c r="F157" s="172"/>
      <c r="G157" s="172"/>
      <c r="H157" s="172"/>
      <c r="I157" s="172"/>
      <c r="J157" s="172"/>
      <c r="K157" s="172"/>
      <c r="L157" s="172"/>
      <c r="M157" s="172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112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/>
      <c r="B158" s="161"/>
      <c r="C158" s="191" t="s">
        <v>298</v>
      </c>
      <c r="D158" s="165"/>
      <c r="E158" s="169">
        <v>50.4</v>
      </c>
      <c r="F158" s="172"/>
      <c r="G158" s="172"/>
      <c r="H158" s="172"/>
      <c r="I158" s="172"/>
      <c r="J158" s="172"/>
      <c r="K158" s="172"/>
      <c r="L158" s="172"/>
      <c r="M158" s="172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112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1"/>
      <c r="C159" s="191" t="s">
        <v>299</v>
      </c>
      <c r="D159" s="165"/>
      <c r="E159" s="169">
        <v>9.24</v>
      </c>
      <c r="F159" s="172"/>
      <c r="G159" s="172"/>
      <c r="H159" s="172"/>
      <c r="I159" s="172"/>
      <c r="J159" s="172"/>
      <c r="K159" s="172"/>
      <c r="L159" s="172"/>
      <c r="M159" s="172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112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>
        <v>55</v>
      </c>
      <c r="B160" s="161" t="s">
        <v>300</v>
      </c>
      <c r="C160" s="190" t="s">
        <v>301</v>
      </c>
      <c r="D160" s="163" t="s">
        <v>140</v>
      </c>
      <c r="E160" s="168">
        <v>35.1</v>
      </c>
      <c r="F160" s="171"/>
      <c r="G160" s="172">
        <f>ROUND(E160*F160,2)</f>
        <v>0</v>
      </c>
      <c r="H160" s="171"/>
      <c r="I160" s="172">
        <f>ROUND(E160*H160,2)</f>
        <v>0</v>
      </c>
      <c r="J160" s="171"/>
      <c r="K160" s="172">
        <f>ROUND(E160*J160,2)</f>
        <v>0</v>
      </c>
      <c r="L160" s="172">
        <v>21</v>
      </c>
      <c r="M160" s="172">
        <f>G160*(1+L160/100)</f>
        <v>0</v>
      </c>
      <c r="N160" s="163">
        <v>0</v>
      </c>
      <c r="O160" s="163">
        <f>ROUND(E160*N160,5)</f>
        <v>0</v>
      </c>
      <c r="P160" s="163">
        <v>0</v>
      </c>
      <c r="Q160" s="163">
        <f>ROUND(E160*P160,5)</f>
        <v>0</v>
      </c>
      <c r="R160" s="163"/>
      <c r="S160" s="163"/>
      <c r="T160" s="164">
        <v>0.30099999999999999</v>
      </c>
      <c r="U160" s="163">
        <f>ROUND(E160*T160,2)</f>
        <v>10.57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110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/>
      <c r="B161" s="161"/>
      <c r="C161" s="247" t="s">
        <v>285</v>
      </c>
      <c r="D161" s="248"/>
      <c r="E161" s="249"/>
      <c r="F161" s="250"/>
      <c r="G161" s="251"/>
      <c r="H161" s="172"/>
      <c r="I161" s="172"/>
      <c r="J161" s="172"/>
      <c r="K161" s="172"/>
      <c r="L161" s="172"/>
      <c r="M161" s="172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120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6" t="str">
        <f>C161</f>
        <v>vč. spojovacího materiálu</v>
      </c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/>
      <c r="B162" s="161"/>
      <c r="C162" s="191" t="s">
        <v>302</v>
      </c>
      <c r="D162" s="165"/>
      <c r="E162" s="169">
        <v>2.7</v>
      </c>
      <c r="F162" s="172"/>
      <c r="G162" s="172"/>
      <c r="H162" s="172"/>
      <c r="I162" s="172"/>
      <c r="J162" s="172"/>
      <c r="K162" s="172"/>
      <c r="L162" s="172"/>
      <c r="M162" s="172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112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1"/>
      <c r="C163" s="191" t="s">
        <v>303</v>
      </c>
      <c r="D163" s="165"/>
      <c r="E163" s="169">
        <v>32.4</v>
      </c>
      <c r="F163" s="172"/>
      <c r="G163" s="172"/>
      <c r="H163" s="172"/>
      <c r="I163" s="172"/>
      <c r="J163" s="172"/>
      <c r="K163" s="172"/>
      <c r="L163" s="172"/>
      <c r="M163" s="172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112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ht="22.5" outlineLevel="1" x14ac:dyDescent="0.2">
      <c r="A164" s="154">
        <v>56</v>
      </c>
      <c r="B164" s="161" t="s">
        <v>304</v>
      </c>
      <c r="C164" s="190" t="s">
        <v>305</v>
      </c>
      <c r="D164" s="163" t="s">
        <v>223</v>
      </c>
      <c r="E164" s="168">
        <v>7.2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21</v>
      </c>
      <c r="M164" s="172">
        <f>G164*(1+L164/100)</f>
        <v>0</v>
      </c>
      <c r="N164" s="163">
        <v>5.2599999999999999E-3</v>
      </c>
      <c r="O164" s="163">
        <f>ROUND(E164*N164,5)</f>
        <v>3.7870000000000001E-2</v>
      </c>
      <c r="P164" s="163">
        <v>0</v>
      </c>
      <c r="Q164" s="163">
        <f>ROUND(E164*P164,5)</f>
        <v>0</v>
      </c>
      <c r="R164" s="163"/>
      <c r="S164" s="163"/>
      <c r="T164" s="164">
        <v>0.89600000000000002</v>
      </c>
      <c r="U164" s="163">
        <f>ROUND(E164*T164,2)</f>
        <v>6.45</v>
      </c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110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ht="22.5" outlineLevel="1" x14ac:dyDescent="0.2">
      <c r="A165" s="154">
        <v>57</v>
      </c>
      <c r="B165" s="161" t="s">
        <v>306</v>
      </c>
      <c r="C165" s="190" t="s">
        <v>307</v>
      </c>
      <c r="D165" s="163" t="s">
        <v>109</v>
      </c>
      <c r="E165" s="168">
        <v>3.2287499999999998</v>
      </c>
      <c r="F165" s="171"/>
      <c r="G165" s="172">
        <f>ROUND(E165*F165,2)</f>
        <v>0</v>
      </c>
      <c r="H165" s="171"/>
      <c r="I165" s="172">
        <f>ROUND(E165*H165,2)</f>
        <v>0</v>
      </c>
      <c r="J165" s="171"/>
      <c r="K165" s="172">
        <f>ROUND(E165*J165,2)</f>
        <v>0</v>
      </c>
      <c r="L165" s="172">
        <v>21</v>
      </c>
      <c r="M165" s="172">
        <f>G165*(1+L165/100)</f>
        <v>0</v>
      </c>
      <c r="N165" s="163">
        <v>0.66</v>
      </c>
      <c r="O165" s="163">
        <f>ROUND(E165*N165,5)</f>
        <v>2.1309800000000001</v>
      </c>
      <c r="P165" s="163">
        <v>0</v>
      </c>
      <c r="Q165" s="163">
        <f>ROUND(E165*P165,5)</f>
        <v>0</v>
      </c>
      <c r="R165" s="163"/>
      <c r="S165" s="163"/>
      <c r="T165" s="164">
        <v>0</v>
      </c>
      <c r="U165" s="163">
        <f>ROUND(E165*T165,2)</f>
        <v>0</v>
      </c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190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ht="22.5" outlineLevel="1" x14ac:dyDescent="0.2">
      <c r="A166" s="154"/>
      <c r="B166" s="161"/>
      <c r="C166" s="247" t="s">
        <v>308</v>
      </c>
      <c r="D166" s="248"/>
      <c r="E166" s="249"/>
      <c r="F166" s="250"/>
      <c r="G166" s="251"/>
      <c r="H166" s="172"/>
      <c r="I166" s="172"/>
      <c r="J166" s="172"/>
      <c r="K166" s="172"/>
      <c r="L166" s="172"/>
      <c r="M166" s="172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120</v>
      </c>
      <c r="AF166" s="153"/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6" t="str">
        <f>C166</f>
        <v>VEŠKERÉ DŘEVĚNÉ PRVKY BUDOU DODÁNY Z TVRDÉHO DŘEVA (DUB, AKÁT) JAKO HOBLOVANÉ, BEZ TŘÍSEK A SUKŮ, SE SRAŽENÝMI HRANAMI R 3 mm</v>
      </c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/>
      <c r="B167" s="161"/>
      <c r="C167" s="191" t="s">
        <v>309</v>
      </c>
      <c r="D167" s="165"/>
      <c r="E167" s="169">
        <v>0.35489999999999999</v>
      </c>
      <c r="F167" s="172"/>
      <c r="G167" s="172"/>
      <c r="H167" s="172"/>
      <c r="I167" s="172"/>
      <c r="J167" s="172"/>
      <c r="K167" s="172"/>
      <c r="L167" s="172"/>
      <c r="M167" s="172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112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54"/>
      <c r="B168" s="161"/>
      <c r="C168" s="191" t="s">
        <v>310</v>
      </c>
      <c r="D168" s="165"/>
      <c r="E168" s="169">
        <v>1.8711</v>
      </c>
      <c r="F168" s="172"/>
      <c r="G168" s="172"/>
      <c r="H168" s="172"/>
      <c r="I168" s="172"/>
      <c r="J168" s="172"/>
      <c r="K168" s="172"/>
      <c r="L168" s="172"/>
      <c r="M168" s="172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112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1"/>
      <c r="C169" s="191" t="s">
        <v>311</v>
      </c>
      <c r="D169" s="165"/>
      <c r="E169" s="169">
        <v>1.00275</v>
      </c>
      <c r="F169" s="172"/>
      <c r="G169" s="172"/>
      <c r="H169" s="172"/>
      <c r="I169" s="172"/>
      <c r="J169" s="172"/>
      <c r="K169" s="172"/>
      <c r="L169" s="172"/>
      <c r="M169" s="172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112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>
        <v>58</v>
      </c>
      <c r="B170" s="161" t="s">
        <v>312</v>
      </c>
      <c r="C170" s="190" t="s">
        <v>313</v>
      </c>
      <c r="D170" s="163" t="s">
        <v>109</v>
      </c>
      <c r="E170" s="168">
        <v>3.0750000000000002</v>
      </c>
      <c r="F170" s="171"/>
      <c r="G170" s="172">
        <f>ROUND(E170*F170,2)</f>
        <v>0</v>
      </c>
      <c r="H170" s="171"/>
      <c r="I170" s="172">
        <f>ROUND(E170*H170,2)</f>
        <v>0</v>
      </c>
      <c r="J170" s="171"/>
      <c r="K170" s="172">
        <f>ROUND(E170*J170,2)</f>
        <v>0</v>
      </c>
      <c r="L170" s="172">
        <v>21</v>
      </c>
      <c r="M170" s="172">
        <f>G170*(1+L170/100)</f>
        <v>0</v>
      </c>
      <c r="N170" s="163">
        <v>0</v>
      </c>
      <c r="O170" s="163">
        <f>ROUND(E170*N170,5)</f>
        <v>0</v>
      </c>
      <c r="P170" s="163">
        <v>0</v>
      </c>
      <c r="Q170" s="163">
        <f>ROUND(E170*P170,5)</f>
        <v>0</v>
      </c>
      <c r="R170" s="163"/>
      <c r="S170" s="163"/>
      <c r="T170" s="164">
        <v>0</v>
      </c>
      <c r="U170" s="163">
        <f>ROUND(E170*T170,2)</f>
        <v>0</v>
      </c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110</v>
      </c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/>
      <c r="B171" s="161"/>
      <c r="C171" s="191" t="s">
        <v>314</v>
      </c>
      <c r="D171" s="165"/>
      <c r="E171" s="169">
        <v>0.33800000000000002</v>
      </c>
      <c r="F171" s="172"/>
      <c r="G171" s="172"/>
      <c r="H171" s="172"/>
      <c r="I171" s="172"/>
      <c r="J171" s="172"/>
      <c r="K171" s="172"/>
      <c r="L171" s="172"/>
      <c r="M171" s="172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112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1"/>
      <c r="C172" s="191" t="s">
        <v>315</v>
      </c>
      <c r="D172" s="165"/>
      <c r="E172" s="169">
        <v>1.782</v>
      </c>
      <c r="F172" s="172"/>
      <c r="G172" s="172"/>
      <c r="H172" s="172"/>
      <c r="I172" s="172"/>
      <c r="J172" s="172"/>
      <c r="K172" s="172"/>
      <c r="L172" s="172"/>
      <c r="M172" s="172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112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54"/>
      <c r="B173" s="161"/>
      <c r="C173" s="191" t="s">
        <v>316</v>
      </c>
      <c r="D173" s="165"/>
      <c r="E173" s="169">
        <v>0.95499999999999996</v>
      </c>
      <c r="F173" s="172"/>
      <c r="G173" s="172"/>
      <c r="H173" s="172"/>
      <c r="I173" s="172"/>
      <c r="J173" s="172"/>
      <c r="K173" s="172"/>
      <c r="L173" s="172"/>
      <c r="M173" s="172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112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>
        <v>59</v>
      </c>
      <c r="B174" s="161" t="s">
        <v>317</v>
      </c>
      <c r="C174" s="190" t="s">
        <v>318</v>
      </c>
      <c r="D174" s="163" t="s">
        <v>319</v>
      </c>
      <c r="E174" s="168">
        <v>53</v>
      </c>
      <c r="F174" s="171"/>
      <c r="G174" s="172">
        <f>ROUND(E174*F174,2)</f>
        <v>0</v>
      </c>
      <c r="H174" s="171"/>
      <c r="I174" s="172">
        <f>ROUND(E174*H174,2)</f>
        <v>0</v>
      </c>
      <c r="J174" s="171"/>
      <c r="K174" s="172">
        <f>ROUND(E174*J174,2)</f>
        <v>0</v>
      </c>
      <c r="L174" s="172">
        <v>21</v>
      </c>
      <c r="M174" s="172">
        <f>G174*(1+L174/100)</f>
        <v>0</v>
      </c>
      <c r="N174" s="163">
        <v>0</v>
      </c>
      <c r="O174" s="163">
        <f>ROUND(E174*N174,5)</f>
        <v>0</v>
      </c>
      <c r="P174" s="163">
        <v>0</v>
      </c>
      <c r="Q174" s="163">
        <f>ROUND(E174*P174,5)</f>
        <v>0</v>
      </c>
      <c r="R174" s="163"/>
      <c r="S174" s="163"/>
      <c r="T174" s="164">
        <v>0.5</v>
      </c>
      <c r="U174" s="163">
        <f>ROUND(E174*T174,2)</f>
        <v>26.5</v>
      </c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110</v>
      </c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/>
      <c r="B175" s="161"/>
      <c r="C175" s="247" t="s">
        <v>320</v>
      </c>
      <c r="D175" s="248"/>
      <c r="E175" s="249"/>
      <c r="F175" s="250"/>
      <c r="G175" s="251"/>
      <c r="H175" s="172"/>
      <c r="I175" s="172"/>
      <c r="J175" s="172"/>
      <c r="K175" s="172"/>
      <c r="L175" s="172"/>
      <c r="M175" s="172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120</v>
      </c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6" t="str">
        <f>C175</f>
        <v>tvarování lezeckého chytu vč. sražení hrany dle ilustračního obr. v PD</v>
      </c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/>
      <c r="B176" s="161"/>
      <c r="C176" s="191" t="s">
        <v>321</v>
      </c>
      <c r="D176" s="165"/>
      <c r="E176" s="169">
        <v>53</v>
      </c>
      <c r="F176" s="172"/>
      <c r="G176" s="172"/>
      <c r="H176" s="172"/>
      <c r="I176" s="172"/>
      <c r="J176" s="172"/>
      <c r="K176" s="172"/>
      <c r="L176" s="172"/>
      <c r="M176" s="172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112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>
        <v>60</v>
      </c>
      <c r="B177" s="161" t="s">
        <v>322</v>
      </c>
      <c r="C177" s="190" t="s">
        <v>323</v>
      </c>
      <c r="D177" s="163" t="s">
        <v>194</v>
      </c>
      <c r="E177" s="168">
        <v>28</v>
      </c>
      <c r="F177" s="171"/>
      <c r="G177" s="172">
        <f>ROUND(E177*F177,2)</f>
        <v>0</v>
      </c>
      <c r="H177" s="171"/>
      <c r="I177" s="172">
        <f>ROUND(E177*H177,2)</f>
        <v>0</v>
      </c>
      <c r="J177" s="171"/>
      <c r="K177" s="172">
        <f>ROUND(E177*J177,2)</f>
        <v>0</v>
      </c>
      <c r="L177" s="172">
        <v>21</v>
      </c>
      <c r="M177" s="172">
        <f>G177*(1+L177/100)</f>
        <v>0</v>
      </c>
      <c r="N177" s="163">
        <v>3.32E-3</v>
      </c>
      <c r="O177" s="163">
        <f>ROUND(E177*N177,5)</f>
        <v>9.2960000000000001E-2</v>
      </c>
      <c r="P177" s="163">
        <v>0</v>
      </c>
      <c r="Q177" s="163">
        <f>ROUND(E177*P177,5)</f>
        <v>0</v>
      </c>
      <c r="R177" s="163"/>
      <c r="S177" s="163"/>
      <c r="T177" s="164">
        <v>0.377</v>
      </c>
      <c r="U177" s="163">
        <f>ROUND(E177*T177,2)</f>
        <v>10.56</v>
      </c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110</v>
      </c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1"/>
      <c r="C178" s="191" t="s">
        <v>324</v>
      </c>
      <c r="D178" s="165"/>
      <c r="E178" s="169">
        <v>4</v>
      </c>
      <c r="F178" s="172"/>
      <c r="G178" s="172"/>
      <c r="H178" s="172"/>
      <c r="I178" s="172"/>
      <c r="J178" s="172"/>
      <c r="K178" s="172"/>
      <c r="L178" s="172"/>
      <c r="M178" s="172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112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/>
      <c r="B179" s="161"/>
      <c r="C179" s="191" t="s">
        <v>325</v>
      </c>
      <c r="D179" s="165"/>
      <c r="E179" s="169">
        <v>24</v>
      </c>
      <c r="F179" s="172"/>
      <c r="G179" s="172"/>
      <c r="H179" s="172"/>
      <c r="I179" s="172"/>
      <c r="J179" s="172"/>
      <c r="K179" s="172"/>
      <c r="L179" s="172"/>
      <c r="M179" s="172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112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>
        <v>61</v>
      </c>
      <c r="B180" s="161" t="s">
        <v>326</v>
      </c>
      <c r="C180" s="190" t="s">
        <v>327</v>
      </c>
      <c r="D180" s="163" t="s">
        <v>194</v>
      </c>
      <c r="E180" s="168">
        <v>4</v>
      </c>
      <c r="F180" s="171"/>
      <c r="G180" s="172">
        <f>ROUND(E180*F180,2)</f>
        <v>0</v>
      </c>
      <c r="H180" s="171"/>
      <c r="I180" s="172">
        <f>ROUND(E180*H180,2)</f>
        <v>0</v>
      </c>
      <c r="J180" s="171"/>
      <c r="K180" s="172">
        <f>ROUND(E180*J180,2)</f>
        <v>0</v>
      </c>
      <c r="L180" s="172">
        <v>21</v>
      </c>
      <c r="M180" s="172">
        <f>G180*(1+L180/100)</f>
        <v>0</v>
      </c>
      <c r="N180" s="163">
        <v>1.4E-3</v>
      </c>
      <c r="O180" s="163">
        <f>ROUND(E180*N180,5)</f>
        <v>5.5999999999999999E-3</v>
      </c>
      <c r="P180" s="163">
        <v>0</v>
      </c>
      <c r="Q180" s="163">
        <f>ROUND(E180*P180,5)</f>
        <v>0</v>
      </c>
      <c r="R180" s="163"/>
      <c r="S180" s="163"/>
      <c r="T180" s="164">
        <v>0</v>
      </c>
      <c r="U180" s="163">
        <f>ROUND(E180*T180,2)</f>
        <v>0</v>
      </c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190</v>
      </c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/>
      <c r="B181" s="161"/>
      <c r="C181" s="191" t="s">
        <v>324</v>
      </c>
      <c r="D181" s="165"/>
      <c r="E181" s="169">
        <v>4</v>
      </c>
      <c r="F181" s="172"/>
      <c r="G181" s="172"/>
      <c r="H181" s="172"/>
      <c r="I181" s="172"/>
      <c r="J181" s="172"/>
      <c r="K181" s="172"/>
      <c r="L181" s="172"/>
      <c r="M181" s="172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112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>
        <v>62</v>
      </c>
      <c r="B182" s="161" t="s">
        <v>328</v>
      </c>
      <c r="C182" s="190" t="s">
        <v>329</v>
      </c>
      <c r="D182" s="163" t="s">
        <v>223</v>
      </c>
      <c r="E182" s="168">
        <v>13.5</v>
      </c>
      <c r="F182" s="171"/>
      <c r="G182" s="172">
        <f>ROUND(E182*F182,2)</f>
        <v>0</v>
      </c>
      <c r="H182" s="171"/>
      <c r="I182" s="172">
        <f>ROUND(E182*H182,2)</f>
        <v>0</v>
      </c>
      <c r="J182" s="171"/>
      <c r="K182" s="172">
        <f>ROUND(E182*J182,2)</f>
        <v>0</v>
      </c>
      <c r="L182" s="172">
        <v>21</v>
      </c>
      <c r="M182" s="172">
        <f>G182*(1+L182/100)</f>
        <v>0</v>
      </c>
      <c r="N182" s="163">
        <v>2.5500000000000002E-3</v>
      </c>
      <c r="O182" s="163">
        <f>ROUND(E182*N182,5)</f>
        <v>3.4430000000000002E-2</v>
      </c>
      <c r="P182" s="163">
        <v>0</v>
      </c>
      <c r="Q182" s="163">
        <f>ROUND(E182*P182,5)</f>
        <v>0</v>
      </c>
      <c r="R182" s="163"/>
      <c r="S182" s="163"/>
      <c r="T182" s="164">
        <v>0.72199999999999998</v>
      </c>
      <c r="U182" s="163">
        <f>ROUND(E182*T182,2)</f>
        <v>9.75</v>
      </c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110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ht="33.75" outlineLevel="1" x14ac:dyDescent="0.2">
      <c r="A183" s="154"/>
      <c r="B183" s="161"/>
      <c r="C183" s="247" t="s">
        <v>330</v>
      </c>
      <c r="D183" s="248"/>
      <c r="E183" s="249"/>
      <c r="F183" s="250"/>
      <c r="G183" s="251"/>
      <c r="H183" s="172"/>
      <c r="I183" s="172"/>
      <c r="J183" s="172"/>
      <c r="K183" s="172"/>
      <c r="L183" s="172"/>
      <c r="M183" s="172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120</v>
      </c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6" t="str">
        <f>C183</f>
        <v>VZNIKLÝ KLÍN MEZI SKLUZAVKOU A TERÉNEM VYKRÝT HRANĚNOU KULATINOU RŮZNÉHO PRŮMĚRU DO VÝŠKY min. 230 mm, VZÁJEMNĚ SEŠROUBOVANOU (ZAMEZENÍ MOŽNOSTI ZAKLÍNĚNÍ), SRAŽENÉ HRANY KULATINY R10.</v>
      </c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/>
      <c r="B184" s="161"/>
      <c r="C184" s="191" t="s">
        <v>331</v>
      </c>
      <c r="D184" s="165"/>
      <c r="E184" s="169">
        <v>13.5</v>
      </c>
      <c r="F184" s="172"/>
      <c r="G184" s="172"/>
      <c r="H184" s="172"/>
      <c r="I184" s="172"/>
      <c r="J184" s="172"/>
      <c r="K184" s="172"/>
      <c r="L184" s="172"/>
      <c r="M184" s="172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112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>
        <v>63</v>
      </c>
      <c r="B185" s="161" t="s">
        <v>332</v>
      </c>
      <c r="C185" s="190" t="s">
        <v>333</v>
      </c>
      <c r="D185" s="163" t="s">
        <v>194</v>
      </c>
      <c r="E185" s="168">
        <v>9</v>
      </c>
      <c r="F185" s="171"/>
      <c r="G185" s="172">
        <f>ROUND(E185*F185,2)</f>
        <v>0</v>
      </c>
      <c r="H185" s="171"/>
      <c r="I185" s="172">
        <f>ROUND(E185*H185,2)</f>
        <v>0</v>
      </c>
      <c r="J185" s="171"/>
      <c r="K185" s="172">
        <f>ROUND(E185*J185,2)</f>
        <v>0</v>
      </c>
      <c r="L185" s="172">
        <v>21</v>
      </c>
      <c r="M185" s="172">
        <f>G185*(1+L185/100)</f>
        <v>0</v>
      </c>
      <c r="N185" s="163">
        <v>1.7299999999999999E-2</v>
      </c>
      <c r="O185" s="163">
        <f>ROUND(E185*N185,5)</f>
        <v>0.15570000000000001</v>
      </c>
      <c r="P185" s="163">
        <v>0</v>
      </c>
      <c r="Q185" s="163">
        <f>ROUND(E185*P185,5)</f>
        <v>0</v>
      </c>
      <c r="R185" s="163"/>
      <c r="S185" s="163"/>
      <c r="T185" s="164">
        <v>0</v>
      </c>
      <c r="U185" s="163">
        <f>ROUND(E185*T185,2)</f>
        <v>0</v>
      </c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190</v>
      </c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1"/>
      <c r="C186" s="191" t="s">
        <v>334</v>
      </c>
      <c r="D186" s="165"/>
      <c r="E186" s="169">
        <v>9</v>
      </c>
      <c r="F186" s="172"/>
      <c r="G186" s="172"/>
      <c r="H186" s="172"/>
      <c r="I186" s="172"/>
      <c r="J186" s="172"/>
      <c r="K186" s="172"/>
      <c r="L186" s="172"/>
      <c r="M186" s="172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112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>
        <v>64</v>
      </c>
      <c r="B187" s="161" t="s">
        <v>335</v>
      </c>
      <c r="C187" s="190" t="s">
        <v>336</v>
      </c>
      <c r="D187" s="163" t="s">
        <v>223</v>
      </c>
      <c r="E187" s="168">
        <v>25.9</v>
      </c>
      <c r="F187" s="171"/>
      <c r="G187" s="172">
        <f>ROUND(E187*F187,2)</f>
        <v>0</v>
      </c>
      <c r="H187" s="171"/>
      <c r="I187" s="172">
        <f>ROUND(E187*H187,2)</f>
        <v>0</v>
      </c>
      <c r="J187" s="171"/>
      <c r="K187" s="172">
        <f>ROUND(E187*J187,2)</f>
        <v>0</v>
      </c>
      <c r="L187" s="172">
        <v>21</v>
      </c>
      <c r="M187" s="172">
        <f>G187*(1+L187/100)</f>
        <v>0</v>
      </c>
      <c r="N187" s="163">
        <v>1.6000000000000001E-4</v>
      </c>
      <c r="O187" s="163">
        <f>ROUND(E187*N187,5)</f>
        <v>4.1399999999999996E-3</v>
      </c>
      <c r="P187" s="163">
        <v>0</v>
      </c>
      <c r="Q187" s="163">
        <f>ROUND(E187*P187,5)</f>
        <v>0</v>
      </c>
      <c r="R187" s="163"/>
      <c r="S187" s="163"/>
      <c r="T187" s="164">
        <v>0.151</v>
      </c>
      <c r="U187" s="163">
        <f>ROUND(E187*T187,2)</f>
        <v>3.91</v>
      </c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110</v>
      </c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1"/>
      <c r="C188" s="191" t="s">
        <v>337</v>
      </c>
      <c r="D188" s="165"/>
      <c r="E188" s="169">
        <v>13.9</v>
      </c>
      <c r="F188" s="172"/>
      <c r="G188" s="172"/>
      <c r="H188" s="172"/>
      <c r="I188" s="172"/>
      <c r="J188" s="172"/>
      <c r="K188" s="172"/>
      <c r="L188" s="172"/>
      <c r="M188" s="172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112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54"/>
      <c r="B189" s="161"/>
      <c r="C189" s="191" t="s">
        <v>338</v>
      </c>
      <c r="D189" s="165"/>
      <c r="E189" s="169">
        <v>12</v>
      </c>
      <c r="F189" s="172"/>
      <c r="G189" s="172"/>
      <c r="H189" s="172"/>
      <c r="I189" s="172"/>
      <c r="J189" s="172"/>
      <c r="K189" s="172"/>
      <c r="L189" s="172"/>
      <c r="M189" s="172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112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ht="22.5" outlineLevel="1" x14ac:dyDescent="0.2">
      <c r="A190" s="154">
        <v>65</v>
      </c>
      <c r="B190" s="161" t="s">
        <v>339</v>
      </c>
      <c r="C190" s="190" t="s">
        <v>340</v>
      </c>
      <c r="D190" s="163" t="s">
        <v>109</v>
      </c>
      <c r="E190" s="168">
        <v>6.3E-2</v>
      </c>
      <c r="F190" s="171"/>
      <c r="G190" s="172">
        <f>ROUND(E190*F190,2)</f>
        <v>0</v>
      </c>
      <c r="H190" s="171"/>
      <c r="I190" s="172">
        <f>ROUND(E190*H190,2)</f>
        <v>0</v>
      </c>
      <c r="J190" s="171"/>
      <c r="K190" s="172">
        <f>ROUND(E190*J190,2)</f>
        <v>0</v>
      </c>
      <c r="L190" s="172">
        <v>21</v>
      </c>
      <c r="M190" s="172">
        <f>G190*(1+L190/100)</f>
        <v>0</v>
      </c>
      <c r="N190" s="163">
        <v>0.55000000000000004</v>
      </c>
      <c r="O190" s="163">
        <f>ROUND(E190*N190,5)</f>
        <v>3.465E-2</v>
      </c>
      <c r="P190" s="163">
        <v>0</v>
      </c>
      <c r="Q190" s="163">
        <f>ROUND(E190*P190,5)</f>
        <v>0</v>
      </c>
      <c r="R190" s="163"/>
      <c r="S190" s="163"/>
      <c r="T190" s="164">
        <v>0</v>
      </c>
      <c r="U190" s="163">
        <f>ROUND(E190*T190,2)</f>
        <v>0</v>
      </c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190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/>
      <c r="B191" s="161"/>
      <c r="C191" s="191" t="s">
        <v>341</v>
      </c>
      <c r="D191" s="165"/>
      <c r="E191" s="169">
        <v>6.3E-2</v>
      </c>
      <c r="F191" s="172"/>
      <c r="G191" s="172"/>
      <c r="H191" s="172"/>
      <c r="I191" s="172"/>
      <c r="J191" s="172"/>
      <c r="K191" s="172"/>
      <c r="L191" s="172"/>
      <c r="M191" s="172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112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ht="22.5" outlineLevel="1" x14ac:dyDescent="0.2">
      <c r="A192" s="154">
        <v>66</v>
      </c>
      <c r="B192" s="161" t="s">
        <v>306</v>
      </c>
      <c r="C192" s="190" t="s">
        <v>342</v>
      </c>
      <c r="D192" s="163" t="s">
        <v>194</v>
      </c>
      <c r="E192" s="168">
        <v>12</v>
      </c>
      <c r="F192" s="171"/>
      <c r="G192" s="172">
        <f>ROUND(E192*F192,2)</f>
        <v>0</v>
      </c>
      <c r="H192" s="171"/>
      <c r="I192" s="172">
        <f>ROUND(E192*H192,2)</f>
        <v>0</v>
      </c>
      <c r="J192" s="171"/>
      <c r="K192" s="172">
        <f>ROUND(E192*J192,2)</f>
        <v>0</v>
      </c>
      <c r="L192" s="172">
        <v>21</v>
      </c>
      <c r="M192" s="172">
        <f>G192*(1+L192/100)</f>
        <v>0</v>
      </c>
      <c r="N192" s="163">
        <v>7.1000000000000002E-4</v>
      </c>
      <c r="O192" s="163">
        <f>ROUND(E192*N192,5)</f>
        <v>8.5199999999999998E-3</v>
      </c>
      <c r="P192" s="163">
        <v>0</v>
      </c>
      <c r="Q192" s="163">
        <f>ROUND(E192*P192,5)</f>
        <v>0</v>
      </c>
      <c r="R192" s="163"/>
      <c r="S192" s="163"/>
      <c r="T192" s="164">
        <v>0</v>
      </c>
      <c r="U192" s="163">
        <f>ROUND(E192*T192,2)</f>
        <v>0</v>
      </c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190</v>
      </c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54"/>
      <c r="B193" s="161"/>
      <c r="C193" s="191" t="s">
        <v>343</v>
      </c>
      <c r="D193" s="165"/>
      <c r="E193" s="169">
        <v>12</v>
      </c>
      <c r="F193" s="172"/>
      <c r="G193" s="172"/>
      <c r="H193" s="172"/>
      <c r="I193" s="172"/>
      <c r="J193" s="172"/>
      <c r="K193" s="172"/>
      <c r="L193" s="172"/>
      <c r="M193" s="172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112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ht="22.5" outlineLevel="1" x14ac:dyDescent="0.2">
      <c r="A194" s="154">
        <v>67</v>
      </c>
      <c r="B194" s="161" t="s">
        <v>344</v>
      </c>
      <c r="C194" s="190" t="s">
        <v>345</v>
      </c>
      <c r="D194" s="163" t="s">
        <v>208</v>
      </c>
      <c r="E194" s="168">
        <v>2.91601</v>
      </c>
      <c r="F194" s="171"/>
      <c r="G194" s="172">
        <f>ROUND(E194*F194,2)</f>
        <v>0</v>
      </c>
      <c r="H194" s="171"/>
      <c r="I194" s="172">
        <f>ROUND(E194*H194,2)</f>
        <v>0</v>
      </c>
      <c r="J194" s="171"/>
      <c r="K194" s="172">
        <f>ROUND(E194*J194,2)</f>
        <v>0</v>
      </c>
      <c r="L194" s="172">
        <v>21</v>
      </c>
      <c r="M194" s="172">
        <f>G194*(1+L194/100)</f>
        <v>0</v>
      </c>
      <c r="N194" s="163">
        <v>0</v>
      </c>
      <c r="O194" s="163">
        <f>ROUND(E194*N194,5)</f>
        <v>0</v>
      </c>
      <c r="P194" s="163">
        <v>0</v>
      </c>
      <c r="Q194" s="163">
        <f>ROUND(E194*P194,5)</f>
        <v>0</v>
      </c>
      <c r="R194" s="163"/>
      <c r="S194" s="163"/>
      <c r="T194" s="164">
        <v>1.7509999999999999</v>
      </c>
      <c r="U194" s="163">
        <f>ROUND(E194*T194,2)</f>
        <v>5.1100000000000003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110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x14ac:dyDescent="0.2">
      <c r="A195" s="155" t="s">
        <v>105</v>
      </c>
      <c r="B195" s="162" t="s">
        <v>74</v>
      </c>
      <c r="C195" s="192" t="s">
        <v>75</v>
      </c>
      <c r="D195" s="166"/>
      <c r="E195" s="170"/>
      <c r="F195" s="173"/>
      <c r="G195" s="173">
        <f>SUMIF(AE196:AE211,"&lt;&gt;NOR",G196:G211)</f>
        <v>0</v>
      </c>
      <c r="H195" s="173"/>
      <c r="I195" s="173">
        <f>SUM(I196:I211)</f>
        <v>0</v>
      </c>
      <c r="J195" s="173"/>
      <c r="K195" s="173">
        <f>SUM(K196:K211)</f>
        <v>0</v>
      </c>
      <c r="L195" s="173"/>
      <c r="M195" s="173">
        <f>SUM(M196:M211)</f>
        <v>0</v>
      </c>
      <c r="N195" s="166"/>
      <c r="O195" s="166">
        <f>SUM(O196:O211)</f>
        <v>6.4229999999999995E-2</v>
      </c>
      <c r="P195" s="166"/>
      <c r="Q195" s="166">
        <f>SUM(Q196:Q211)</f>
        <v>0</v>
      </c>
      <c r="R195" s="166"/>
      <c r="S195" s="166"/>
      <c r="T195" s="167"/>
      <c r="U195" s="166">
        <f>SUM(U196:U211)</f>
        <v>52.47</v>
      </c>
      <c r="AE195" t="s">
        <v>106</v>
      </c>
    </row>
    <row r="196" spans="1:60" outlineLevel="1" x14ac:dyDescent="0.2">
      <c r="A196" s="154">
        <v>68</v>
      </c>
      <c r="B196" s="161" t="s">
        <v>346</v>
      </c>
      <c r="C196" s="190" t="s">
        <v>347</v>
      </c>
      <c r="D196" s="163" t="s">
        <v>348</v>
      </c>
      <c r="E196" s="168">
        <v>93.163799999999995</v>
      </c>
      <c r="F196" s="171"/>
      <c r="G196" s="172">
        <f>ROUND(E196*F196,2)</f>
        <v>0</v>
      </c>
      <c r="H196" s="171"/>
      <c r="I196" s="172">
        <f>ROUND(E196*H196,2)</f>
        <v>0</v>
      </c>
      <c r="J196" s="171"/>
      <c r="K196" s="172">
        <f>ROUND(E196*J196,2)</f>
        <v>0</v>
      </c>
      <c r="L196" s="172">
        <v>21</v>
      </c>
      <c r="M196" s="172">
        <f>G196*(1+L196/100)</f>
        <v>0</v>
      </c>
      <c r="N196" s="163">
        <v>6.0000000000000002E-5</v>
      </c>
      <c r="O196" s="163">
        <f>ROUND(E196*N196,5)</f>
        <v>5.5900000000000004E-3</v>
      </c>
      <c r="P196" s="163">
        <v>0</v>
      </c>
      <c r="Q196" s="163">
        <f>ROUND(E196*P196,5)</f>
        <v>0</v>
      </c>
      <c r="R196" s="163"/>
      <c r="S196" s="163"/>
      <c r="T196" s="164">
        <v>0.42599999999999999</v>
      </c>
      <c r="U196" s="163">
        <f>ROUND(E196*T196,2)</f>
        <v>39.69</v>
      </c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110</v>
      </c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ht="33.75" outlineLevel="1" x14ac:dyDescent="0.2">
      <c r="A197" s="154"/>
      <c r="B197" s="161"/>
      <c r="C197" s="191" t="s">
        <v>349</v>
      </c>
      <c r="D197" s="165"/>
      <c r="E197" s="169">
        <v>93.163799999999995</v>
      </c>
      <c r="F197" s="172"/>
      <c r="G197" s="172"/>
      <c r="H197" s="172"/>
      <c r="I197" s="172"/>
      <c r="J197" s="172"/>
      <c r="K197" s="172"/>
      <c r="L197" s="172"/>
      <c r="M197" s="172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112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54">
        <v>69</v>
      </c>
      <c r="B198" s="161" t="s">
        <v>350</v>
      </c>
      <c r="C198" s="190" t="s">
        <v>351</v>
      </c>
      <c r="D198" s="163" t="s">
        <v>348</v>
      </c>
      <c r="E198" s="168">
        <v>16.346399999999999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21</v>
      </c>
      <c r="M198" s="172">
        <f>G198*(1+L198/100)</f>
        <v>0</v>
      </c>
      <c r="N198" s="163">
        <v>6.0000000000000002E-5</v>
      </c>
      <c r="O198" s="163">
        <f>ROUND(E198*N198,5)</f>
        <v>9.7999999999999997E-4</v>
      </c>
      <c r="P198" s="163">
        <v>0</v>
      </c>
      <c r="Q198" s="163">
        <f>ROUND(E198*P198,5)</f>
        <v>0</v>
      </c>
      <c r="R198" s="163"/>
      <c r="S198" s="163"/>
      <c r="T198" s="164">
        <v>0.221</v>
      </c>
      <c r="U198" s="163">
        <f>ROUND(E198*T198,2)</f>
        <v>3.61</v>
      </c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110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54"/>
      <c r="B199" s="161"/>
      <c r="C199" s="191" t="s">
        <v>352</v>
      </c>
      <c r="D199" s="165"/>
      <c r="E199" s="169">
        <v>16.346399999999999</v>
      </c>
      <c r="F199" s="172"/>
      <c r="G199" s="172"/>
      <c r="H199" s="172"/>
      <c r="I199" s="172"/>
      <c r="J199" s="172"/>
      <c r="K199" s="172"/>
      <c r="L199" s="172"/>
      <c r="M199" s="172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112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>
        <v>70</v>
      </c>
      <c r="B200" s="161" t="s">
        <v>353</v>
      </c>
      <c r="C200" s="190" t="s">
        <v>354</v>
      </c>
      <c r="D200" s="163" t="s">
        <v>223</v>
      </c>
      <c r="E200" s="168">
        <v>7.1</v>
      </c>
      <c r="F200" s="171"/>
      <c r="G200" s="172">
        <f>ROUND(E200*F200,2)</f>
        <v>0</v>
      </c>
      <c r="H200" s="171"/>
      <c r="I200" s="172">
        <f>ROUND(E200*H200,2)</f>
        <v>0</v>
      </c>
      <c r="J200" s="171"/>
      <c r="K200" s="172">
        <f>ROUND(E200*J200,2)</f>
        <v>0</v>
      </c>
      <c r="L200" s="172">
        <v>21</v>
      </c>
      <c r="M200" s="172">
        <f>G200*(1+L200/100)</f>
        <v>0</v>
      </c>
      <c r="N200" s="163">
        <v>0</v>
      </c>
      <c r="O200" s="163">
        <f>ROUND(E200*N200,5)</f>
        <v>0</v>
      </c>
      <c r="P200" s="163">
        <v>0</v>
      </c>
      <c r="Q200" s="163">
        <f>ROUND(E200*P200,5)</f>
        <v>0</v>
      </c>
      <c r="R200" s="163"/>
      <c r="S200" s="163"/>
      <c r="T200" s="164">
        <v>0.39800000000000002</v>
      </c>
      <c r="U200" s="163">
        <f>ROUND(E200*T200,2)</f>
        <v>2.83</v>
      </c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110</v>
      </c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>
        <v>71</v>
      </c>
      <c r="B201" s="161" t="s">
        <v>355</v>
      </c>
      <c r="C201" s="190" t="s">
        <v>356</v>
      </c>
      <c r="D201" s="163" t="s">
        <v>348</v>
      </c>
      <c r="E201" s="168">
        <v>61.28</v>
      </c>
      <c r="F201" s="171"/>
      <c r="G201" s="172">
        <f>ROUND(E201*F201,2)</f>
        <v>0</v>
      </c>
      <c r="H201" s="171"/>
      <c r="I201" s="172">
        <f>ROUND(E201*H201,2)</f>
        <v>0</v>
      </c>
      <c r="J201" s="171"/>
      <c r="K201" s="172">
        <f>ROUND(E201*J201,2)</f>
        <v>0</v>
      </c>
      <c r="L201" s="172">
        <v>21</v>
      </c>
      <c r="M201" s="172">
        <f>G201*(1+L201/100)</f>
        <v>0</v>
      </c>
      <c r="N201" s="163">
        <v>5.0000000000000002E-5</v>
      </c>
      <c r="O201" s="163">
        <f>ROUND(E201*N201,5)</f>
        <v>3.0599999999999998E-3</v>
      </c>
      <c r="P201" s="163">
        <v>0</v>
      </c>
      <c r="Q201" s="163">
        <f>ROUND(E201*P201,5)</f>
        <v>0</v>
      </c>
      <c r="R201" s="163"/>
      <c r="S201" s="163"/>
      <c r="T201" s="164">
        <v>0.1</v>
      </c>
      <c r="U201" s="163">
        <f>ROUND(E201*T201,2)</f>
        <v>6.13</v>
      </c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110</v>
      </c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54"/>
      <c r="B202" s="161"/>
      <c r="C202" s="191" t="s">
        <v>357</v>
      </c>
      <c r="D202" s="165"/>
      <c r="E202" s="169">
        <v>61.28</v>
      </c>
      <c r="F202" s="172"/>
      <c r="G202" s="172"/>
      <c r="H202" s="172"/>
      <c r="I202" s="172"/>
      <c r="J202" s="172"/>
      <c r="K202" s="172"/>
      <c r="L202" s="172"/>
      <c r="M202" s="172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112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ht="22.5" outlineLevel="1" x14ac:dyDescent="0.2">
      <c r="A203" s="154">
        <v>72</v>
      </c>
      <c r="B203" s="161" t="s">
        <v>358</v>
      </c>
      <c r="C203" s="190" t="s">
        <v>359</v>
      </c>
      <c r="D203" s="163" t="s">
        <v>223</v>
      </c>
      <c r="E203" s="168">
        <v>13.46</v>
      </c>
      <c r="F203" s="171"/>
      <c r="G203" s="172">
        <f>ROUND(E203*F203,2)</f>
        <v>0</v>
      </c>
      <c r="H203" s="171"/>
      <c r="I203" s="172">
        <f>ROUND(E203*H203,2)</f>
        <v>0</v>
      </c>
      <c r="J203" s="171"/>
      <c r="K203" s="172">
        <f>ROUND(E203*J203,2)</f>
        <v>0</v>
      </c>
      <c r="L203" s="172">
        <v>21</v>
      </c>
      <c r="M203" s="172">
        <f>G203*(1+L203/100)</f>
        <v>0</v>
      </c>
      <c r="N203" s="163">
        <v>2.98E-3</v>
      </c>
      <c r="O203" s="163">
        <f>ROUND(E203*N203,5)</f>
        <v>4.011E-2</v>
      </c>
      <c r="P203" s="163">
        <v>0</v>
      </c>
      <c r="Q203" s="163">
        <f>ROUND(E203*P203,5)</f>
        <v>0</v>
      </c>
      <c r="R203" s="163"/>
      <c r="S203" s="163"/>
      <c r="T203" s="164">
        <v>0</v>
      </c>
      <c r="U203" s="163">
        <f>ROUND(E203*T203,2)</f>
        <v>0</v>
      </c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190</v>
      </c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54"/>
      <c r="B204" s="161"/>
      <c r="C204" s="191" t="s">
        <v>360</v>
      </c>
      <c r="D204" s="165"/>
      <c r="E204" s="169">
        <v>13.46</v>
      </c>
      <c r="F204" s="172"/>
      <c r="G204" s="172"/>
      <c r="H204" s="172"/>
      <c r="I204" s="172"/>
      <c r="J204" s="172"/>
      <c r="K204" s="172"/>
      <c r="L204" s="172"/>
      <c r="M204" s="172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112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ht="22.5" outlineLevel="1" x14ac:dyDescent="0.2">
      <c r="A205" s="154">
        <v>73</v>
      </c>
      <c r="B205" s="161" t="s">
        <v>361</v>
      </c>
      <c r="C205" s="190" t="s">
        <v>362</v>
      </c>
      <c r="D205" s="163" t="s">
        <v>223</v>
      </c>
      <c r="E205" s="168">
        <v>7</v>
      </c>
      <c r="F205" s="171"/>
      <c r="G205" s="172">
        <f>ROUND(E205*F205,2)</f>
        <v>0</v>
      </c>
      <c r="H205" s="171"/>
      <c r="I205" s="172">
        <f>ROUND(E205*H205,2)</f>
        <v>0</v>
      </c>
      <c r="J205" s="171"/>
      <c r="K205" s="172">
        <f>ROUND(E205*J205,2)</f>
        <v>0</v>
      </c>
      <c r="L205" s="172">
        <v>21</v>
      </c>
      <c r="M205" s="172">
        <f>G205*(1+L205/100)</f>
        <v>0</v>
      </c>
      <c r="N205" s="163">
        <v>2.0699999999999998E-3</v>
      </c>
      <c r="O205" s="163">
        <f>ROUND(E205*N205,5)</f>
        <v>1.4489999999999999E-2</v>
      </c>
      <c r="P205" s="163">
        <v>0</v>
      </c>
      <c r="Q205" s="163">
        <f>ROUND(E205*P205,5)</f>
        <v>0</v>
      </c>
      <c r="R205" s="163"/>
      <c r="S205" s="163"/>
      <c r="T205" s="164">
        <v>0</v>
      </c>
      <c r="U205" s="163">
        <f>ROUND(E205*T205,2)</f>
        <v>0</v>
      </c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190</v>
      </c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54"/>
      <c r="B206" s="161"/>
      <c r="C206" s="191" t="s">
        <v>363</v>
      </c>
      <c r="D206" s="165"/>
      <c r="E206" s="169">
        <v>7</v>
      </c>
      <c r="F206" s="172"/>
      <c r="G206" s="172"/>
      <c r="H206" s="172"/>
      <c r="I206" s="172"/>
      <c r="J206" s="172"/>
      <c r="K206" s="172"/>
      <c r="L206" s="172"/>
      <c r="M206" s="172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112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54">
        <v>74</v>
      </c>
      <c r="B207" s="161" t="s">
        <v>364</v>
      </c>
      <c r="C207" s="190" t="s">
        <v>365</v>
      </c>
      <c r="D207" s="163" t="s">
        <v>348</v>
      </c>
      <c r="E207" s="168">
        <v>170.7902</v>
      </c>
      <c r="F207" s="171"/>
      <c r="G207" s="172">
        <f>ROUND(E207*F207,2)</f>
        <v>0</v>
      </c>
      <c r="H207" s="171"/>
      <c r="I207" s="172">
        <f>ROUND(E207*H207,2)</f>
        <v>0</v>
      </c>
      <c r="J207" s="171"/>
      <c r="K207" s="172">
        <f>ROUND(E207*J207,2)</f>
        <v>0</v>
      </c>
      <c r="L207" s="172">
        <v>21</v>
      </c>
      <c r="M207" s="172">
        <f>G207*(1+L207/100)</f>
        <v>0</v>
      </c>
      <c r="N207" s="163">
        <v>0</v>
      </c>
      <c r="O207" s="163">
        <f>ROUND(E207*N207,5)</f>
        <v>0</v>
      </c>
      <c r="P207" s="163">
        <v>0</v>
      </c>
      <c r="Q207" s="163">
        <f>ROUND(E207*P207,5)</f>
        <v>0</v>
      </c>
      <c r="R207" s="163"/>
      <c r="S207" s="163"/>
      <c r="T207" s="164">
        <v>0</v>
      </c>
      <c r="U207" s="163">
        <f>ROUND(E207*T207,2)</f>
        <v>0</v>
      </c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190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ht="33.75" outlineLevel="1" x14ac:dyDescent="0.2">
      <c r="A208" s="154"/>
      <c r="B208" s="161"/>
      <c r="C208" s="191" t="s">
        <v>349</v>
      </c>
      <c r="D208" s="165"/>
      <c r="E208" s="169">
        <v>93.163799999999995</v>
      </c>
      <c r="F208" s="172"/>
      <c r="G208" s="172"/>
      <c r="H208" s="172"/>
      <c r="I208" s="172"/>
      <c r="J208" s="172"/>
      <c r="K208" s="172"/>
      <c r="L208" s="172"/>
      <c r="M208" s="172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112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54"/>
      <c r="B209" s="161"/>
      <c r="C209" s="191" t="s">
        <v>357</v>
      </c>
      <c r="D209" s="165"/>
      <c r="E209" s="169">
        <v>61.28</v>
      </c>
      <c r="F209" s="172"/>
      <c r="G209" s="172"/>
      <c r="H209" s="172"/>
      <c r="I209" s="172"/>
      <c r="J209" s="172"/>
      <c r="K209" s="172"/>
      <c r="L209" s="172"/>
      <c r="M209" s="172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112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/>
      <c r="B210" s="161"/>
      <c r="C210" s="191" t="s">
        <v>352</v>
      </c>
      <c r="D210" s="165"/>
      <c r="E210" s="169">
        <v>16.346399999999999</v>
      </c>
      <c r="F210" s="172"/>
      <c r="G210" s="172"/>
      <c r="H210" s="172"/>
      <c r="I210" s="172"/>
      <c r="J210" s="172"/>
      <c r="K210" s="172"/>
      <c r="L210" s="172"/>
      <c r="M210" s="172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112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54">
        <v>75</v>
      </c>
      <c r="B211" s="161" t="s">
        <v>366</v>
      </c>
      <c r="C211" s="190" t="s">
        <v>367</v>
      </c>
      <c r="D211" s="163" t="s">
        <v>208</v>
      </c>
      <c r="E211" s="168">
        <v>6.4229999999999995E-2</v>
      </c>
      <c r="F211" s="171"/>
      <c r="G211" s="172">
        <f>ROUND(E211*F211,2)</f>
        <v>0</v>
      </c>
      <c r="H211" s="171"/>
      <c r="I211" s="172">
        <f>ROUND(E211*H211,2)</f>
        <v>0</v>
      </c>
      <c r="J211" s="171"/>
      <c r="K211" s="172">
        <f>ROUND(E211*J211,2)</f>
        <v>0</v>
      </c>
      <c r="L211" s="172">
        <v>21</v>
      </c>
      <c r="M211" s="172">
        <f>G211*(1+L211/100)</f>
        <v>0</v>
      </c>
      <c r="N211" s="163">
        <v>0</v>
      </c>
      <c r="O211" s="163">
        <f>ROUND(E211*N211,5)</f>
        <v>0</v>
      </c>
      <c r="P211" s="163">
        <v>0</v>
      </c>
      <c r="Q211" s="163">
        <f>ROUND(E211*P211,5)</f>
        <v>0</v>
      </c>
      <c r="R211" s="163"/>
      <c r="S211" s="163"/>
      <c r="T211" s="164">
        <v>3.327</v>
      </c>
      <c r="U211" s="163">
        <f>ROUND(E211*T211,2)</f>
        <v>0.21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110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x14ac:dyDescent="0.2">
      <c r="A212" s="155" t="s">
        <v>105</v>
      </c>
      <c r="B212" s="162" t="s">
        <v>76</v>
      </c>
      <c r="C212" s="192" t="s">
        <v>77</v>
      </c>
      <c r="D212" s="166"/>
      <c r="E212" s="170"/>
      <c r="F212" s="173"/>
      <c r="G212" s="173">
        <f>SUMIF(AE213:AE233,"&lt;&gt;NOR",G213:G233)</f>
        <v>0</v>
      </c>
      <c r="H212" s="173"/>
      <c r="I212" s="173">
        <f>SUM(I213:I233)</f>
        <v>0</v>
      </c>
      <c r="J212" s="173"/>
      <c r="K212" s="173">
        <f>SUM(K213:K233)</f>
        <v>0</v>
      </c>
      <c r="L212" s="173"/>
      <c r="M212" s="173">
        <f>SUM(M213:M233)</f>
        <v>0</v>
      </c>
      <c r="N212" s="166"/>
      <c r="O212" s="166">
        <f>SUM(O213:O233)</f>
        <v>9.0299999999999991E-2</v>
      </c>
      <c r="P212" s="166"/>
      <c r="Q212" s="166">
        <f>SUM(Q213:Q233)</f>
        <v>0</v>
      </c>
      <c r="R212" s="166"/>
      <c r="S212" s="166"/>
      <c r="T212" s="167"/>
      <c r="U212" s="166">
        <f>SUM(U213:U233)</f>
        <v>23.14</v>
      </c>
      <c r="AE212" t="s">
        <v>106</v>
      </c>
    </row>
    <row r="213" spans="1:60" outlineLevel="1" x14ac:dyDescent="0.2">
      <c r="A213" s="154">
        <v>76</v>
      </c>
      <c r="B213" s="161" t="s">
        <v>368</v>
      </c>
      <c r="C213" s="190" t="s">
        <v>369</v>
      </c>
      <c r="D213" s="163" t="s">
        <v>140</v>
      </c>
      <c r="E213" s="168">
        <v>177.7002</v>
      </c>
      <c r="F213" s="171"/>
      <c r="G213" s="172">
        <f>ROUND(E213*F213,2)</f>
        <v>0</v>
      </c>
      <c r="H213" s="171"/>
      <c r="I213" s="172">
        <f>ROUND(E213*H213,2)</f>
        <v>0</v>
      </c>
      <c r="J213" s="171"/>
      <c r="K213" s="172">
        <f>ROUND(E213*J213,2)</f>
        <v>0</v>
      </c>
      <c r="L213" s="172">
        <v>21</v>
      </c>
      <c r="M213" s="172">
        <f>G213*(1+L213/100)</f>
        <v>0</v>
      </c>
      <c r="N213" s="163">
        <v>4.8999999999999998E-4</v>
      </c>
      <c r="O213" s="163">
        <f>ROUND(E213*N213,5)</f>
        <v>8.7069999999999995E-2</v>
      </c>
      <c r="P213" s="163">
        <v>0</v>
      </c>
      <c r="Q213" s="163">
        <f>ROUND(E213*P213,5)</f>
        <v>0</v>
      </c>
      <c r="R213" s="163"/>
      <c r="S213" s="163"/>
      <c r="T213" s="164">
        <v>0.123</v>
      </c>
      <c r="U213" s="163">
        <f>ROUND(E213*T213,2)</f>
        <v>21.86</v>
      </c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110</v>
      </c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ht="22.5" outlineLevel="1" x14ac:dyDescent="0.2">
      <c r="A214" s="154"/>
      <c r="B214" s="161"/>
      <c r="C214" s="247" t="s">
        <v>370</v>
      </c>
      <c r="D214" s="248"/>
      <c r="E214" s="249"/>
      <c r="F214" s="250"/>
      <c r="G214" s="251"/>
      <c r="H214" s="172"/>
      <c r="I214" s="172"/>
      <c r="J214" s="172"/>
      <c r="K214" s="172"/>
      <c r="L214" s="172"/>
      <c r="M214" s="172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120</v>
      </c>
      <c r="AF214" s="153"/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6" t="str">
        <f>C214</f>
        <v>TENKOVRSTVÁ LAZURA V MIN. DVOU VRSTVÁCH, VHODNÁ NA PRVKY V PŘÍMÉM KONTAKTU S DĚTMI DLE DIN 53160 (ODOLNOST VŮČI SLINÁM A POTU) A V SOULADU S POŽADAVKY EN 71.3</v>
      </c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54"/>
      <c r="B215" s="161"/>
      <c r="C215" s="191" t="s">
        <v>371</v>
      </c>
      <c r="D215" s="165"/>
      <c r="E215" s="169">
        <v>1.6319999999999999</v>
      </c>
      <c r="F215" s="172"/>
      <c r="G215" s="172"/>
      <c r="H215" s="172"/>
      <c r="I215" s="172"/>
      <c r="J215" s="172"/>
      <c r="K215" s="172"/>
      <c r="L215" s="172"/>
      <c r="M215" s="172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112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54"/>
      <c r="B216" s="161"/>
      <c r="C216" s="191" t="s">
        <v>372</v>
      </c>
      <c r="D216" s="165"/>
      <c r="E216" s="169">
        <v>1.1128</v>
      </c>
      <c r="F216" s="172"/>
      <c r="G216" s="172"/>
      <c r="H216" s="172"/>
      <c r="I216" s="172"/>
      <c r="J216" s="172"/>
      <c r="K216" s="172"/>
      <c r="L216" s="172"/>
      <c r="M216" s="172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112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54"/>
      <c r="B217" s="161"/>
      <c r="C217" s="191" t="s">
        <v>373</v>
      </c>
      <c r="D217" s="165"/>
      <c r="E217" s="169">
        <v>2.7959999999999998</v>
      </c>
      <c r="F217" s="172"/>
      <c r="G217" s="172"/>
      <c r="H217" s="172"/>
      <c r="I217" s="172"/>
      <c r="J217" s="172"/>
      <c r="K217" s="172"/>
      <c r="L217" s="172"/>
      <c r="M217" s="172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112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54"/>
      <c r="B218" s="161"/>
      <c r="C218" s="191" t="s">
        <v>374</v>
      </c>
      <c r="D218" s="165"/>
      <c r="E218" s="169">
        <v>2.8319999999999999</v>
      </c>
      <c r="F218" s="172"/>
      <c r="G218" s="172"/>
      <c r="H218" s="172"/>
      <c r="I218" s="172"/>
      <c r="J218" s="172"/>
      <c r="K218" s="172"/>
      <c r="L218" s="172"/>
      <c r="M218" s="172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112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54"/>
      <c r="B219" s="161"/>
      <c r="C219" s="191" t="s">
        <v>375</v>
      </c>
      <c r="D219" s="165"/>
      <c r="E219" s="169">
        <v>1</v>
      </c>
      <c r="F219" s="172"/>
      <c r="G219" s="172"/>
      <c r="H219" s="172"/>
      <c r="I219" s="172"/>
      <c r="J219" s="172"/>
      <c r="K219" s="172"/>
      <c r="L219" s="172"/>
      <c r="M219" s="172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112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54"/>
      <c r="B220" s="161"/>
      <c r="C220" s="191" t="s">
        <v>376</v>
      </c>
      <c r="D220" s="165"/>
      <c r="E220" s="169">
        <v>3.7856000000000001</v>
      </c>
      <c r="F220" s="172"/>
      <c r="G220" s="172"/>
      <c r="H220" s="172"/>
      <c r="I220" s="172"/>
      <c r="J220" s="172"/>
      <c r="K220" s="172"/>
      <c r="L220" s="172"/>
      <c r="M220" s="172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112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54"/>
      <c r="B221" s="161"/>
      <c r="C221" s="191" t="s">
        <v>377</v>
      </c>
      <c r="D221" s="165"/>
      <c r="E221" s="169">
        <v>6.57</v>
      </c>
      <c r="F221" s="172"/>
      <c r="G221" s="172"/>
      <c r="H221" s="172"/>
      <c r="I221" s="172"/>
      <c r="J221" s="172"/>
      <c r="K221" s="172"/>
      <c r="L221" s="172"/>
      <c r="M221" s="172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112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54"/>
      <c r="B222" s="161"/>
      <c r="C222" s="191" t="s">
        <v>378</v>
      </c>
      <c r="D222" s="165"/>
      <c r="E222" s="169">
        <v>0.38</v>
      </c>
      <c r="F222" s="172"/>
      <c r="G222" s="172"/>
      <c r="H222" s="172"/>
      <c r="I222" s="172"/>
      <c r="J222" s="172"/>
      <c r="K222" s="172"/>
      <c r="L222" s="172"/>
      <c r="M222" s="172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112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54"/>
      <c r="B223" s="161"/>
      <c r="C223" s="191" t="s">
        <v>379</v>
      </c>
      <c r="D223" s="165"/>
      <c r="E223" s="169">
        <v>23.8416</v>
      </c>
      <c r="F223" s="172"/>
      <c r="G223" s="172"/>
      <c r="H223" s="172"/>
      <c r="I223" s="172"/>
      <c r="J223" s="172"/>
      <c r="K223" s="172"/>
      <c r="L223" s="172"/>
      <c r="M223" s="172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112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54"/>
      <c r="B224" s="161"/>
      <c r="C224" s="191" t="s">
        <v>380</v>
      </c>
      <c r="D224" s="165"/>
      <c r="E224" s="169">
        <v>78.731999999999999</v>
      </c>
      <c r="F224" s="172"/>
      <c r="G224" s="172"/>
      <c r="H224" s="172"/>
      <c r="I224" s="172"/>
      <c r="J224" s="172"/>
      <c r="K224" s="172"/>
      <c r="L224" s="172"/>
      <c r="M224" s="172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112</v>
      </c>
      <c r="AF224" s="153">
        <v>0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54"/>
      <c r="B225" s="161"/>
      <c r="C225" s="191" t="s">
        <v>381</v>
      </c>
      <c r="D225" s="165"/>
      <c r="E225" s="169">
        <v>3.12</v>
      </c>
      <c r="F225" s="172"/>
      <c r="G225" s="172"/>
      <c r="H225" s="172"/>
      <c r="I225" s="172"/>
      <c r="J225" s="172"/>
      <c r="K225" s="172"/>
      <c r="L225" s="172"/>
      <c r="M225" s="172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112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54"/>
      <c r="B226" s="161"/>
      <c r="C226" s="191" t="s">
        <v>382</v>
      </c>
      <c r="D226" s="165"/>
      <c r="E226" s="169">
        <v>2.7984</v>
      </c>
      <c r="F226" s="172"/>
      <c r="G226" s="172"/>
      <c r="H226" s="172"/>
      <c r="I226" s="172"/>
      <c r="J226" s="172"/>
      <c r="K226" s="172"/>
      <c r="L226" s="172"/>
      <c r="M226" s="172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112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54"/>
      <c r="B227" s="161"/>
      <c r="C227" s="191" t="s">
        <v>383</v>
      </c>
      <c r="D227" s="165"/>
      <c r="E227" s="169">
        <v>6.0750000000000002</v>
      </c>
      <c r="F227" s="172"/>
      <c r="G227" s="172"/>
      <c r="H227" s="172"/>
      <c r="I227" s="172"/>
      <c r="J227" s="172"/>
      <c r="K227" s="172"/>
      <c r="L227" s="172"/>
      <c r="M227" s="172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112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54"/>
      <c r="B228" s="161"/>
      <c r="C228" s="191" t="s">
        <v>384</v>
      </c>
      <c r="D228" s="165"/>
      <c r="E228" s="169">
        <v>5.0039999999999996</v>
      </c>
      <c r="F228" s="172"/>
      <c r="G228" s="172"/>
      <c r="H228" s="172"/>
      <c r="I228" s="172"/>
      <c r="J228" s="172"/>
      <c r="K228" s="172"/>
      <c r="L228" s="172"/>
      <c r="M228" s="172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112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54"/>
      <c r="B229" s="161"/>
      <c r="C229" s="191" t="s">
        <v>385</v>
      </c>
      <c r="D229" s="165"/>
      <c r="E229" s="169">
        <v>4.32</v>
      </c>
      <c r="F229" s="172"/>
      <c r="G229" s="172"/>
      <c r="H229" s="172"/>
      <c r="I229" s="172"/>
      <c r="J229" s="172"/>
      <c r="K229" s="172"/>
      <c r="L229" s="172"/>
      <c r="M229" s="172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112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54"/>
      <c r="B230" s="161"/>
      <c r="C230" s="191" t="s">
        <v>386</v>
      </c>
      <c r="D230" s="165"/>
      <c r="E230" s="169">
        <v>27.552</v>
      </c>
      <c r="F230" s="172"/>
      <c r="G230" s="172"/>
      <c r="H230" s="172"/>
      <c r="I230" s="172"/>
      <c r="J230" s="172"/>
      <c r="K230" s="172"/>
      <c r="L230" s="172"/>
      <c r="M230" s="172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112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54"/>
      <c r="B231" s="161"/>
      <c r="C231" s="191" t="s">
        <v>387</v>
      </c>
      <c r="D231" s="165"/>
      <c r="E231" s="169">
        <v>6.1487999999999996</v>
      </c>
      <c r="F231" s="172"/>
      <c r="G231" s="172"/>
      <c r="H231" s="172"/>
      <c r="I231" s="172"/>
      <c r="J231" s="172"/>
      <c r="K231" s="172"/>
      <c r="L231" s="172"/>
      <c r="M231" s="172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112</v>
      </c>
      <c r="AF231" s="153">
        <v>0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54">
        <v>77</v>
      </c>
      <c r="B232" s="161" t="s">
        <v>388</v>
      </c>
      <c r="C232" s="190" t="s">
        <v>389</v>
      </c>
      <c r="D232" s="163" t="s">
        <v>140</v>
      </c>
      <c r="E232" s="168">
        <v>8.5</v>
      </c>
      <c r="F232" s="171"/>
      <c r="G232" s="172">
        <f>ROUND(E232*F232,2)</f>
        <v>0</v>
      </c>
      <c r="H232" s="171"/>
      <c r="I232" s="172">
        <f>ROUND(E232*H232,2)</f>
        <v>0</v>
      </c>
      <c r="J232" s="171"/>
      <c r="K232" s="172">
        <f>ROUND(E232*J232,2)</f>
        <v>0</v>
      </c>
      <c r="L232" s="172">
        <v>21</v>
      </c>
      <c r="M232" s="172">
        <f>G232*(1+L232/100)</f>
        <v>0</v>
      </c>
      <c r="N232" s="163">
        <v>3.8000000000000002E-4</v>
      </c>
      <c r="O232" s="163">
        <f>ROUND(E232*N232,5)</f>
        <v>3.2299999999999998E-3</v>
      </c>
      <c r="P232" s="163">
        <v>0</v>
      </c>
      <c r="Q232" s="163">
        <f>ROUND(E232*P232,5)</f>
        <v>0</v>
      </c>
      <c r="R232" s="163"/>
      <c r="S232" s="163"/>
      <c r="T232" s="164">
        <v>0.15</v>
      </c>
      <c r="U232" s="163">
        <f>ROUND(E232*T232,2)</f>
        <v>1.28</v>
      </c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110</v>
      </c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54"/>
      <c r="B233" s="161"/>
      <c r="C233" s="191" t="s">
        <v>390</v>
      </c>
      <c r="D233" s="165"/>
      <c r="E233" s="169">
        <v>8.5</v>
      </c>
      <c r="F233" s="172"/>
      <c r="G233" s="172"/>
      <c r="H233" s="172"/>
      <c r="I233" s="172"/>
      <c r="J233" s="172"/>
      <c r="K233" s="172"/>
      <c r="L233" s="172"/>
      <c r="M233" s="172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112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x14ac:dyDescent="0.2">
      <c r="A234" s="155" t="s">
        <v>105</v>
      </c>
      <c r="B234" s="162" t="s">
        <v>78</v>
      </c>
      <c r="C234" s="192" t="s">
        <v>26</v>
      </c>
      <c r="D234" s="166"/>
      <c r="E234" s="170"/>
      <c r="F234" s="173"/>
      <c r="G234" s="173">
        <f>SUMIF(AE235:AE254,"&lt;&gt;NOR",G235:G254)</f>
        <v>0</v>
      </c>
      <c r="H234" s="173"/>
      <c r="I234" s="173">
        <f>SUM(I235:I254)</f>
        <v>0</v>
      </c>
      <c r="J234" s="173"/>
      <c r="K234" s="173">
        <f>SUM(K235:K254)</f>
        <v>0</v>
      </c>
      <c r="L234" s="173"/>
      <c r="M234" s="173">
        <f>SUM(M235:M254)</f>
        <v>0</v>
      </c>
      <c r="N234" s="166"/>
      <c r="O234" s="166">
        <f>SUM(O235:O254)</f>
        <v>0</v>
      </c>
      <c r="P234" s="166"/>
      <c r="Q234" s="166">
        <f>SUM(Q235:Q254)</f>
        <v>0</v>
      </c>
      <c r="R234" s="166"/>
      <c r="S234" s="166"/>
      <c r="T234" s="167"/>
      <c r="U234" s="166">
        <f>SUM(U235:U254)</f>
        <v>0</v>
      </c>
      <c r="AE234" t="s">
        <v>106</v>
      </c>
    </row>
    <row r="235" spans="1:60" outlineLevel="1" x14ac:dyDescent="0.2">
      <c r="A235" s="154">
        <v>78</v>
      </c>
      <c r="B235" s="161" t="s">
        <v>391</v>
      </c>
      <c r="C235" s="190" t="s">
        <v>392</v>
      </c>
      <c r="D235" s="163" t="s">
        <v>393</v>
      </c>
      <c r="E235" s="168">
        <v>1</v>
      </c>
      <c r="F235" s="171"/>
      <c r="G235" s="172">
        <f>ROUND(E235*F235,2)</f>
        <v>0</v>
      </c>
      <c r="H235" s="171"/>
      <c r="I235" s="172">
        <f>ROUND(E235*H235,2)</f>
        <v>0</v>
      </c>
      <c r="J235" s="171"/>
      <c r="K235" s="172">
        <f>ROUND(E235*J235,2)</f>
        <v>0</v>
      </c>
      <c r="L235" s="172">
        <v>21</v>
      </c>
      <c r="M235" s="172">
        <f>G235*(1+L235/100)</f>
        <v>0</v>
      </c>
      <c r="N235" s="163">
        <v>0</v>
      </c>
      <c r="O235" s="163">
        <f>ROUND(E235*N235,5)</f>
        <v>0</v>
      </c>
      <c r="P235" s="163">
        <v>0</v>
      </c>
      <c r="Q235" s="163">
        <f>ROUND(E235*P235,5)</f>
        <v>0</v>
      </c>
      <c r="R235" s="163"/>
      <c r="S235" s="163"/>
      <c r="T235" s="164">
        <v>0</v>
      </c>
      <c r="U235" s="163">
        <f>ROUND(E235*T235,2)</f>
        <v>0</v>
      </c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110</v>
      </c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ht="22.5" outlineLevel="1" x14ac:dyDescent="0.2">
      <c r="A236" s="154"/>
      <c r="B236" s="161"/>
      <c r="C236" s="247" t="s">
        <v>394</v>
      </c>
      <c r="D236" s="248"/>
      <c r="E236" s="249"/>
      <c r="F236" s="250"/>
      <c r="G236" s="251"/>
      <c r="H236" s="172"/>
      <c r="I236" s="172"/>
      <c r="J236" s="172"/>
      <c r="K236" s="172"/>
      <c r="L236" s="172"/>
      <c r="M236" s="172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120</v>
      </c>
      <c r="AF236" s="153"/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6" t="str">
        <f>C236</f>
        <v>Zaměření a vytyčení stávajících inženýrských sítí v místě stavby z hlediska jejich ochrany při provádění stavby.</v>
      </c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54">
        <v>79</v>
      </c>
      <c r="B237" s="161" t="s">
        <v>395</v>
      </c>
      <c r="C237" s="190" t="s">
        <v>396</v>
      </c>
      <c r="D237" s="163" t="s">
        <v>393</v>
      </c>
      <c r="E237" s="168">
        <v>1</v>
      </c>
      <c r="F237" s="171"/>
      <c r="G237" s="172">
        <f>ROUND(E237*F237,2)</f>
        <v>0</v>
      </c>
      <c r="H237" s="171"/>
      <c r="I237" s="172">
        <f>ROUND(E237*H237,2)</f>
        <v>0</v>
      </c>
      <c r="J237" s="171"/>
      <c r="K237" s="172">
        <f>ROUND(E237*J237,2)</f>
        <v>0</v>
      </c>
      <c r="L237" s="172">
        <v>21</v>
      </c>
      <c r="M237" s="172">
        <f>G237*(1+L237/100)</f>
        <v>0</v>
      </c>
      <c r="N237" s="163">
        <v>0</v>
      </c>
      <c r="O237" s="163">
        <f>ROUND(E237*N237,5)</f>
        <v>0</v>
      </c>
      <c r="P237" s="163">
        <v>0</v>
      </c>
      <c r="Q237" s="163">
        <f>ROUND(E237*P237,5)</f>
        <v>0</v>
      </c>
      <c r="R237" s="163"/>
      <c r="S237" s="163"/>
      <c r="T237" s="164">
        <v>0</v>
      </c>
      <c r="U237" s="163">
        <f>ROUND(E237*T237,2)</f>
        <v>0</v>
      </c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110</v>
      </c>
      <c r="AF237" s="153"/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54"/>
      <c r="B238" s="161"/>
      <c r="C238" s="247" t="s">
        <v>397</v>
      </c>
      <c r="D238" s="248"/>
      <c r="E238" s="249"/>
      <c r="F238" s="250"/>
      <c r="G238" s="251"/>
      <c r="H238" s="172"/>
      <c r="I238" s="172"/>
      <c r="J238" s="172"/>
      <c r="K238" s="172"/>
      <c r="L238" s="172"/>
      <c r="M238" s="172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120</v>
      </c>
      <c r="AF238" s="153"/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6" t="str">
        <f>C238</f>
        <v>Geodetické vytyčení stavby dle PD.</v>
      </c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54">
        <v>80</v>
      </c>
      <c r="B239" s="161" t="s">
        <v>398</v>
      </c>
      <c r="C239" s="190" t="s">
        <v>399</v>
      </c>
      <c r="D239" s="163" t="s">
        <v>393</v>
      </c>
      <c r="E239" s="168">
        <v>1</v>
      </c>
      <c r="F239" s="171"/>
      <c r="G239" s="172">
        <f>ROUND(E239*F239,2)</f>
        <v>0</v>
      </c>
      <c r="H239" s="171"/>
      <c r="I239" s="172">
        <f>ROUND(E239*H239,2)</f>
        <v>0</v>
      </c>
      <c r="J239" s="171"/>
      <c r="K239" s="172">
        <f>ROUND(E239*J239,2)</f>
        <v>0</v>
      </c>
      <c r="L239" s="172">
        <v>21</v>
      </c>
      <c r="M239" s="172">
        <f>G239*(1+L239/100)</f>
        <v>0</v>
      </c>
      <c r="N239" s="163">
        <v>0</v>
      </c>
      <c r="O239" s="163">
        <f>ROUND(E239*N239,5)</f>
        <v>0</v>
      </c>
      <c r="P239" s="163">
        <v>0</v>
      </c>
      <c r="Q239" s="163">
        <f>ROUND(E239*P239,5)</f>
        <v>0</v>
      </c>
      <c r="R239" s="163"/>
      <c r="S239" s="163"/>
      <c r="T239" s="164">
        <v>0</v>
      </c>
      <c r="U239" s="163">
        <f>ROUND(E239*T239,2)</f>
        <v>0</v>
      </c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110</v>
      </c>
      <c r="AF239" s="153"/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ht="22.5" outlineLevel="1" x14ac:dyDescent="0.2">
      <c r="A240" s="154"/>
      <c r="B240" s="161"/>
      <c r="C240" s="247" t="s">
        <v>400</v>
      </c>
      <c r="D240" s="248"/>
      <c r="E240" s="249"/>
      <c r="F240" s="250"/>
      <c r="G240" s="251"/>
      <c r="H240" s="172"/>
      <c r="I240" s="172"/>
      <c r="J240" s="172"/>
      <c r="K240" s="172"/>
      <c r="L240" s="172"/>
      <c r="M240" s="172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120</v>
      </c>
      <c r="AF240" s="153"/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6" t="str">
        <f>C240</f>
        <v>Zpracování výrobní dokumentace u skluzavky, dřevěných lezeckých stěn a podesty skluzavky. Nutno konzultovat s investorem, TDS a AD.</v>
      </c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54">
        <v>81</v>
      </c>
      <c r="B241" s="161" t="s">
        <v>401</v>
      </c>
      <c r="C241" s="190" t="s">
        <v>402</v>
      </c>
      <c r="D241" s="163" t="s">
        <v>393</v>
      </c>
      <c r="E241" s="168">
        <v>1</v>
      </c>
      <c r="F241" s="171"/>
      <c r="G241" s="172">
        <f>ROUND(E241*F241,2)</f>
        <v>0</v>
      </c>
      <c r="H241" s="171"/>
      <c r="I241" s="172">
        <f>ROUND(E241*H241,2)</f>
        <v>0</v>
      </c>
      <c r="J241" s="171"/>
      <c r="K241" s="172">
        <f>ROUND(E241*J241,2)</f>
        <v>0</v>
      </c>
      <c r="L241" s="172">
        <v>21</v>
      </c>
      <c r="M241" s="172">
        <f>G241*(1+L241/100)</f>
        <v>0</v>
      </c>
      <c r="N241" s="163">
        <v>0</v>
      </c>
      <c r="O241" s="163">
        <f>ROUND(E241*N241,5)</f>
        <v>0</v>
      </c>
      <c r="P241" s="163">
        <v>0</v>
      </c>
      <c r="Q241" s="163">
        <f>ROUND(E241*P241,5)</f>
        <v>0</v>
      </c>
      <c r="R241" s="163"/>
      <c r="S241" s="163"/>
      <c r="T241" s="164">
        <v>0</v>
      </c>
      <c r="U241" s="163">
        <f>ROUND(E241*T241,2)</f>
        <v>0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110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ht="22.5" outlineLevel="1" x14ac:dyDescent="0.2">
      <c r="A242" s="154"/>
      <c r="B242" s="161"/>
      <c r="C242" s="247" t="s">
        <v>403</v>
      </c>
      <c r="D242" s="248"/>
      <c r="E242" s="249"/>
      <c r="F242" s="250"/>
      <c r="G242" s="251"/>
      <c r="H242" s="172"/>
      <c r="I242" s="172"/>
      <c r="J242" s="172"/>
      <c r="K242" s="172"/>
      <c r="L242" s="172"/>
      <c r="M242" s="172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120</v>
      </c>
      <c r="AF242" s="153"/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6" t="str">
        <f>C242</f>
        <v>U skluzavky a šikmých lezeckých stěn se jedná o atypickou herní konstrukci, která po dokončení musí projít certifikací odbornou společností (např. TÜV SÜD)</v>
      </c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54">
        <v>82</v>
      </c>
      <c r="B243" s="161" t="s">
        <v>404</v>
      </c>
      <c r="C243" s="190" t="s">
        <v>405</v>
      </c>
      <c r="D243" s="163" t="s">
        <v>393</v>
      </c>
      <c r="E243" s="168">
        <v>1</v>
      </c>
      <c r="F243" s="171"/>
      <c r="G243" s="172">
        <f>ROUND(E243*F243,2)</f>
        <v>0</v>
      </c>
      <c r="H243" s="171"/>
      <c r="I243" s="172">
        <f>ROUND(E243*H243,2)</f>
        <v>0</v>
      </c>
      <c r="J243" s="171"/>
      <c r="K243" s="172">
        <f>ROUND(E243*J243,2)</f>
        <v>0</v>
      </c>
      <c r="L243" s="172">
        <v>21</v>
      </c>
      <c r="M243" s="172">
        <f>G243*(1+L243/100)</f>
        <v>0</v>
      </c>
      <c r="N243" s="163">
        <v>0</v>
      </c>
      <c r="O243" s="163">
        <f>ROUND(E243*N243,5)</f>
        <v>0</v>
      </c>
      <c r="P243" s="163">
        <v>0</v>
      </c>
      <c r="Q243" s="163">
        <f>ROUND(E243*P243,5)</f>
        <v>0</v>
      </c>
      <c r="R243" s="163"/>
      <c r="S243" s="163"/>
      <c r="T243" s="164">
        <v>0</v>
      </c>
      <c r="U243" s="163">
        <f>ROUND(E243*T243,2)</f>
        <v>0</v>
      </c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110</v>
      </c>
      <c r="AF243" s="153"/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54"/>
      <c r="B244" s="161"/>
      <c r="C244" s="247" t="s">
        <v>406</v>
      </c>
      <c r="D244" s="248"/>
      <c r="E244" s="249"/>
      <c r="F244" s="250"/>
      <c r="G244" s="251"/>
      <c r="H244" s="172"/>
      <c r="I244" s="172"/>
      <c r="J244" s="172"/>
      <c r="K244" s="172"/>
      <c r="L244" s="172"/>
      <c r="M244" s="172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120</v>
      </c>
      <c r="AF244" s="153"/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6" t="str">
        <f>C244</f>
        <v>Koordinace stavebních a technologických dodávek stavby.</v>
      </c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54">
        <v>83</v>
      </c>
      <c r="B245" s="161" t="s">
        <v>407</v>
      </c>
      <c r="C245" s="190" t="s">
        <v>408</v>
      </c>
      <c r="D245" s="163" t="s">
        <v>393</v>
      </c>
      <c r="E245" s="168">
        <v>1</v>
      </c>
      <c r="F245" s="171"/>
      <c r="G245" s="172">
        <f>ROUND(E245*F245,2)</f>
        <v>0</v>
      </c>
      <c r="H245" s="171"/>
      <c r="I245" s="172">
        <f>ROUND(E245*H245,2)</f>
        <v>0</v>
      </c>
      <c r="J245" s="171"/>
      <c r="K245" s="172">
        <f>ROUND(E245*J245,2)</f>
        <v>0</v>
      </c>
      <c r="L245" s="172">
        <v>21</v>
      </c>
      <c r="M245" s="172">
        <f>G245*(1+L245/100)</f>
        <v>0</v>
      </c>
      <c r="N245" s="163">
        <v>0</v>
      </c>
      <c r="O245" s="163">
        <f>ROUND(E245*N245,5)</f>
        <v>0</v>
      </c>
      <c r="P245" s="163">
        <v>0</v>
      </c>
      <c r="Q245" s="163">
        <f>ROUND(E245*P245,5)</f>
        <v>0</v>
      </c>
      <c r="R245" s="163"/>
      <c r="S245" s="163"/>
      <c r="T245" s="164">
        <v>0</v>
      </c>
      <c r="U245" s="163">
        <f>ROUND(E245*T245,2)</f>
        <v>0</v>
      </c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110</v>
      </c>
      <c r="AF245" s="153"/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ht="22.5" outlineLevel="1" x14ac:dyDescent="0.2">
      <c r="A246" s="154"/>
      <c r="B246" s="161"/>
      <c r="C246" s="247" t="s">
        <v>409</v>
      </c>
      <c r="D246" s="248"/>
      <c r="E246" s="249"/>
      <c r="F246" s="250"/>
      <c r="G246" s="251"/>
      <c r="H246" s="172"/>
      <c r="I246" s="172"/>
      <c r="J246" s="172"/>
      <c r="K246" s="172"/>
      <c r="L246" s="172"/>
      <c r="M246" s="172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120</v>
      </c>
      <c r="AF246" s="153"/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6" t="str">
        <f>C246</f>
        <v>Případná příprava území pro objekty zařízení staveniště a vlastní vybudování objektů zařízení staveniště. Buňky, mobilní WC, oplocení.</v>
      </c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54">
        <v>84</v>
      </c>
      <c r="B247" s="161" t="s">
        <v>410</v>
      </c>
      <c r="C247" s="190" t="s">
        <v>411</v>
      </c>
      <c r="D247" s="163" t="s">
        <v>393</v>
      </c>
      <c r="E247" s="168">
        <v>1</v>
      </c>
      <c r="F247" s="171"/>
      <c r="G247" s="172">
        <f>ROUND(E247*F247,2)</f>
        <v>0</v>
      </c>
      <c r="H247" s="171"/>
      <c r="I247" s="172">
        <f>ROUND(E247*H247,2)</f>
        <v>0</v>
      </c>
      <c r="J247" s="171"/>
      <c r="K247" s="172">
        <f>ROUND(E247*J247,2)</f>
        <v>0</v>
      </c>
      <c r="L247" s="172">
        <v>21</v>
      </c>
      <c r="M247" s="172">
        <f>G247*(1+L247/100)</f>
        <v>0</v>
      </c>
      <c r="N247" s="163">
        <v>0</v>
      </c>
      <c r="O247" s="163">
        <f>ROUND(E247*N247,5)</f>
        <v>0</v>
      </c>
      <c r="P247" s="163">
        <v>0</v>
      </c>
      <c r="Q247" s="163">
        <f>ROUND(E247*P247,5)</f>
        <v>0</v>
      </c>
      <c r="R247" s="163"/>
      <c r="S247" s="163"/>
      <c r="T247" s="164">
        <v>0</v>
      </c>
      <c r="U247" s="163">
        <f>ROUND(E247*T247,2)</f>
        <v>0</v>
      </c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110</v>
      </c>
      <c r="AF247" s="153"/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54"/>
      <c r="B248" s="161"/>
      <c r="C248" s="247" t="s">
        <v>412</v>
      </c>
      <c r="D248" s="248"/>
      <c r="E248" s="249"/>
      <c r="F248" s="250"/>
      <c r="G248" s="251"/>
      <c r="H248" s="172"/>
      <c r="I248" s="172"/>
      <c r="J248" s="172"/>
      <c r="K248" s="172"/>
      <c r="L248" s="172"/>
      <c r="M248" s="172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120</v>
      </c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6" t="str">
        <f>C248</f>
        <v>Náklady spojené s provozem staveniště, které vzniknou dodavateli podle podmínek smlouvy.</v>
      </c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54">
        <v>85</v>
      </c>
      <c r="B249" s="161" t="s">
        <v>413</v>
      </c>
      <c r="C249" s="190" t="s">
        <v>414</v>
      </c>
      <c r="D249" s="163" t="s">
        <v>393</v>
      </c>
      <c r="E249" s="168">
        <v>1</v>
      </c>
      <c r="F249" s="171"/>
      <c r="G249" s="172">
        <f>ROUND(E249*F249,2)</f>
        <v>0</v>
      </c>
      <c r="H249" s="171"/>
      <c r="I249" s="172">
        <f>ROUND(E249*H249,2)</f>
        <v>0</v>
      </c>
      <c r="J249" s="171"/>
      <c r="K249" s="172">
        <f>ROUND(E249*J249,2)</f>
        <v>0</v>
      </c>
      <c r="L249" s="172">
        <v>21</v>
      </c>
      <c r="M249" s="172">
        <f>G249*(1+L249/100)</f>
        <v>0</v>
      </c>
      <c r="N249" s="163">
        <v>0</v>
      </c>
      <c r="O249" s="163">
        <f>ROUND(E249*N249,5)</f>
        <v>0</v>
      </c>
      <c r="P249" s="163">
        <v>0</v>
      </c>
      <c r="Q249" s="163">
        <f>ROUND(E249*P249,5)</f>
        <v>0</v>
      </c>
      <c r="R249" s="163"/>
      <c r="S249" s="163"/>
      <c r="T249" s="164">
        <v>0</v>
      </c>
      <c r="U249" s="163">
        <f>ROUND(E249*T249,2)</f>
        <v>0</v>
      </c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110</v>
      </c>
      <c r="AF249" s="153"/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ht="45" outlineLevel="1" x14ac:dyDescent="0.2">
      <c r="A250" s="154"/>
      <c r="B250" s="161"/>
      <c r="C250" s="247" t="s">
        <v>415</v>
      </c>
      <c r="D250" s="248"/>
      <c r="E250" s="249"/>
      <c r="F250" s="250"/>
      <c r="G250" s="251"/>
      <c r="H250" s="172"/>
      <c r="I250" s="172"/>
      <c r="J250" s="172"/>
      <c r="K250" s="172"/>
      <c r="L250" s="172"/>
      <c r="M250" s="172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120</v>
      </c>
      <c r="AF250" s="153"/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6" t="str">
        <f>C250</f>
        <v>Odstranění objektů zařízení staveniště a jejich odvoz. Položka zahrnuje i náklady na úpravu povrchů po odstranění zařízení staveniště a úklid ploch, na kterých bylo zařízení staveniště provozováno. Část vymezená oplocením a všechny ostatní používané plochy budou vyklizené, vyčištěné, travnaté plochy posečené, vyhrabané.</v>
      </c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54">
        <v>86</v>
      </c>
      <c r="B251" s="161" t="s">
        <v>416</v>
      </c>
      <c r="C251" s="190" t="s">
        <v>417</v>
      </c>
      <c r="D251" s="163" t="s">
        <v>393</v>
      </c>
      <c r="E251" s="168">
        <v>1</v>
      </c>
      <c r="F251" s="171"/>
      <c r="G251" s="172">
        <f>ROUND(E251*F251,2)</f>
        <v>0</v>
      </c>
      <c r="H251" s="171"/>
      <c r="I251" s="172">
        <f>ROUND(E251*H251,2)</f>
        <v>0</v>
      </c>
      <c r="J251" s="171"/>
      <c r="K251" s="172">
        <f>ROUND(E251*J251,2)</f>
        <v>0</v>
      </c>
      <c r="L251" s="172">
        <v>21</v>
      </c>
      <c r="M251" s="172">
        <f>G251*(1+L251/100)</f>
        <v>0</v>
      </c>
      <c r="N251" s="163">
        <v>0</v>
      </c>
      <c r="O251" s="163">
        <f>ROUND(E251*N251,5)</f>
        <v>0</v>
      </c>
      <c r="P251" s="163">
        <v>0</v>
      </c>
      <c r="Q251" s="163">
        <f>ROUND(E251*P251,5)</f>
        <v>0</v>
      </c>
      <c r="R251" s="163"/>
      <c r="S251" s="163"/>
      <c r="T251" s="164">
        <v>0</v>
      </c>
      <c r="U251" s="163">
        <f>ROUND(E251*T251,2)</f>
        <v>0</v>
      </c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110</v>
      </c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22.5" outlineLevel="1" x14ac:dyDescent="0.2">
      <c r="A252" s="154"/>
      <c r="B252" s="161"/>
      <c r="C252" s="247" t="s">
        <v>418</v>
      </c>
      <c r="D252" s="248"/>
      <c r="E252" s="249"/>
      <c r="F252" s="250"/>
      <c r="G252" s="251"/>
      <c r="H252" s="172"/>
      <c r="I252" s="172"/>
      <c r="J252" s="172"/>
      <c r="K252" s="172"/>
      <c r="L252" s="172"/>
      <c r="M252" s="172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120</v>
      </c>
      <c r="AF252" s="153"/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6" t="str">
        <f>C252</f>
        <v>Náklady na vyhotovení dokumentace skutečného provedení stavby a její předání objednateli v požadované formě a požadovaném počtu.</v>
      </c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54">
        <v>87</v>
      </c>
      <c r="B253" s="161" t="s">
        <v>419</v>
      </c>
      <c r="C253" s="190" t="s">
        <v>420</v>
      </c>
      <c r="D253" s="163" t="s">
        <v>393</v>
      </c>
      <c r="E253" s="168">
        <v>1</v>
      </c>
      <c r="F253" s="171"/>
      <c r="G253" s="172">
        <f>ROUND(E253*F253,2)</f>
        <v>0</v>
      </c>
      <c r="H253" s="171"/>
      <c r="I253" s="172">
        <f>ROUND(E253*H253,2)</f>
        <v>0</v>
      </c>
      <c r="J253" s="171"/>
      <c r="K253" s="172">
        <f>ROUND(E253*J253,2)</f>
        <v>0</v>
      </c>
      <c r="L253" s="172">
        <v>21</v>
      </c>
      <c r="M253" s="172">
        <f>G253*(1+L253/100)</f>
        <v>0</v>
      </c>
      <c r="N253" s="163">
        <v>0</v>
      </c>
      <c r="O253" s="163">
        <f>ROUND(E253*N253,5)</f>
        <v>0</v>
      </c>
      <c r="P253" s="163">
        <v>0</v>
      </c>
      <c r="Q253" s="163">
        <f>ROUND(E253*P253,5)</f>
        <v>0</v>
      </c>
      <c r="R253" s="163"/>
      <c r="S253" s="163"/>
      <c r="T253" s="164">
        <v>0</v>
      </c>
      <c r="U253" s="163">
        <f>ROUND(E253*T253,2)</f>
        <v>0</v>
      </c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110</v>
      </c>
      <c r="AF253" s="153"/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ht="22.5" outlineLevel="1" x14ac:dyDescent="0.2">
      <c r="A254" s="181"/>
      <c r="B254" s="182"/>
      <c r="C254" s="252" t="s">
        <v>421</v>
      </c>
      <c r="D254" s="253"/>
      <c r="E254" s="254"/>
      <c r="F254" s="255"/>
      <c r="G254" s="256"/>
      <c r="H254" s="183"/>
      <c r="I254" s="183"/>
      <c r="J254" s="183"/>
      <c r="K254" s="183"/>
      <c r="L254" s="183"/>
      <c r="M254" s="183"/>
      <c r="N254" s="184"/>
      <c r="O254" s="184"/>
      <c r="P254" s="184"/>
      <c r="Q254" s="184"/>
      <c r="R254" s="184"/>
      <c r="S254" s="184"/>
      <c r="T254" s="185"/>
      <c r="U254" s="184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120</v>
      </c>
      <c r="AF254" s="153"/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6" t="str">
        <f>C254</f>
        <v>Náklady na zaměření skutečného provedení stavby. Součástí zaměření bude zaměření nových ploch a vybavení, vč. dodávní akceptačního protokolu.</v>
      </c>
      <c r="BB254" s="153"/>
      <c r="BC254" s="153"/>
      <c r="BD254" s="153"/>
      <c r="BE254" s="153"/>
      <c r="BF254" s="153"/>
      <c r="BG254" s="153"/>
      <c r="BH254" s="153"/>
    </row>
    <row r="255" spans="1:60" x14ac:dyDescent="0.2">
      <c r="A255" s="6"/>
      <c r="B255" s="7" t="s">
        <v>422</v>
      </c>
      <c r="C255" s="193" t="s">
        <v>422</v>
      </c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AC255">
        <v>15</v>
      </c>
      <c r="AD255">
        <v>21</v>
      </c>
    </row>
    <row r="256" spans="1:60" x14ac:dyDescent="0.2">
      <c r="A256" s="186"/>
      <c r="B256" s="187">
        <v>26</v>
      </c>
      <c r="C256" s="194" t="s">
        <v>422</v>
      </c>
      <c r="D256" s="188"/>
      <c r="E256" s="188"/>
      <c r="F256" s="188"/>
      <c r="G256" s="189">
        <f>G8+G78+G103+G109+G124+G128+G141+G143+G195+G212+G234</f>
        <v>0</v>
      </c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AC256">
        <f>SUMIF(L7:L254,AC255,G7:G254)</f>
        <v>0</v>
      </c>
      <c r="AD256">
        <f>SUMIF(L7:L254,AD255,G7:G254)</f>
        <v>0</v>
      </c>
      <c r="AE256" t="s">
        <v>423</v>
      </c>
    </row>
    <row r="257" spans="1:31" x14ac:dyDescent="0.2">
      <c r="A257" s="6"/>
      <c r="B257" s="7" t="s">
        <v>422</v>
      </c>
      <c r="C257" s="193" t="s">
        <v>422</v>
      </c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</row>
    <row r="258" spans="1:31" x14ac:dyDescent="0.2">
      <c r="A258" s="6"/>
      <c r="B258" s="7" t="s">
        <v>422</v>
      </c>
      <c r="C258" s="193" t="s">
        <v>422</v>
      </c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</row>
    <row r="259" spans="1:3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</row>
    <row r="260" spans="1:3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AE260" t="s">
        <v>424</v>
      </c>
    </row>
    <row r="261" spans="1:3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</row>
    <row r="262" spans="1:3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</row>
    <row r="263" spans="1:3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</row>
    <row r="264" spans="1:3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</row>
    <row r="265" spans="1:31" x14ac:dyDescent="0.2">
      <c r="A265" s="6"/>
      <c r="B265" s="6" t="s">
        <v>422</v>
      </c>
      <c r="C265" s="6" t="s">
        <v>422</v>
      </c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</row>
    <row r="266" spans="1:31" x14ac:dyDescent="0.2">
      <c r="A266" s="6"/>
      <c r="B266" s="6"/>
      <c r="C266" s="6"/>
      <c r="D266" s="6"/>
      <c r="E266" s="6"/>
      <c r="F266" s="6"/>
      <c r="G266" s="6"/>
      <c r="AE266" t="s">
        <v>425</v>
      </c>
    </row>
  </sheetData>
  <sheetProtection algorithmName="SHA-512" hashValue="n27Bz6ewuw7DGVi4jfcDfYNLkJXetRurnBsPfLYd/z98OqekWbuNAJxRfsLlk4NLQLSg7VQPoyPUK7JVBbiE9w==" saltValue="bM94VGhQ0f128ZK2plzfmw==" spinCount="100000" sheet="1" objects="1" scenarios="1"/>
  <mergeCells count="32">
    <mergeCell ref="C91:G91"/>
    <mergeCell ref="A1:G1"/>
    <mergeCell ref="C2:G2"/>
    <mergeCell ref="C3:G3"/>
    <mergeCell ref="C4:G4"/>
    <mergeCell ref="C15:G15"/>
    <mergeCell ref="C18:G18"/>
    <mergeCell ref="C25:G25"/>
    <mergeCell ref="C43:G43"/>
    <mergeCell ref="C45:G45"/>
    <mergeCell ref="C72:G72"/>
    <mergeCell ref="C73:G73"/>
    <mergeCell ref="C238:G238"/>
    <mergeCell ref="C120:G120"/>
    <mergeCell ref="C138:G138"/>
    <mergeCell ref="C140:G140"/>
    <mergeCell ref="C145:G145"/>
    <mergeCell ref="C154:G154"/>
    <mergeCell ref="C161:G161"/>
    <mergeCell ref="C166:G166"/>
    <mergeCell ref="C175:G175"/>
    <mergeCell ref="C183:G183"/>
    <mergeCell ref="C214:G214"/>
    <mergeCell ref="C236:G236"/>
    <mergeCell ref="C252:G252"/>
    <mergeCell ref="C254:G254"/>
    <mergeCell ref="C240:G240"/>
    <mergeCell ref="C242:G242"/>
    <mergeCell ref="C244:G244"/>
    <mergeCell ref="C246:G246"/>
    <mergeCell ref="C248:G248"/>
    <mergeCell ref="C250:G25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Nevoralová Jana, Ing.</cp:lastModifiedBy>
  <cp:lastPrinted>2014-02-28T09:52:57Z</cp:lastPrinted>
  <dcterms:created xsi:type="dcterms:W3CDTF">2009-04-08T07:15:50Z</dcterms:created>
  <dcterms:modified xsi:type="dcterms:W3CDTF">2022-02-01T14:17:47Z</dcterms:modified>
</cp:coreProperties>
</file>