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0\Záchytné parkoviště a cvičná plocha, Hrotovická\Zadavaci_rizeni_2021_realizace\01a_ZD\"/>
    </mc:Choice>
  </mc:AlternateContent>
  <bookViews>
    <workbookView xWindow="2715" yWindow="1530" windowWidth="16410" windowHeight="9420" firstSheet="16" activeTab="18"/>
  </bookViews>
  <sheets>
    <sheet name="Pokyny pro vyplnění" sheetId="11" r:id="rId1"/>
    <sheet name="Stavba" sheetId="1" r:id="rId2"/>
    <sheet name="VzorPolozky" sheetId="10" state="hidden" r:id="rId3"/>
    <sheet name="SO 100 01 Pol" sheetId="12" r:id="rId4"/>
    <sheet name="SO 100 02 Pol" sheetId="13" r:id="rId5"/>
    <sheet name="SO 310 02 Pol" sheetId="14" r:id="rId6"/>
    <sheet name="SO 400 01 Pol" sheetId="15" r:id="rId7"/>
    <sheet name="SO 405 01 Pol" sheetId="16" r:id="rId8"/>
    <sheet name="SO 420 01 Pol" sheetId="17" r:id="rId9"/>
    <sheet name="SO 700 01 Pol" sheetId="18" r:id="rId10"/>
    <sheet name="SO 800 01 Pol" sheetId="19" r:id="rId11"/>
    <sheet name="SO 850 01 Pol" sheetId="20" r:id="rId12"/>
    <sheet name="SO 850 02 Pol" sheetId="21" r:id="rId13"/>
    <sheet name="SO 890 01 Pol" sheetId="22" r:id="rId14"/>
    <sheet name="SO 890 02 Pol" sheetId="23" r:id="rId15"/>
    <sheet name="SO 890 03 Pol" sheetId="24" r:id="rId16"/>
    <sheet name="SO 890 04 Pol" sheetId="25" r:id="rId17"/>
    <sheet name="SO 890 05 Pol" sheetId="26" r:id="rId18"/>
    <sheet name="SO 900 02 Pol" sheetId="27" r:id="rId19"/>
  </sheets>
  <externalReferences>
    <externalReference r:id="rId20"/>
  </externalReferences>
  <definedNames>
    <definedName name="CelkemDPHVypocet" localSheetId="1">Stavba!$H$67</definedName>
    <definedName name="CenaCelkem">Stavba!$G$29</definedName>
    <definedName name="CenaCelkemBezDPH">Stavba!$G$28</definedName>
    <definedName name="CenaCelkemVypocet" localSheetId="1">Stavba!$I$67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100 01 Pol'!$1:$7</definedName>
    <definedName name="_xlnm.Print_Titles" localSheetId="4">'SO 100 02 Pol'!$1:$7</definedName>
    <definedName name="_xlnm.Print_Titles" localSheetId="5">'SO 310 02 Pol'!$1:$7</definedName>
    <definedName name="_xlnm.Print_Titles" localSheetId="6">'SO 400 01 Pol'!$1:$7</definedName>
    <definedName name="_xlnm.Print_Titles" localSheetId="7">'SO 405 01 Pol'!$1:$7</definedName>
    <definedName name="_xlnm.Print_Titles" localSheetId="8">'SO 420 01 Pol'!$1:$7</definedName>
    <definedName name="_xlnm.Print_Titles" localSheetId="9">'SO 700 01 Pol'!$1:$7</definedName>
    <definedName name="_xlnm.Print_Titles" localSheetId="10">'SO 800 01 Pol'!$1:$7</definedName>
    <definedName name="_xlnm.Print_Titles" localSheetId="11">'SO 850 01 Pol'!$1:$7</definedName>
    <definedName name="_xlnm.Print_Titles" localSheetId="12">'SO 850 02 Pol'!$1:$7</definedName>
    <definedName name="_xlnm.Print_Titles" localSheetId="13">'SO 890 01 Pol'!$1:$7</definedName>
    <definedName name="_xlnm.Print_Titles" localSheetId="14">'SO 890 02 Pol'!$1:$7</definedName>
    <definedName name="_xlnm.Print_Titles" localSheetId="15">'SO 890 03 Pol'!$1:$7</definedName>
    <definedName name="_xlnm.Print_Titles" localSheetId="16">'SO 890 04 Pol'!$1:$7</definedName>
    <definedName name="_xlnm.Print_Titles" localSheetId="17">'SO 890 05 Pol'!$1:$7</definedName>
    <definedName name="_xlnm.Print_Titles" localSheetId="18">'SO 900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100 01 Pol'!$A$1:$X$337</definedName>
    <definedName name="_xlnm.Print_Area" localSheetId="4">'SO 100 02 Pol'!$A$1:$X$127</definedName>
    <definedName name="_xlnm.Print_Area" localSheetId="5">'SO 310 02 Pol'!$A$1:$X$68</definedName>
    <definedName name="_xlnm.Print_Area" localSheetId="6">'SO 400 01 Pol'!$A$1:$X$300</definedName>
    <definedName name="_xlnm.Print_Area" localSheetId="7">'SO 405 01 Pol'!$A$1:$X$143</definedName>
    <definedName name="_xlnm.Print_Area" localSheetId="8">'SO 420 01 Pol'!$A$1:$X$14</definedName>
    <definedName name="_xlnm.Print_Area" localSheetId="9">'SO 700 01 Pol'!$A$1:$X$129</definedName>
    <definedName name="_xlnm.Print_Area" localSheetId="10">'SO 800 01 Pol'!$A$1:$X$59</definedName>
    <definedName name="_xlnm.Print_Area" localSheetId="11">'SO 850 01 Pol'!$A$1:$X$48</definedName>
    <definedName name="_xlnm.Print_Area" localSheetId="12">'SO 850 02 Pol'!$A$1:$X$60</definedName>
    <definedName name="_xlnm.Print_Area" localSheetId="13">'SO 890 01 Pol'!$A$1:$X$15</definedName>
    <definedName name="_xlnm.Print_Area" localSheetId="14">'SO 890 02 Pol'!$A$1:$X$23</definedName>
    <definedName name="_xlnm.Print_Area" localSheetId="15">'SO 890 03 Pol'!$A$1:$X$23</definedName>
    <definedName name="_xlnm.Print_Area" localSheetId="16">'SO 890 04 Pol'!$A$1:$X$15</definedName>
    <definedName name="_xlnm.Print_Area" localSheetId="17">'SO 890 05 Pol'!$A$1:$X$18</definedName>
    <definedName name="_xlnm.Print_Area" localSheetId="18">'SO 900 02 Pol'!$A$1:$X$93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Stavba!$F$67</definedName>
    <definedName name="ZakladDPHZakl">Stavba!$G$25</definedName>
    <definedName name="ZakladDPHZaklVypocet" localSheetId="1">Stavba!$G$67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7" i="20" l="1"/>
  <c r="V43" i="20"/>
  <c r="Q43" i="20"/>
  <c r="O43" i="20"/>
  <c r="K43" i="20"/>
  <c r="I43" i="20"/>
  <c r="G43" i="20"/>
  <c r="M43" i="20" s="1"/>
  <c r="AE92" i="27" l="1"/>
  <c r="BA76" i="27"/>
  <c r="V75" i="27"/>
  <c r="Q75" i="27"/>
  <c r="O75" i="27"/>
  <c r="K75" i="27"/>
  <c r="I75" i="27"/>
  <c r="G75" i="27"/>
  <c r="M75" i="27" s="1"/>
  <c r="I93" i="1" l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64" i="1"/>
  <c r="F64" i="1"/>
  <c r="G63" i="1"/>
  <c r="F63" i="1"/>
  <c r="G62" i="1"/>
  <c r="F62" i="1"/>
  <c r="G61" i="1"/>
  <c r="F61" i="1"/>
  <c r="G60" i="1"/>
  <c r="F60" i="1"/>
  <c r="G59" i="1"/>
  <c r="F5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BA89" i="27"/>
  <c r="BA85" i="27"/>
  <c r="BA82" i="27"/>
  <c r="BA79" i="27"/>
  <c r="BA61" i="27"/>
  <c r="BA56" i="27"/>
  <c r="BA50" i="27"/>
  <c r="BA47" i="27"/>
  <c r="BA44" i="27"/>
  <c r="BA41" i="27"/>
  <c r="BA34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2" i="27"/>
  <c r="I12" i="27"/>
  <c r="K12" i="27"/>
  <c r="M12" i="27"/>
  <c r="O12" i="27"/>
  <c r="Q12" i="27"/>
  <c r="V12" i="27"/>
  <c r="G14" i="27"/>
  <c r="M14" i="27" s="1"/>
  <c r="I14" i="27"/>
  <c r="K14" i="27"/>
  <c r="O14" i="27"/>
  <c r="Q14" i="27"/>
  <c r="V14" i="27"/>
  <c r="G16" i="27"/>
  <c r="M16" i="27" s="1"/>
  <c r="I16" i="27"/>
  <c r="K16" i="27"/>
  <c r="O16" i="27"/>
  <c r="O8" i="27" s="1"/>
  <c r="Q16" i="27"/>
  <c r="V16" i="27"/>
  <c r="G18" i="27"/>
  <c r="M18" i="27" s="1"/>
  <c r="I18" i="27"/>
  <c r="K18" i="27"/>
  <c r="O18" i="27"/>
  <c r="Q18" i="27"/>
  <c r="V18" i="27"/>
  <c r="G20" i="27"/>
  <c r="M20" i="27" s="1"/>
  <c r="I20" i="27"/>
  <c r="K20" i="27"/>
  <c r="O20" i="27"/>
  <c r="Q20" i="27"/>
  <c r="V20" i="27"/>
  <c r="G22" i="27"/>
  <c r="M22" i="27" s="1"/>
  <c r="I22" i="27"/>
  <c r="K22" i="27"/>
  <c r="O22" i="27"/>
  <c r="Q22" i="27"/>
  <c r="V22" i="27"/>
  <c r="O24" i="27"/>
  <c r="G25" i="27"/>
  <c r="I25" i="27"/>
  <c r="I24" i="27" s="1"/>
  <c r="K25" i="27"/>
  <c r="K24" i="27" s="1"/>
  <c r="O25" i="27"/>
  <c r="Q25" i="27"/>
  <c r="Q24" i="27" s="1"/>
  <c r="V25" i="27"/>
  <c r="V24" i="27" s="1"/>
  <c r="G27" i="27"/>
  <c r="M27" i="27" s="1"/>
  <c r="I27" i="27"/>
  <c r="K27" i="27"/>
  <c r="O27" i="27"/>
  <c r="Q27" i="27"/>
  <c r="V27" i="27"/>
  <c r="G33" i="27"/>
  <c r="M33" i="27" s="1"/>
  <c r="I33" i="27"/>
  <c r="K33" i="27"/>
  <c r="O33" i="27"/>
  <c r="Q33" i="27"/>
  <c r="V33" i="27"/>
  <c r="G36" i="27"/>
  <c r="I91" i="1" s="1"/>
  <c r="O36" i="27"/>
  <c r="G37" i="27"/>
  <c r="M37" i="27" s="1"/>
  <c r="M36" i="27" s="1"/>
  <c r="I37" i="27"/>
  <c r="I36" i="27" s="1"/>
  <c r="K37" i="27"/>
  <c r="K36" i="27" s="1"/>
  <c r="O37" i="27"/>
  <c r="Q37" i="27"/>
  <c r="Q36" i="27" s="1"/>
  <c r="V37" i="27"/>
  <c r="V36" i="27" s="1"/>
  <c r="G40" i="27"/>
  <c r="I40" i="27"/>
  <c r="I39" i="27" s="1"/>
  <c r="K40" i="27"/>
  <c r="M40" i="27"/>
  <c r="O40" i="27"/>
  <c r="Q40" i="27"/>
  <c r="Q39" i="27" s="1"/>
  <c r="V40" i="27"/>
  <c r="G43" i="27"/>
  <c r="I43" i="27"/>
  <c r="K43" i="27"/>
  <c r="O43" i="27"/>
  <c r="O39" i="27" s="1"/>
  <c r="Q43" i="27"/>
  <c r="V43" i="27"/>
  <c r="G46" i="27"/>
  <c r="M46" i="27" s="1"/>
  <c r="I46" i="27"/>
  <c r="K46" i="27"/>
  <c r="O46" i="27"/>
  <c r="Q46" i="27"/>
  <c r="V46" i="27"/>
  <c r="G49" i="27"/>
  <c r="M49" i="27" s="1"/>
  <c r="I49" i="27"/>
  <c r="K49" i="27"/>
  <c r="K39" i="27" s="1"/>
  <c r="O49" i="27"/>
  <c r="Q49" i="27"/>
  <c r="V49" i="27"/>
  <c r="V39" i="27" s="1"/>
  <c r="G55" i="27"/>
  <c r="M55" i="27" s="1"/>
  <c r="I55" i="27"/>
  <c r="K55" i="27"/>
  <c r="O55" i="27"/>
  <c r="Q55" i="27"/>
  <c r="V55" i="27"/>
  <c r="G58" i="27"/>
  <c r="M58" i="27" s="1"/>
  <c r="I58" i="27"/>
  <c r="K58" i="27"/>
  <c r="O58" i="27"/>
  <c r="Q58" i="27"/>
  <c r="V58" i="27"/>
  <c r="G65" i="27"/>
  <c r="M65" i="27" s="1"/>
  <c r="I65" i="27"/>
  <c r="K65" i="27"/>
  <c r="O65" i="27"/>
  <c r="Q65" i="27"/>
  <c r="V65" i="27"/>
  <c r="G78" i="27"/>
  <c r="I78" i="27"/>
  <c r="K78" i="27"/>
  <c r="O78" i="27"/>
  <c r="Q78" i="27"/>
  <c r="V78" i="27"/>
  <c r="G81" i="27"/>
  <c r="M81" i="27" s="1"/>
  <c r="I81" i="27"/>
  <c r="K81" i="27"/>
  <c r="O81" i="27"/>
  <c r="Q81" i="27"/>
  <c r="V81" i="27"/>
  <c r="G84" i="27"/>
  <c r="M84" i="27" s="1"/>
  <c r="I84" i="27"/>
  <c r="K84" i="27"/>
  <c r="O84" i="27"/>
  <c r="Q84" i="27"/>
  <c r="V84" i="27"/>
  <c r="G88" i="27"/>
  <c r="M88" i="27" s="1"/>
  <c r="I88" i="27"/>
  <c r="K88" i="27"/>
  <c r="O88" i="27"/>
  <c r="Q88" i="27"/>
  <c r="V88" i="27"/>
  <c r="F65" i="1"/>
  <c r="G17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AE17" i="26"/>
  <c r="AF17" i="26"/>
  <c r="G14" i="25"/>
  <c r="BA10" i="25"/>
  <c r="G8" i="25"/>
  <c r="O8" i="25"/>
  <c r="G9" i="25"/>
  <c r="M9" i="25" s="1"/>
  <c r="M8" i="25" s="1"/>
  <c r="I9" i="25"/>
  <c r="I8" i="25" s="1"/>
  <c r="K9" i="25"/>
  <c r="K8" i="25" s="1"/>
  <c r="O9" i="25"/>
  <c r="Q9" i="25"/>
  <c r="Q8" i="25" s="1"/>
  <c r="V9" i="25"/>
  <c r="V8" i="25" s="1"/>
  <c r="AE14" i="25"/>
  <c r="AF14" i="25"/>
  <c r="G22" i="24"/>
  <c r="BA10" i="24"/>
  <c r="G8" i="24"/>
  <c r="K8" i="24"/>
  <c r="O8" i="24"/>
  <c r="V8" i="24"/>
  <c r="G9" i="24"/>
  <c r="I9" i="24"/>
  <c r="I8" i="24" s="1"/>
  <c r="K9" i="24"/>
  <c r="M9" i="24"/>
  <c r="M8" i="24" s="1"/>
  <c r="O9" i="24"/>
  <c r="Q9" i="24"/>
  <c r="Q8" i="24" s="1"/>
  <c r="V9" i="24"/>
  <c r="G13" i="24"/>
  <c r="K13" i="24"/>
  <c r="O13" i="24"/>
  <c r="V13" i="24"/>
  <c r="G14" i="24"/>
  <c r="I14" i="24"/>
  <c r="I13" i="24" s="1"/>
  <c r="K14" i="24"/>
  <c r="M14" i="24"/>
  <c r="M13" i="24" s="1"/>
  <c r="O14" i="24"/>
  <c r="Q14" i="24"/>
  <c r="Q13" i="24" s="1"/>
  <c r="V14" i="24"/>
  <c r="AE22" i="24"/>
  <c r="AF22" i="24"/>
  <c r="G22" i="23"/>
  <c r="BA10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G13" i="23"/>
  <c r="K13" i="23"/>
  <c r="O13" i="23"/>
  <c r="V13" i="23"/>
  <c r="G14" i="23"/>
  <c r="I14" i="23"/>
  <c r="I13" i="23" s="1"/>
  <c r="K14" i="23"/>
  <c r="M14" i="23"/>
  <c r="M13" i="23" s="1"/>
  <c r="O14" i="23"/>
  <c r="Q14" i="23"/>
  <c r="Q13" i="23" s="1"/>
  <c r="V14" i="23"/>
  <c r="AE22" i="23"/>
  <c r="AF22" i="23"/>
  <c r="G14" i="22"/>
  <c r="BA10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AE14" i="22"/>
  <c r="AF14" i="22"/>
  <c r="BA55" i="21"/>
  <c r="BA53" i="21"/>
  <c r="BA49" i="21"/>
  <c r="BA24" i="21"/>
  <c r="BA22" i="21"/>
  <c r="BA17" i="21"/>
  <c r="BA16" i="21"/>
  <c r="G9" i="21"/>
  <c r="M9" i="21" s="1"/>
  <c r="I9" i="21"/>
  <c r="K9" i="21"/>
  <c r="O9" i="21"/>
  <c r="Q9" i="21"/>
  <c r="V9" i="21"/>
  <c r="G15" i="21"/>
  <c r="M15" i="21" s="1"/>
  <c r="I15" i="21"/>
  <c r="K15" i="21"/>
  <c r="O15" i="21"/>
  <c r="Q15" i="21"/>
  <c r="V15" i="21"/>
  <c r="G21" i="21"/>
  <c r="M21" i="21" s="1"/>
  <c r="I21" i="21"/>
  <c r="K21" i="21"/>
  <c r="O21" i="21"/>
  <c r="Q21" i="21"/>
  <c r="V21" i="21"/>
  <c r="G28" i="21"/>
  <c r="I28" i="21"/>
  <c r="K28" i="21"/>
  <c r="O28" i="21"/>
  <c r="Q28" i="21"/>
  <c r="V28" i="21"/>
  <c r="G32" i="21"/>
  <c r="M32" i="21" s="1"/>
  <c r="I32" i="21"/>
  <c r="K32" i="21"/>
  <c r="O32" i="21"/>
  <c r="Q32" i="21"/>
  <c r="V32" i="21"/>
  <c r="G37" i="21"/>
  <c r="M37" i="21" s="1"/>
  <c r="I37" i="21"/>
  <c r="K37" i="21"/>
  <c r="O37" i="21"/>
  <c r="Q37" i="21"/>
  <c r="V37" i="21"/>
  <c r="G42" i="21"/>
  <c r="M42" i="21" s="1"/>
  <c r="I42" i="21"/>
  <c r="K42" i="21"/>
  <c r="O42" i="21"/>
  <c r="Q42" i="21"/>
  <c r="V42" i="21"/>
  <c r="G48" i="21"/>
  <c r="M48" i="21" s="1"/>
  <c r="I48" i="21"/>
  <c r="K48" i="21"/>
  <c r="O48" i="21"/>
  <c r="Q48" i="21"/>
  <c r="V48" i="21"/>
  <c r="G52" i="21"/>
  <c r="M52" i="21" s="1"/>
  <c r="I52" i="21"/>
  <c r="K52" i="21"/>
  <c r="O52" i="21"/>
  <c r="Q52" i="21"/>
  <c r="V52" i="21"/>
  <c r="AE59" i="21"/>
  <c r="F58" i="1" s="1"/>
  <c r="BA17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6" i="20"/>
  <c r="M16" i="20" s="1"/>
  <c r="I16" i="20"/>
  <c r="K16" i="20"/>
  <c r="O16" i="20"/>
  <c r="Q16" i="20"/>
  <c r="V16" i="20"/>
  <c r="G27" i="20"/>
  <c r="M27" i="20" s="1"/>
  <c r="I27" i="20"/>
  <c r="K27" i="20"/>
  <c r="O27" i="20"/>
  <c r="Q27" i="20"/>
  <c r="V27" i="20"/>
  <c r="G33" i="20"/>
  <c r="M33" i="20" s="1"/>
  <c r="I33" i="20"/>
  <c r="K33" i="20"/>
  <c r="O33" i="20"/>
  <c r="O8" i="20" s="1"/>
  <c r="Q33" i="20"/>
  <c r="V33" i="20"/>
  <c r="G36" i="20"/>
  <c r="I36" i="20"/>
  <c r="K36" i="20"/>
  <c r="O36" i="20"/>
  <c r="Q36" i="20"/>
  <c r="V36" i="20"/>
  <c r="F57" i="1"/>
  <c r="G58" i="19"/>
  <c r="BA54" i="19"/>
  <c r="BA52" i="19"/>
  <c r="BA19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4" i="19"/>
  <c r="I14" i="19"/>
  <c r="K14" i="19"/>
  <c r="M14" i="19"/>
  <c r="O14" i="19"/>
  <c r="Q14" i="19"/>
  <c r="V14" i="19"/>
  <c r="G18" i="19"/>
  <c r="I18" i="19"/>
  <c r="K18" i="19"/>
  <c r="M18" i="19"/>
  <c r="O18" i="19"/>
  <c r="Q18" i="19"/>
  <c r="V18" i="19"/>
  <c r="G22" i="19"/>
  <c r="AF58" i="19" s="1"/>
  <c r="I22" i="19"/>
  <c r="K22" i="19"/>
  <c r="O22" i="19"/>
  <c r="O8" i="19" s="1"/>
  <c r="Q22" i="19"/>
  <c r="V22" i="19"/>
  <c r="G25" i="19"/>
  <c r="I25" i="19"/>
  <c r="O25" i="19"/>
  <c r="Q25" i="19"/>
  <c r="G26" i="19"/>
  <c r="I26" i="19"/>
  <c r="K26" i="19"/>
  <c r="K25" i="19" s="1"/>
  <c r="M26" i="19"/>
  <c r="M25" i="19" s="1"/>
  <c r="O26" i="19"/>
  <c r="Q26" i="19"/>
  <c r="V26" i="19"/>
  <c r="V25" i="19" s="1"/>
  <c r="K32" i="19"/>
  <c r="V32" i="19"/>
  <c r="G33" i="19"/>
  <c r="G32" i="19" s="1"/>
  <c r="I33" i="19"/>
  <c r="I32" i="19" s="1"/>
  <c r="K33" i="19"/>
  <c r="O33" i="19"/>
  <c r="O32" i="19" s="1"/>
  <c r="Q33" i="19"/>
  <c r="Q32" i="19" s="1"/>
  <c r="V33" i="19"/>
  <c r="G36" i="19"/>
  <c r="I36" i="19"/>
  <c r="O36" i="19"/>
  <c r="Q36" i="19"/>
  <c r="G37" i="19"/>
  <c r="I37" i="19"/>
  <c r="K37" i="19"/>
  <c r="K36" i="19" s="1"/>
  <c r="M37" i="19"/>
  <c r="M36" i="19" s="1"/>
  <c r="O37" i="19"/>
  <c r="Q37" i="19"/>
  <c r="V37" i="19"/>
  <c r="V36" i="19" s="1"/>
  <c r="K41" i="19"/>
  <c r="V41" i="19"/>
  <c r="G42" i="19"/>
  <c r="G41" i="19" s="1"/>
  <c r="I42" i="19"/>
  <c r="I41" i="19" s="1"/>
  <c r="K42" i="19"/>
  <c r="O42" i="19"/>
  <c r="O41" i="19" s="1"/>
  <c r="Q42" i="19"/>
  <c r="Q41" i="19" s="1"/>
  <c r="V42" i="19"/>
  <c r="G50" i="19"/>
  <c r="O50" i="19"/>
  <c r="G51" i="19"/>
  <c r="I51" i="19"/>
  <c r="I50" i="19" s="1"/>
  <c r="K51" i="19"/>
  <c r="K50" i="19" s="1"/>
  <c r="M51" i="19"/>
  <c r="M50" i="19" s="1"/>
  <c r="O51" i="19"/>
  <c r="Q51" i="19"/>
  <c r="Q50" i="19" s="1"/>
  <c r="V51" i="19"/>
  <c r="V50" i="19" s="1"/>
  <c r="AE58" i="19"/>
  <c r="G128" i="18"/>
  <c r="BA122" i="18"/>
  <c r="BA120" i="18"/>
  <c r="BA119" i="18"/>
  <c r="BA118" i="18"/>
  <c r="BA115" i="18"/>
  <c r="BA91" i="18"/>
  <c r="BA84" i="18"/>
  <c r="BA82" i="18"/>
  <c r="BA81" i="18"/>
  <c r="BA80" i="18"/>
  <c r="BA77" i="18"/>
  <c r="BA73" i="18"/>
  <c r="BA67" i="18"/>
  <c r="BA60" i="18"/>
  <c r="BA56" i="18"/>
  <c r="BA53" i="18"/>
  <c r="BA45" i="18"/>
  <c r="BA34" i="18"/>
  <c r="BA28" i="18"/>
  <c r="BA21" i="18"/>
  <c r="BA17" i="18"/>
  <c r="BA14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31" i="18"/>
  <c r="I31" i="18"/>
  <c r="K31" i="18"/>
  <c r="M31" i="18"/>
  <c r="O31" i="18"/>
  <c r="Q31" i="18"/>
  <c r="V31" i="18"/>
  <c r="G48" i="18"/>
  <c r="I48" i="18"/>
  <c r="K48" i="18"/>
  <c r="M48" i="18"/>
  <c r="O48" i="18"/>
  <c r="Q48" i="18"/>
  <c r="V48" i="18"/>
  <c r="G71" i="18"/>
  <c r="O71" i="18"/>
  <c r="G72" i="18"/>
  <c r="I72" i="18"/>
  <c r="I71" i="18" s="1"/>
  <c r="K72" i="18"/>
  <c r="K71" i="18" s="1"/>
  <c r="M72" i="18"/>
  <c r="O72" i="18"/>
  <c r="Q72" i="18"/>
  <c r="Q71" i="18" s="1"/>
  <c r="V72" i="18"/>
  <c r="V71" i="18" s="1"/>
  <c r="G76" i="18"/>
  <c r="M76" i="18" s="1"/>
  <c r="I76" i="18"/>
  <c r="K76" i="18"/>
  <c r="O76" i="18"/>
  <c r="Q76" i="18"/>
  <c r="V76" i="18"/>
  <c r="G97" i="18"/>
  <c r="M97" i="18" s="1"/>
  <c r="M96" i="18" s="1"/>
  <c r="I97" i="18"/>
  <c r="I96" i="18" s="1"/>
  <c r="K97" i="18"/>
  <c r="K96" i="18" s="1"/>
  <c r="O97" i="18"/>
  <c r="O96" i="18" s="1"/>
  <c r="Q97" i="18"/>
  <c r="Q96" i="18" s="1"/>
  <c r="V97" i="18"/>
  <c r="V96" i="18" s="1"/>
  <c r="G99" i="18"/>
  <c r="I99" i="18"/>
  <c r="K99" i="18"/>
  <c r="M99" i="18"/>
  <c r="O99" i="18"/>
  <c r="Q99" i="18"/>
  <c r="V99" i="18"/>
  <c r="K102" i="18"/>
  <c r="V102" i="18"/>
  <c r="G103" i="18"/>
  <c r="G102" i="18" s="1"/>
  <c r="I103" i="18"/>
  <c r="I102" i="18" s="1"/>
  <c r="K103" i="18"/>
  <c r="M103" i="18"/>
  <c r="M102" i="18" s="1"/>
  <c r="O103" i="18"/>
  <c r="O102" i="18" s="1"/>
  <c r="Q103" i="18"/>
  <c r="Q102" i="18" s="1"/>
  <c r="V103" i="18"/>
  <c r="G110" i="18"/>
  <c r="O110" i="18"/>
  <c r="G111" i="18"/>
  <c r="I111" i="18"/>
  <c r="I110" i="18" s="1"/>
  <c r="K111" i="18"/>
  <c r="K110" i="18" s="1"/>
  <c r="M111" i="18"/>
  <c r="M110" i="18" s="1"/>
  <c r="O111" i="18"/>
  <c r="Q111" i="18"/>
  <c r="Q110" i="18" s="1"/>
  <c r="V111" i="18"/>
  <c r="V110" i="18" s="1"/>
  <c r="AE128" i="18"/>
  <c r="G13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AE13" i="17"/>
  <c r="AF13" i="17"/>
  <c r="G14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G8" i="16" s="1"/>
  <c r="I15" i="16"/>
  <c r="K15" i="16"/>
  <c r="O15" i="16"/>
  <c r="O8" i="16" s="1"/>
  <c r="Q15" i="16"/>
  <c r="V15" i="16"/>
  <c r="G18" i="16"/>
  <c r="I18" i="16"/>
  <c r="K18" i="16"/>
  <c r="K17" i="16" s="1"/>
  <c r="M18" i="16"/>
  <c r="O18" i="16"/>
  <c r="Q18" i="16"/>
  <c r="V18" i="16"/>
  <c r="V17" i="16" s="1"/>
  <c r="G20" i="16"/>
  <c r="I20" i="16"/>
  <c r="K20" i="16"/>
  <c r="M20" i="16"/>
  <c r="O20" i="16"/>
  <c r="Q20" i="16"/>
  <c r="V20" i="16"/>
  <c r="G22" i="16"/>
  <c r="G17" i="16" s="1"/>
  <c r="I22" i="16"/>
  <c r="K22" i="16"/>
  <c r="O22" i="16"/>
  <c r="O17" i="16" s="1"/>
  <c r="Q22" i="16"/>
  <c r="V22" i="16"/>
  <c r="G24" i="16"/>
  <c r="M24" i="16" s="1"/>
  <c r="I24" i="16"/>
  <c r="I17" i="16" s="1"/>
  <c r="K24" i="16"/>
  <c r="O24" i="16"/>
  <c r="Q24" i="16"/>
  <c r="Q17" i="16" s="1"/>
  <c r="V24" i="16"/>
  <c r="G26" i="16"/>
  <c r="I26" i="16"/>
  <c r="K26" i="16"/>
  <c r="M26" i="16"/>
  <c r="O26" i="16"/>
  <c r="Q26" i="16"/>
  <c r="V26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M38" i="16" s="1"/>
  <c r="I38" i="16"/>
  <c r="K38" i="16"/>
  <c r="O38" i="16"/>
  <c r="Q38" i="16"/>
  <c r="V38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K60" i="16"/>
  <c r="M60" i="16"/>
  <c r="O60" i="16"/>
  <c r="Q60" i="16"/>
  <c r="V60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9" i="16"/>
  <c r="G68" i="16" s="1"/>
  <c r="I69" i="16"/>
  <c r="I68" i="16" s="1"/>
  <c r="K69" i="16"/>
  <c r="O69" i="16"/>
  <c r="O68" i="16" s="1"/>
  <c r="Q69" i="16"/>
  <c r="Q68" i="16" s="1"/>
  <c r="V69" i="16"/>
  <c r="G71" i="16"/>
  <c r="M71" i="16" s="1"/>
  <c r="I71" i="16"/>
  <c r="K71" i="16"/>
  <c r="K68" i="16" s="1"/>
  <c r="O71" i="16"/>
  <c r="Q71" i="16"/>
  <c r="V71" i="16"/>
  <c r="V68" i="16" s="1"/>
  <c r="G73" i="16"/>
  <c r="I73" i="16"/>
  <c r="K73" i="16"/>
  <c r="M73" i="16"/>
  <c r="O73" i="16"/>
  <c r="Q73" i="16"/>
  <c r="V73" i="16"/>
  <c r="G75" i="16"/>
  <c r="I75" i="16"/>
  <c r="K75" i="16"/>
  <c r="M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1" i="16"/>
  <c r="I81" i="16"/>
  <c r="K81" i="16"/>
  <c r="M81" i="16"/>
  <c r="O81" i="16"/>
  <c r="Q81" i="16"/>
  <c r="V81" i="16"/>
  <c r="G83" i="16"/>
  <c r="I83" i="16"/>
  <c r="K83" i="16"/>
  <c r="M83" i="16"/>
  <c r="O83" i="16"/>
  <c r="Q83" i="16"/>
  <c r="V83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1" i="16"/>
  <c r="I91" i="16"/>
  <c r="K91" i="16"/>
  <c r="M91" i="16"/>
  <c r="O91" i="16"/>
  <c r="Q91" i="16"/>
  <c r="V91" i="16"/>
  <c r="G94" i="16"/>
  <c r="M94" i="16" s="1"/>
  <c r="I94" i="16"/>
  <c r="I93" i="16" s="1"/>
  <c r="K94" i="16"/>
  <c r="K93" i="16" s="1"/>
  <c r="O94" i="16"/>
  <c r="Q94" i="16"/>
  <c r="Q93" i="16" s="1"/>
  <c r="V94" i="16"/>
  <c r="V93" i="16" s="1"/>
  <c r="G96" i="16"/>
  <c r="I96" i="16"/>
  <c r="K96" i="16"/>
  <c r="M96" i="16"/>
  <c r="O96" i="16"/>
  <c r="Q96" i="16"/>
  <c r="V96" i="16"/>
  <c r="G98" i="16"/>
  <c r="I98" i="16"/>
  <c r="K98" i="16"/>
  <c r="M98" i="16"/>
  <c r="O98" i="16"/>
  <c r="Q98" i="16"/>
  <c r="V98" i="16"/>
  <c r="G100" i="16"/>
  <c r="G93" i="16" s="1"/>
  <c r="I100" i="16"/>
  <c r="K100" i="16"/>
  <c r="O100" i="16"/>
  <c r="O93" i="16" s="1"/>
  <c r="Q100" i="16"/>
  <c r="V100" i="16"/>
  <c r="G102" i="16"/>
  <c r="M102" i="16" s="1"/>
  <c r="I102" i="16"/>
  <c r="K102" i="16"/>
  <c r="O102" i="16"/>
  <c r="Q102" i="16"/>
  <c r="V102" i="16"/>
  <c r="G104" i="16"/>
  <c r="I104" i="16"/>
  <c r="K104" i="16"/>
  <c r="M104" i="16"/>
  <c r="O104" i="16"/>
  <c r="Q104" i="16"/>
  <c r="V104" i="16"/>
  <c r="G106" i="16"/>
  <c r="I106" i="16"/>
  <c r="K106" i="16"/>
  <c r="M106" i="16"/>
  <c r="O106" i="16"/>
  <c r="Q106" i="16"/>
  <c r="V106" i="16"/>
  <c r="G108" i="16"/>
  <c r="M108" i="16" s="1"/>
  <c r="I108" i="16"/>
  <c r="K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G114" i="16"/>
  <c r="I114" i="16"/>
  <c r="K114" i="16"/>
  <c r="M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V118" i="16"/>
  <c r="G120" i="16"/>
  <c r="I120" i="16"/>
  <c r="K120" i="16"/>
  <c r="M120" i="16"/>
  <c r="O120" i="16"/>
  <c r="Q120" i="16"/>
  <c r="V120" i="16"/>
  <c r="G123" i="16"/>
  <c r="G122" i="16" s="1"/>
  <c r="I123" i="16"/>
  <c r="I122" i="16" s="1"/>
  <c r="K123" i="16"/>
  <c r="O123" i="16"/>
  <c r="O122" i="16" s="1"/>
  <c r="Q123" i="16"/>
  <c r="Q122" i="16" s="1"/>
  <c r="V123" i="16"/>
  <c r="G125" i="16"/>
  <c r="M125" i="16" s="1"/>
  <c r="I125" i="16"/>
  <c r="K125" i="16"/>
  <c r="K122" i="16" s="1"/>
  <c r="O125" i="16"/>
  <c r="Q125" i="16"/>
  <c r="V125" i="16"/>
  <c r="V122" i="16" s="1"/>
  <c r="G127" i="16"/>
  <c r="I127" i="16"/>
  <c r="K127" i="16"/>
  <c r="M127" i="16"/>
  <c r="O127" i="16"/>
  <c r="Q127" i="16"/>
  <c r="V127" i="16"/>
  <c r="G130" i="16"/>
  <c r="G129" i="16" s="1"/>
  <c r="I130" i="16"/>
  <c r="I129" i="16" s="1"/>
  <c r="K130" i="16"/>
  <c r="O130" i="16"/>
  <c r="O129" i="16" s="1"/>
  <c r="Q130" i="16"/>
  <c r="Q129" i="16" s="1"/>
  <c r="V130" i="16"/>
  <c r="G132" i="16"/>
  <c r="M132" i="16" s="1"/>
  <c r="I132" i="16"/>
  <c r="K132" i="16"/>
  <c r="K129" i="16" s="1"/>
  <c r="O132" i="16"/>
  <c r="Q132" i="16"/>
  <c r="V132" i="16"/>
  <c r="V129" i="16" s="1"/>
  <c r="K134" i="16"/>
  <c r="V134" i="16"/>
  <c r="G135" i="16"/>
  <c r="G134" i="16" s="1"/>
  <c r="I135" i="16"/>
  <c r="I134" i="16" s="1"/>
  <c r="K135" i="16"/>
  <c r="M135" i="16"/>
  <c r="O135" i="16"/>
  <c r="O134" i="16" s="1"/>
  <c r="Q135" i="16"/>
  <c r="Q134" i="16" s="1"/>
  <c r="V135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AE142" i="16"/>
  <c r="AF142" i="16"/>
  <c r="G29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30" i="15"/>
  <c r="G29" i="15" s="1"/>
  <c r="I30" i="15"/>
  <c r="I29" i="15" s="1"/>
  <c r="K30" i="15"/>
  <c r="O30" i="15"/>
  <c r="O29" i="15" s="1"/>
  <c r="Q30" i="15"/>
  <c r="Q29" i="15" s="1"/>
  <c r="V30" i="15"/>
  <c r="G32" i="15"/>
  <c r="M32" i="15" s="1"/>
  <c r="I32" i="15"/>
  <c r="K32" i="15"/>
  <c r="K29" i="15" s="1"/>
  <c r="O32" i="15"/>
  <c r="Q32" i="15"/>
  <c r="V32" i="15"/>
  <c r="V29" i="15" s="1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I74" i="15"/>
  <c r="K74" i="15"/>
  <c r="M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2" i="15"/>
  <c r="I82" i="15"/>
  <c r="K82" i="15"/>
  <c r="M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94" i="15"/>
  <c r="M94" i="15" s="1"/>
  <c r="I94" i="15"/>
  <c r="K94" i="15"/>
  <c r="O94" i="15"/>
  <c r="Q94" i="15"/>
  <c r="V94" i="15"/>
  <c r="G96" i="15"/>
  <c r="I96" i="15"/>
  <c r="K96" i="15"/>
  <c r="M96" i="15"/>
  <c r="O96" i="15"/>
  <c r="Q96" i="15"/>
  <c r="V96" i="15"/>
  <c r="G98" i="15"/>
  <c r="I98" i="15"/>
  <c r="K98" i="15"/>
  <c r="M98" i="15"/>
  <c r="O98" i="15"/>
  <c r="Q98" i="15"/>
  <c r="V98" i="15"/>
  <c r="G100" i="15"/>
  <c r="I100" i="15"/>
  <c r="K100" i="15"/>
  <c r="M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I104" i="15"/>
  <c r="K104" i="15"/>
  <c r="M104" i="15"/>
  <c r="O104" i="15"/>
  <c r="Q104" i="15"/>
  <c r="V104" i="15"/>
  <c r="G106" i="15"/>
  <c r="I106" i="15"/>
  <c r="K106" i="15"/>
  <c r="M106" i="15"/>
  <c r="O106" i="15"/>
  <c r="Q106" i="15"/>
  <c r="V106" i="15"/>
  <c r="G108" i="15"/>
  <c r="I108" i="15"/>
  <c r="K108" i="15"/>
  <c r="M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I114" i="15"/>
  <c r="K114" i="15"/>
  <c r="M114" i="15"/>
  <c r="O114" i="15"/>
  <c r="Q114" i="15"/>
  <c r="V114" i="15"/>
  <c r="G116" i="15"/>
  <c r="I116" i="15"/>
  <c r="K116" i="15"/>
  <c r="M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I120" i="15"/>
  <c r="K120" i="15"/>
  <c r="M120" i="15"/>
  <c r="O120" i="15"/>
  <c r="Q120" i="15"/>
  <c r="V120" i="15"/>
  <c r="G122" i="15"/>
  <c r="I122" i="15"/>
  <c r="K122" i="15"/>
  <c r="M122" i="15"/>
  <c r="O122" i="15"/>
  <c r="Q122" i="15"/>
  <c r="V122" i="15"/>
  <c r="G124" i="15"/>
  <c r="I124" i="15"/>
  <c r="K124" i="15"/>
  <c r="M124" i="15"/>
  <c r="O124" i="15"/>
  <c r="Q124" i="15"/>
  <c r="V124" i="15"/>
  <c r="G126" i="15"/>
  <c r="M126" i="15" s="1"/>
  <c r="I126" i="15"/>
  <c r="K126" i="15"/>
  <c r="O126" i="15"/>
  <c r="Q126" i="15"/>
  <c r="V126" i="15"/>
  <c r="G129" i="15"/>
  <c r="I129" i="15"/>
  <c r="K129" i="15"/>
  <c r="K128" i="15" s="1"/>
  <c r="M129" i="15"/>
  <c r="O129" i="15"/>
  <c r="Q129" i="15"/>
  <c r="V129" i="15"/>
  <c r="V128" i="15" s="1"/>
  <c r="G131" i="15"/>
  <c r="I131" i="15"/>
  <c r="K131" i="15"/>
  <c r="M131" i="15"/>
  <c r="O131" i="15"/>
  <c r="Q131" i="15"/>
  <c r="V131" i="15"/>
  <c r="G133" i="15"/>
  <c r="G128" i="15" s="1"/>
  <c r="I133" i="15"/>
  <c r="K133" i="15"/>
  <c r="O133" i="15"/>
  <c r="O128" i="15" s="1"/>
  <c r="Q133" i="15"/>
  <c r="V133" i="15"/>
  <c r="G135" i="15"/>
  <c r="M135" i="15" s="1"/>
  <c r="I135" i="15"/>
  <c r="I128" i="15" s="1"/>
  <c r="K135" i="15"/>
  <c r="O135" i="15"/>
  <c r="Q135" i="15"/>
  <c r="Q128" i="15" s="1"/>
  <c r="V135" i="15"/>
  <c r="G137" i="15"/>
  <c r="I137" i="15"/>
  <c r="K137" i="15"/>
  <c r="M137" i="15"/>
  <c r="O137" i="15"/>
  <c r="Q137" i="15"/>
  <c r="V137" i="15"/>
  <c r="G139" i="15"/>
  <c r="I139" i="15"/>
  <c r="K139" i="15"/>
  <c r="M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I147" i="15"/>
  <c r="K147" i="15"/>
  <c r="M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4" i="15"/>
  <c r="I154" i="15"/>
  <c r="I153" i="15" s="1"/>
  <c r="K154" i="15"/>
  <c r="M154" i="15"/>
  <c r="O154" i="15"/>
  <c r="Q154" i="15"/>
  <c r="Q153" i="15" s="1"/>
  <c r="V154" i="15"/>
  <c r="G156" i="15"/>
  <c r="G153" i="15" s="1"/>
  <c r="I156" i="15"/>
  <c r="K156" i="15"/>
  <c r="K153" i="15" s="1"/>
  <c r="O156" i="15"/>
  <c r="O153" i="15" s="1"/>
  <c r="Q156" i="15"/>
  <c r="V156" i="15"/>
  <c r="V153" i="15" s="1"/>
  <c r="G158" i="15"/>
  <c r="I158" i="15"/>
  <c r="K158" i="15"/>
  <c r="M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I166" i="15"/>
  <c r="K166" i="15"/>
  <c r="M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I170" i="15"/>
  <c r="K170" i="15"/>
  <c r="M170" i="15"/>
  <c r="O170" i="15"/>
  <c r="Q170" i="15"/>
  <c r="V170" i="15"/>
  <c r="G172" i="15"/>
  <c r="M172" i="15" s="1"/>
  <c r="I172" i="15"/>
  <c r="K172" i="15"/>
  <c r="O172" i="15"/>
  <c r="Q172" i="15"/>
  <c r="V172" i="15"/>
  <c r="G174" i="15"/>
  <c r="I174" i="15"/>
  <c r="K174" i="15"/>
  <c r="M174" i="15"/>
  <c r="O174" i="15"/>
  <c r="Q174" i="15"/>
  <c r="V174" i="15"/>
  <c r="G176" i="15"/>
  <c r="M176" i="15" s="1"/>
  <c r="I176" i="15"/>
  <c r="K176" i="15"/>
  <c r="O176" i="15"/>
  <c r="Q176" i="15"/>
  <c r="V176" i="15"/>
  <c r="G178" i="15"/>
  <c r="I178" i="15"/>
  <c r="K178" i="15"/>
  <c r="M178" i="15"/>
  <c r="O178" i="15"/>
  <c r="Q178" i="15"/>
  <c r="V178" i="15"/>
  <c r="G180" i="15"/>
  <c r="M180" i="15" s="1"/>
  <c r="I180" i="15"/>
  <c r="K180" i="15"/>
  <c r="O180" i="15"/>
  <c r="Q180" i="15"/>
  <c r="V180" i="15"/>
  <c r="G182" i="15"/>
  <c r="I182" i="15"/>
  <c r="K182" i="15"/>
  <c r="M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I186" i="15"/>
  <c r="K186" i="15"/>
  <c r="M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I190" i="15"/>
  <c r="K190" i="15"/>
  <c r="M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I194" i="15"/>
  <c r="K194" i="15"/>
  <c r="M194" i="15"/>
  <c r="O194" i="15"/>
  <c r="Q194" i="15"/>
  <c r="V194" i="15"/>
  <c r="G196" i="15"/>
  <c r="M196" i="15" s="1"/>
  <c r="I196" i="15"/>
  <c r="K196" i="15"/>
  <c r="O196" i="15"/>
  <c r="Q196" i="15"/>
  <c r="V196" i="15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I202" i="15"/>
  <c r="K202" i="15"/>
  <c r="M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I206" i="15"/>
  <c r="K206" i="15"/>
  <c r="M206" i="15"/>
  <c r="O206" i="15"/>
  <c r="Q206" i="15"/>
  <c r="V206" i="15"/>
  <c r="G209" i="15"/>
  <c r="I209" i="15"/>
  <c r="I208" i="15" s="1"/>
  <c r="K209" i="15"/>
  <c r="M209" i="15"/>
  <c r="O209" i="15"/>
  <c r="Q209" i="15"/>
  <c r="Q208" i="15" s="1"/>
  <c r="V209" i="15"/>
  <c r="G211" i="15"/>
  <c r="M211" i="15" s="1"/>
  <c r="I211" i="15"/>
  <c r="K211" i="15"/>
  <c r="K208" i="15" s="1"/>
  <c r="O211" i="15"/>
  <c r="Q211" i="15"/>
  <c r="V211" i="15"/>
  <c r="V208" i="15" s="1"/>
  <c r="G213" i="15"/>
  <c r="I213" i="15"/>
  <c r="K213" i="15"/>
  <c r="M213" i="15"/>
  <c r="O213" i="15"/>
  <c r="Q213" i="15"/>
  <c r="V213" i="15"/>
  <c r="G215" i="15"/>
  <c r="M215" i="15" s="1"/>
  <c r="I215" i="15"/>
  <c r="K215" i="15"/>
  <c r="O215" i="15"/>
  <c r="O208" i="15" s="1"/>
  <c r="Q215" i="15"/>
  <c r="V215" i="15"/>
  <c r="G217" i="15"/>
  <c r="I217" i="15"/>
  <c r="K217" i="15"/>
  <c r="M217" i="15"/>
  <c r="O217" i="15"/>
  <c r="Q217" i="15"/>
  <c r="V217" i="15"/>
  <c r="G219" i="15"/>
  <c r="M219" i="15" s="1"/>
  <c r="I219" i="15"/>
  <c r="K219" i="15"/>
  <c r="O219" i="15"/>
  <c r="Q219" i="15"/>
  <c r="V219" i="15"/>
  <c r="G221" i="15"/>
  <c r="I221" i="15"/>
  <c r="K221" i="15"/>
  <c r="M221" i="15"/>
  <c r="O221" i="15"/>
  <c r="Q221" i="15"/>
  <c r="V221" i="15"/>
  <c r="G223" i="15"/>
  <c r="O223" i="15"/>
  <c r="G224" i="15"/>
  <c r="I224" i="15"/>
  <c r="I223" i="15" s="1"/>
  <c r="K224" i="15"/>
  <c r="M224" i="15"/>
  <c r="O224" i="15"/>
  <c r="Q224" i="15"/>
  <c r="Q223" i="15" s="1"/>
  <c r="V224" i="15"/>
  <c r="G226" i="15"/>
  <c r="M226" i="15" s="1"/>
  <c r="I226" i="15"/>
  <c r="K226" i="15"/>
  <c r="K223" i="15" s="1"/>
  <c r="O226" i="15"/>
  <c r="Q226" i="15"/>
  <c r="V226" i="15"/>
  <c r="V223" i="15" s="1"/>
  <c r="G228" i="15"/>
  <c r="I228" i="15"/>
  <c r="K228" i="15"/>
  <c r="M228" i="15"/>
  <c r="O228" i="15"/>
  <c r="Q228" i="15"/>
  <c r="V228" i="15"/>
  <c r="G231" i="15"/>
  <c r="I231" i="15"/>
  <c r="I230" i="15" s="1"/>
  <c r="K231" i="15"/>
  <c r="M231" i="15"/>
  <c r="O231" i="15"/>
  <c r="Q231" i="15"/>
  <c r="Q230" i="15" s="1"/>
  <c r="V231" i="15"/>
  <c r="G233" i="15"/>
  <c r="M233" i="15" s="1"/>
  <c r="I233" i="15"/>
  <c r="K233" i="15"/>
  <c r="K230" i="15" s="1"/>
  <c r="O233" i="15"/>
  <c r="Q233" i="15"/>
  <c r="V233" i="15"/>
  <c r="V230" i="15" s="1"/>
  <c r="G235" i="15"/>
  <c r="I235" i="15"/>
  <c r="K235" i="15"/>
  <c r="M235" i="15"/>
  <c r="O235" i="15"/>
  <c r="Q235" i="15"/>
  <c r="V235" i="15"/>
  <c r="G237" i="15"/>
  <c r="M237" i="15" s="1"/>
  <c r="I237" i="15"/>
  <c r="K237" i="15"/>
  <c r="O237" i="15"/>
  <c r="O230" i="15" s="1"/>
  <c r="Q237" i="15"/>
  <c r="V237" i="15"/>
  <c r="G239" i="15"/>
  <c r="I239" i="15"/>
  <c r="K239" i="15"/>
  <c r="M239" i="15"/>
  <c r="O239" i="15"/>
  <c r="Q239" i="15"/>
  <c r="V239" i="15"/>
  <c r="G242" i="15"/>
  <c r="I242" i="15"/>
  <c r="I241" i="15" s="1"/>
  <c r="K242" i="15"/>
  <c r="M242" i="15"/>
  <c r="O242" i="15"/>
  <c r="Q242" i="15"/>
  <c r="Q241" i="15" s="1"/>
  <c r="V242" i="15"/>
  <c r="G244" i="15"/>
  <c r="G241" i="15" s="1"/>
  <c r="I244" i="15"/>
  <c r="K244" i="15"/>
  <c r="O244" i="15"/>
  <c r="O241" i="15" s="1"/>
  <c r="Q244" i="15"/>
  <c r="V244" i="15"/>
  <c r="G246" i="15"/>
  <c r="I246" i="15"/>
  <c r="K246" i="15"/>
  <c r="M246" i="15"/>
  <c r="O246" i="15"/>
  <c r="Q246" i="15"/>
  <c r="V246" i="15"/>
  <c r="G248" i="15"/>
  <c r="M248" i="15" s="1"/>
  <c r="I248" i="15"/>
  <c r="K248" i="15"/>
  <c r="K241" i="15" s="1"/>
  <c r="O248" i="15"/>
  <c r="Q248" i="15"/>
  <c r="V248" i="15"/>
  <c r="V241" i="15" s="1"/>
  <c r="G250" i="15"/>
  <c r="I250" i="15"/>
  <c r="K250" i="15"/>
  <c r="M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I254" i="15"/>
  <c r="K254" i="15"/>
  <c r="M254" i="15"/>
  <c r="O254" i="15"/>
  <c r="Q254" i="15"/>
  <c r="V254" i="15"/>
  <c r="G256" i="15"/>
  <c r="M256" i="15" s="1"/>
  <c r="I256" i="15"/>
  <c r="K256" i="15"/>
  <c r="O256" i="15"/>
  <c r="Q256" i="15"/>
  <c r="V256" i="15"/>
  <c r="G258" i="15"/>
  <c r="I258" i="15"/>
  <c r="K258" i="15"/>
  <c r="M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I262" i="15"/>
  <c r="K262" i="15"/>
  <c r="M262" i="15"/>
  <c r="O262" i="15"/>
  <c r="Q262" i="15"/>
  <c r="V262" i="15"/>
  <c r="G264" i="15"/>
  <c r="M264" i="15" s="1"/>
  <c r="I264" i="15"/>
  <c r="K264" i="15"/>
  <c r="O264" i="15"/>
  <c r="Q264" i="15"/>
  <c r="V264" i="15"/>
  <c r="G266" i="15"/>
  <c r="I266" i="15"/>
  <c r="K266" i="15"/>
  <c r="M266" i="15"/>
  <c r="O266" i="15"/>
  <c r="Q266" i="15"/>
  <c r="V266" i="15"/>
  <c r="G268" i="15"/>
  <c r="M268" i="15" s="1"/>
  <c r="I268" i="15"/>
  <c r="K268" i="15"/>
  <c r="O268" i="15"/>
  <c r="Q268" i="15"/>
  <c r="V268" i="15"/>
  <c r="G270" i="15"/>
  <c r="I270" i="15"/>
  <c r="K270" i="15"/>
  <c r="M270" i="15"/>
  <c r="O270" i="15"/>
  <c r="Q270" i="15"/>
  <c r="V270" i="15"/>
  <c r="G272" i="15"/>
  <c r="M272" i="15" s="1"/>
  <c r="I272" i="15"/>
  <c r="K272" i="15"/>
  <c r="O272" i="15"/>
  <c r="Q272" i="15"/>
  <c r="V272" i="15"/>
  <c r="G274" i="15"/>
  <c r="I274" i="15"/>
  <c r="K274" i="15"/>
  <c r="M274" i="15"/>
  <c r="O274" i="15"/>
  <c r="Q274" i="15"/>
  <c r="V274" i="15"/>
  <c r="G276" i="15"/>
  <c r="M276" i="15" s="1"/>
  <c r="I276" i="15"/>
  <c r="K276" i="15"/>
  <c r="O276" i="15"/>
  <c r="Q276" i="15"/>
  <c r="V276" i="15"/>
  <c r="G278" i="15"/>
  <c r="I278" i="15"/>
  <c r="K278" i="15"/>
  <c r="M278" i="15"/>
  <c r="O278" i="15"/>
  <c r="Q278" i="15"/>
  <c r="V278" i="15"/>
  <c r="G280" i="15"/>
  <c r="M280" i="15" s="1"/>
  <c r="I280" i="15"/>
  <c r="K280" i="15"/>
  <c r="O280" i="15"/>
  <c r="Q280" i="15"/>
  <c r="V280" i="15"/>
  <c r="G282" i="15"/>
  <c r="I282" i="15"/>
  <c r="K282" i="15"/>
  <c r="M282" i="15"/>
  <c r="O282" i="15"/>
  <c r="Q282" i="15"/>
  <c r="V282" i="15"/>
  <c r="G284" i="15"/>
  <c r="M284" i="15" s="1"/>
  <c r="I284" i="15"/>
  <c r="K284" i="15"/>
  <c r="O284" i="15"/>
  <c r="Q284" i="15"/>
  <c r="V284" i="15"/>
  <c r="G286" i="15"/>
  <c r="I286" i="15"/>
  <c r="K286" i="15"/>
  <c r="M286" i="15"/>
  <c r="O286" i="15"/>
  <c r="Q286" i="15"/>
  <c r="V286" i="15"/>
  <c r="G288" i="15"/>
  <c r="M288" i="15" s="1"/>
  <c r="I288" i="15"/>
  <c r="K288" i="15"/>
  <c r="O288" i="15"/>
  <c r="Q288" i="15"/>
  <c r="V288" i="15"/>
  <c r="G290" i="15"/>
  <c r="I290" i="15"/>
  <c r="K290" i="15"/>
  <c r="M290" i="15"/>
  <c r="O290" i="15"/>
  <c r="Q290" i="15"/>
  <c r="V290" i="15"/>
  <c r="G292" i="15"/>
  <c r="M292" i="15" s="1"/>
  <c r="I292" i="15"/>
  <c r="K292" i="15"/>
  <c r="O292" i="15"/>
  <c r="Q292" i="15"/>
  <c r="V292" i="15"/>
  <c r="G294" i="15"/>
  <c r="I294" i="15"/>
  <c r="K294" i="15"/>
  <c r="M294" i="15"/>
  <c r="O294" i="15"/>
  <c r="Q294" i="15"/>
  <c r="V294" i="15"/>
  <c r="G296" i="15"/>
  <c r="M296" i="15" s="1"/>
  <c r="I296" i="15"/>
  <c r="K296" i="15"/>
  <c r="O296" i="15"/>
  <c r="Q296" i="15"/>
  <c r="V296" i="15"/>
  <c r="AE299" i="15"/>
  <c r="AF299" i="15"/>
  <c r="G67" i="14"/>
  <c r="BA46" i="14"/>
  <c r="BA39" i="14"/>
  <c r="BA37" i="14"/>
  <c r="BA36" i="14"/>
  <c r="BA35" i="14"/>
  <c r="BA32" i="14"/>
  <c r="BA27" i="14"/>
  <c r="BA12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30" i="14"/>
  <c r="K30" i="14"/>
  <c r="O30" i="14"/>
  <c r="V30" i="14"/>
  <c r="G31" i="14"/>
  <c r="I31" i="14"/>
  <c r="I30" i="14" s="1"/>
  <c r="K31" i="14"/>
  <c r="M31" i="14"/>
  <c r="M30" i="14" s="1"/>
  <c r="O31" i="14"/>
  <c r="Q31" i="14"/>
  <c r="Q30" i="14" s="1"/>
  <c r="V31" i="14"/>
  <c r="G51" i="14"/>
  <c r="K51" i="14"/>
  <c r="O51" i="14"/>
  <c r="V51" i="14"/>
  <c r="G52" i="14"/>
  <c r="I52" i="14"/>
  <c r="I51" i="14" s="1"/>
  <c r="K52" i="14"/>
  <c r="M52" i="14"/>
  <c r="M51" i="14" s="1"/>
  <c r="O52" i="14"/>
  <c r="Q52" i="14"/>
  <c r="Q51" i="14" s="1"/>
  <c r="V52" i="14"/>
  <c r="G58" i="14"/>
  <c r="K58" i="14"/>
  <c r="O58" i="14"/>
  <c r="V58" i="14"/>
  <c r="G59" i="14"/>
  <c r="I59" i="14"/>
  <c r="I58" i="14" s="1"/>
  <c r="K59" i="14"/>
  <c r="M59" i="14"/>
  <c r="M58" i="14" s="1"/>
  <c r="O59" i="14"/>
  <c r="Q59" i="14"/>
  <c r="Q58" i="14" s="1"/>
  <c r="V59" i="14"/>
  <c r="AE67" i="14"/>
  <c r="AF67" i="14"/>
  <c r="G126" i="13"/>
  <c r="BA115" i="13"/>
  <c r="BA113" i="13"/>
  <c r="BA111" i="13"/>
  <c r="BA109" i="13"/>
  <c r="BA90" i="13"/>
  <c r="BA80" i="13"/>
  <c r="BA76" i="13"/>
  <c r="BA73" i="13"/>
  <c r="BA65" i="13"/>
  <c r="BA55" i="13"/>
  <c r="BA51" i="13"/>
  <c r="BA48" i="13"/>
  <c r="BA40" i="13"/>
  <c r="BA31" i="13"/>
  <c r="BA27" i="13"/>
  <c r="BA23" i="13"/>
  <c r="G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8" i="13"/>
  <c r="I18" i="13"/>
  <c r="K18" i="13"/>
  <c r="M18" i="13"/>
  <c r="O18" i="13"/>
  <c r="Q18" i="13"/>
  <c r="V18" i="13"/>
  <c r="G43" i="13"/>
  <c r="AF126" i="13" s="1"/>
  <c r="I43" i="13"/>
  <c r="K43" i="13"/>
  <c r="O43" i="13"/>
  <c r="O8" i="13" s="1"/>
  <c r="Q43" i="13"/>
  <c r="V43" i="13"/>
  <c r="G68" i="13"/>
  <c r="I68" i="13"/>
  <c r="K68" i="13"/>
  <c r="M68" i="13"/>
  <c r="O68" i="13"/>
  <c r="Q68" i="13"/>
  <c r="V68" i="13"/>
  <c r="K93" i="13"/>
  <c r="V93" i="13"/>
  <c r="G94" i="13"/>
  <c r="I94" i="13"/>
  <c r="I93" i="13" s="1"/>
  <c r="K94" i="13"/>
  <c r="M94" i="13"/>
  <c r="O94" i="13"/>
  <c r="Q94" i="13"/>
  <c r="Q93" i="13" s="1"/>
  <c r="V94" i="13"/>
  <c r="G101" i="13"/>
  <c r="G93" i="13" s="1"/>
  <c r="I101" i="13"/>
  <c r="K101" i="13"/>
  <c r="O101" i="13"/>
  <c r="O93" i="13" s="1"/>
  <c r="Q101" i="13"/>
  <c r="V101" i="13"/>
  <c r="G108" i="13"/>
  <c r="I108" i="13"/>
  <c r="K108" i="13"/>
  <c r="M108" i="13"/>
  <c r="O108" i="13"/>
  <c r="Q108" i="13"/>
  <c r="V108" i="13"/>
  <c r="G118" i="13"/>
  <c r="K118" i="13"/>
  <c r="O118" i="13"/>
  <c r="V118" i="13"/>
  <c r="G119" i="13"/>
  <c r="I119" i="13"/>
  <c r="I118" i="13" s="1"/>
  <c r="K119" i="13"/>
  <c r="M119" i="13"/>
  <c r="M118" i="13" s="1"/>
  <c r="O119" i="13"/>
  <c r="Q119" i="13"/>
  <c r="Q118" i="13" s="1"/>
  <c r="V119" i="13"/>
  <c r="AE126" i="13"/>
  <c r="G336" i="12"/>
  <c r="BA332" i="12"/>
  <c r="BA249" i="12"/>
  <c r="BA248" i="12"/>
  <c r="BA241" i="12"/>
  <c r="BA220" i="12"/>
  <c r="BA218" i="12"/>
  <c r="BA216" i="12"/>
  <c r="BA214" i="12"/>
  <c r="BA210" i="12"/>
  <c r="BA208" i="12"/>
  <c r="BA206" i="12"/>
  <c r="BA204" i="12"/>
  <c r="BA200" i="12"/>
  <c r="BA198" i="12"/>
  <c r="BA190" i="12"/>
  <c r="BA188" i="12"/>
  <c r="BA180" i="12"/>
  <c r="BA178" i="12"/>
  <c r="BA129" i="12"/>
  <c r="BA120" i="12"/>
  <c r="BA114" i="12"/>
  <c r="BA109" i="12"/>
  <c r="BA103" i="12"/>
  <c r="BA98" i="12"/>
  <c r="BA91" i="12"/>
  <c r="BA87" i="12"/>
  <c r="BA84" i="12"/>
  <c r="BA75" i="12"/>
  <c r="BA65" i="12"/>
  <c r="BA61" i="12"/>
  <c r="BA58" i="12"/>
  <c r="BA48" i="12"/>
  <c r="BA38" i="12"/>
  <c r="BA34" i="12"/>
  <c r="BA31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9" i="12"/>
  <c r="I19" i="12"/>
  <c r="K19" i="12"/>
  <c r="M19" i="12"/>
  <c r="O19" i="12"/>
  <c r="Q19" i="12"/>
  <c r="V19" i="12"/>
  <c r="G26" i="12"/>
  <c r="G8" i="12" s="1"/>
  <c r="I26" i="12"/>
  <c r="K26" i="12"/>
  <c r="O26" i="12"/>
  <c r="O8" i="12" s="1"/>
  <c r="Q26" i="12"/>
  <c r="V26" i="12"/>
  <c r="G53" i="12"/>
  <c r="M53" i="12" s="1"/>
  <c r="I53" i="12"/>
  <c r="K53" i="12"/>
  <c r="O53" i="12"/>
  <c r="Q53" i="12"/>
  <c r="V53" i="12"/>
  <c r="G79" i="12"/>
  <c r="I79" i="12"/>
  <c r="K79" i="12"/>
  <c r="M79" i="12"/>
  <c r="O79" i="12"/>
  <c r="Q79" i="12"/>
  <c r="V79" i="12"/>
  <c r="G102" i="12"/>
  <c r="G101" i="12" s="1"/>
  <c r="I102" i="12"/>
  <c r="I101" i="12" s="1"/>
  <c r="K102" i="12"/>
  <c r="O102" i="12"/>
  <c r="O101" i="12" s="1"/>
  <c r="Q102" i="12"/>
  <c r="Q101" i="12" s="1"/>
  <c r="V102" i="12"/>
  <c r="G107" i="12"/>
  <c r="M107" i="12" s="1"/>
  <c r="I107" i="12"/>
  <c r="K107" i="12"/>
  <c r="K101" i="12" s="1"/>
  <c r="O107" i="12"/>
  <c r="Q107" i="12"/>
  <c r="V107" i="12"/>
  <c r="V101" i="12" s="1"/>
  <c r="G119" i="12"/>
  <c r="I119" i="12"/>
  <c r="K119" i="12"/>
  <c r="M119" i="12"/>
  <c r="O119" i="12"/>
  <c r="Q119" i="12"/>
  <c r="V119" i="12"/>
  <c r="G127" i="12"/>
  <c r="I127" i="12"/>
  <c r="K127" i="12"/>
  <c r="M127" i="12"/>
  <c r="O127" i="12"/>
  <c r="Q127" i="12"/>
  <c r="V127" i="12"/>
  <c r="G136" i="12"/>
  <c r="M136" i="12" s="1"/>
  <c r="I136" i="12"/>
  <c r="I135" i="12" s="1"/>
  <c r="K136" i="12"/>
  <c r="K135" i="12" s="1"/>
  <c r="O136" i="12"/>
  <c r="Q136" i="12"/>
  <c r="Q135" i="12" s="1"/>
  <c r="V136" i="12"/>
  <c r="V135" i="12" s="1"/>
  <c r="G143" i="12"/>
  <c r="I143" i="12"/>
  <c r="K143" i="12"/>
  <c r="M143" i="12"/>
  <c r="O143" i="12"/>
  <c r="Q143" i="12"/>
  <c r="V143" i="12"/>
  <c r="G152" i="12"/>
  <c r="I152" i="12"/>
  <c r="K152" i="12"/>
  <c r="M152" i="12"/>
  <c r="O152" i="12"/>
  <c r="Q152" i="12"/>
  <c r="V152" i="12"/>
  <c r="G159" i="12"/>
  <c r="G135" i="12" s="1"/>
  <c r="I159" i="12"/>
  <c r="K159" i="12"/>
  <c r="O159" i="12"/>
  <c r="O135" i="12" s="1"/>
  <c r="Q159" i="12"/>
  <c r="V159" i="12"/>
  <c r="G166" i="12"/>
  <c r="M166" i="12" s="1"/>
  <c r="I166" i="12"/>
  <c r="K166" i="12"/>
  <c r="O166" i="12"/>
  <c r="Q166" i="12"/>
  <c r="V166" i="12"/>
  <c r="G173" i="12"/>
  <c r="I173" i="12"/>
  <c r="K173" i="12"/>
  <c r="M173" i="12"/>
  <c r="O173" i="12"/>
  <c r="Q173" i="12"/>
  <c r="V173" i="12"/>
  <c r="G183" i="12"/>
  <c r="I183" i="12"/>
  <c r="K183" i="12"/>
  <c r="M183" i="12"/>
  <c r="O183" i="12"/>
  <c r="Q183" i="12"/>
  <c r="V183" i="12"/>
  <c r="G193" i="12"/>
  <c r="M193" i="12" s="1"/>
  <c r="I193" i="12"/>
  <c r="K193" i="12"/>
  <c r="O193" i="12"/>
  <c r="Q193" i="12"/>
  <c r="V193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3" i="12"/>
  <c r="I223" i="12"/>
  <c r="K223" i="12"/>
  <c r="M223" i="12"/>
  <c r="O223" i="12"/>
  <c r="Q223" i="12"/>
  <c r="V223" i="12"/>
  <c r="G229" i="12"/>
  <c r="M229" i="12" s="1"/>
  <c r="I229" i="12"/>
  <c r="K229" i="12"/>
  <c r="O229" i="12"/>
  <c r="Q229" i="12"/>
  <c r="V229" i="12"/>
  <c r="I236" i="12"/>
  <c r="Q236" i="12"/>
  <c r="G237" i="12"/>
  <c r="I237" i="12"/>
  <c r="K237" i="12"/>
  <c r="K236" i="12" s="1"/>
  <c r="M237" i="12"/>
  <c r="M236" i="12" s="1"/>
  <c r="O237" i="12"/>
  <c r="Q237" i="12"/>
  <c r="V237" i="12"/>
  <c r="V236" i="12" s="1"/>
  <c r="G245" i="12"/>
  <c r="G236" i="12" s="1"/>
  <c r="I245" i="12"/>
  <c r="K245" i="12"/>
  <c r="M245" i="12"/>
  <c r="O245" i="12"/>
  <c r="O236" i="12" s="1"/>
  <c r="Q245" i="12"/>
  <c r="V245" i="12"/>
  <c r="G261" i="12"/>
  <c r="G262" i="12"/>
  <c r="M262" i="12" s="1"/>
  <c r="I262" i="12"/>
  <c r="I261" i="12" s="1"/>
  <c r="K262" i="12"/>
  <c r="K261" i="12" s="1"/>
  <c r="O262" i="12"/>
  <c r="Q262" i="12"/>
  <c r="Q261" i="12" s="1"/>
  <c r="V262" i="12"/>
  <c r="V261" i="12" s="1"/>
  <c r="G271" i="12"/>
  <c r="I271" i="12"/>
  <c r="K271" i="12"/>
  <c r="M271" i="12"/>
  <c r="O271" i="12"/>
  <c r="Q271" i="12"/>
  <c r="V271" i="12"/>
  <c r="G278" i="12"/>
  <c r="I278" i="12"/>
  <c r="K278" i="12"/>
  <c r="M278" i="12"/>
  <c r="O278" i="12"/>
  <c r="Q278" i="12"/>
  <c r="V278" i="12"/>
  <c r="G284" i="12"/>
  <c r="M284" i="12" s="1"/>
  <c r="I284" i="12"/>
  <c r="K284" i="12"/>
  <c r="O284" i="12"/>
  <c r="O261" i="12" s="1"/>
  <c r="Q284" i="12"/>
  <c r="V284" i="12"/>
  <c r="G290" i="12"/>
  <c r="M290" i="12" s="1"/>
  <c r="I290" i="12"/>
  <c r="K290" i="12"/>
  <c r="O290" i="12"/>
  <c r="Q290" i="12"/>
  <c r="V290" i="12"/>
  <c r="G297" i="12"/>
  <c r="I297" i="12"/>
  <c r="K297" i="12"/>
  <c r="M297" i="12"/>
  <c r="O297" i="12"/>
  <c r="Q297" i="12"/>
  <c r="V297" i="12"/>
  <c r="G303" i="12"/>
  <c r="I303" i="12"/>
  <c r="K303" i="12"/>
  <c r="M303" i="12"/>
  <c r="O303" i="12"/>
  <c r="Q303" i="12"/>
  <c r="V303" i="12"/>
  <c r="G310" i="12"/>
  <c r="M310" i="12" s="1"/>
  <c r="I310" i="12"/>
  <c r="K310" i="12"/>
  <c r="O310" i="12"/>
  <c r="Q310" i="12"/>
  <c r="V310" i="12"/>
  <c r="I313" i="12"/>
  <c r="Q313" i="12"/>
  <c r="G314" i="12"/>
  <c r="I314" i="12"/>
  <c r="K314" i="12"/>
  <c r="K313" i="12" s="1"/>
  <c r="M314" i="12"/>
  <c r="M313" i="12" s="1"/>
  <c r="O314" i="12"/>
  <c r="Q314" i="12"/>
  <c r="V314" i="12"/>
  <c r="V313" i="12" s="1"/>
  <c r="G322" i="12"/>
  <c r="G313" i="12" s="1"/>
  <c r="I322" i="12"/>
  <c r="K322" i="12"/>
  <c r="M322" i="12"/>
  <c r="O322" i="12"/>
  <c r="O313" i="12" s="1"/>
  <c r="Q322" i="12"/>
  <c r="V322" i="12"/>
  <c r="G330" i="12"/>
  <c r="O330" i="12"/>
  <c r="G331" i="12"/>
  <c r="M331" i="12" s="1"/>
  <c r="M330" i="12" s="1"/>
  <c r="I331" i="12"/>
  <c r="I330" i="12" s="1"/>
  <c r="K331" i="12"/>
  <c r="K330" i="12" s="1"/>
  <c r="O331" i="12"/>
  <c r="Q331" i="12"/>
  <c r="Q330" i="12" s="1"/>
  <c r="V331" i="12"/>
  <c r="V330" i="12" s="1"/>
  <c r="AE336" i="12"/>
  <c r="I19" i="1"/>
  <c r="I18" i="1"/>
  <c r="I17" i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O8" i="21" l="1"/>
  <c r="K8" i="21"/>
  <c r="V8" i="21"/>
  <c r="I8" i="21"/>
  <c r="AF59" i="21"/>
  <c r="G58" i="1" s="1"/>
  <c r="H58" i="1" s="1"/>
  <c r="I58" i="1" s="1"/>
  <c r="Q8" i="21"/>
  <c r="M36" i="20"/>
  <c r="AF47" i="20"/>
  <c r="G8" i="20"/>
  <c r="G47" i="20" s="1"/>
  <c r="F56" i="1"/>
  <c r="G24" i="27"/>
  <c r="M25" i="27"/>
  <c r="M24" i="27" s="1"/>
  <c r="M78" i="27"/>
  <c r="M39" i="27" s="1"/>
  <c r="AF92" i="27"/>
  <c r="G39" i="27"/>
  <c r="I94" i="1" s="1"/>
  <c r="I20" i="1" s="1"/>
  <c r="F39" i="1"/>
  <c r="F66" i="1"/>
  <c r="M8" i="27"/>
  <c r="G8" i="27"/>
  <c r="I74" i="1" s="1"/>
  <c r="M43" i="27"/>
  <c r="M9" i="26"/>
  <c r="M8" i="26" s="1"/>
  <c r="G8" i="21"/>
  <c r="G59" i="21" s="1"/>
  <c r="M28" i="21"/>
  <c r="M8" i="21" s="1"/>
  <c r="M8" i="20"/>
  <c r="G8" i="19"/>
  <c r="M42" i="19"/>
  <c r="M41" i="19" s="1"/>
  <c r="M33" i="19"/>
  <c r="M32" i="19" s="1"/>
  <c r="M22" i="19"/>
  <c r="M8" i="19" s="1"/>
  <c r="M71" i="18"/>
  <c r="G96" i="18"/>
  <c r="AF128" i="18"/>
  <c r="M134" i="16"/>
  <c r="M8" i="16"/>
  <c r="M130" i="16"/>
  <c r="M129" i="16" s="1"/>
  <c r="M123" i="16"/>
  <c r="M122" i="16" s="1"/>
  <c r="M100" i="16"/>
  <c r="M93" i="16" s="1"/>
  <c r="M69" i="16"/>
  <c r="M68" i="16" s="1"/>
  <c r="M22" i="16"/>
  <c r="M17" i="16" s="1"/>
  <c r="M15" i="16"/>
  <c r="M230" i="15"/>
  <c r="M223" i="15"/>
  <c r="M208" i="15"/>
  <c r="M156" i="15"/>
  <c r="M153" i="15" s="1"/>
  <c r="M133" i="15"/>
  <c r="M128" i="15" s="1"/>
  <c r="M30" i="15"/>
  <c r="M29" i="15" s="1"/>
  <c r="M15" i="15"/>
  <c r="M8" i="15" s="1"/>
  <c r="G230" i="15"/>
  <c r="G208" i="15"/>
  <c r="M244" i="15"/>
  <c r="M241" i="15" s="1"/>
  <c r="M101" i="13"/>
  <c r="M93" i="13" s="1"/>
  <c r="M43" i="13"/>
  <c r="M8" i="13" s="1"/>
  <c r="M261" i="12"/>
  <c r="AF336" i="12"/>
  <c r="M159" i="12"/>
  <c r="M135" i="12" s="1"/>
  <c r="M102" i="12"/>
  <c r="M101" i="12" s="1"/>
  <c r="M26" i="12"/>
  <c r="M8" i="12" s="1"/>
  <c r="I75" i="1" l="1"/>
  <c r="I16" i="1" s="1"/>
  <c r="I21" i="1" s="1"/>
  <c r="G56" i="1"/>
  <c r="H56" i="1" s="1"/>
  <c r="I56" i="1" s="1"/>
  <c r="G57" i="1"/>
  <c r="H57" i="1" s="1"/>
  <c r="I57" i="1" s="1"/>
  <c r="G92" i="27"/>
  <c r="G66" i="1"/>
  <c r="H66" i="1" s="1"/>
  <c r="I66" i="1" s="1"/>
  <c r="G39" i="1"/>
  <c r="H39" i="1" s="1"/>
  <c r="H67" i="1" s="1"/>
  <c r="G65" i="1"/>
  <c r="H65" i="1" s="1"/>
  <c r="I65" i="1" s="1"/>
  <c r="F67" i="1"/>
  <c r="I95" i="1" l="1"/>
  <c r="J85" i="1" s="1"/>
  <c r="G23" i="1"/>
  <c r="A23" i="1" s="1"/>
  <c r="G67" i="1"/>
  <c r="G25" i="1" s="1"/>
  <c r="A25" i="1" s="1"/>
  <c r="I39" i="1"/>
  <c r="I67" i="1" s="1"/>
  <c r="J90" i="1" l="1"/>
  <c r="J89" i="1"/>
  <c r="J94" i="1"/>
  <c r="J78" i="1"/>
  <c r="J92" i="1"/>
  <c r="J75" i="1"/>
  <c r="J86" i="1"/>
  <c r="J83" i="1"/>
  <c r="J79" i="1"/>
  <c r="J76" i="1"/>
  <c r="J81" i="1"/>
  <c r="J77" i="1"/>
  <c r="J74" i="1"/>
  <c r="J82" i="1"/>
  <c r="J87" i="1"/>
  <c r="J84" i="1"/>
  <c r="J91" i="1"/>
  <c r="J93" i="1"/>
  <c r="J88" i="1"/>
  <c r="J80" i="1"/>
  <c r="A26" i="1"/>
  <c r="G26" i="1"/>
  <c r="G28" i="1"/>
  <c r="J62" i="1"/>
  <c r="J46" i="1"/>
  <c r="J61" i="1"/>
  <c r="J55" i="1"/>
  <c r="J41" i="1"/>
  <c r="J52" i="1"/>
  <c r="J57" i="1"/>
  <c r="J54" i="1"/>
  <c r="J43" i="1"/>
  <c r="J63" i="1"/>
  <c r="J60" i="1"/>
  <c r="J44" i="1"/>
  <c r="J58" i="1"/>
  <c r="J42" i="1"/>
  <c r="J49" i="1"/>
  <c r="J51" i="1"/>
  <c r="J64" i="1"/>
  <c r="J48" i="1"/>
  <c r="J53" i="1"/>
  <c r="J47" i="1"/>
  <c r="J45" i="1"/>
  <c r="J66" i="1"/>
  <c r="J50" i="1"/>
  <c r="J39" i="1"/>
  <c r="J67" i="1" s="1"/>
  <c r="J59" i="1"/>
  <c r="J65" i="1"/>
  <c r="J56" i="1"/>
  <c r="J40" i="1"/>
  <c r="G24" i="1"/>
  <c r="A24" i="1"/>
  <c r="J95" i="1" l="1"/>
  <c r="A27" i="1"/>
  <c r="A29" i="1" s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<sst xmlns="http://schemas.openxmlformats.org/spreadsheetml/2006/main" count="4868" uniqueCount="977">
  <si>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</si>
  <si>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</si>
  <si>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</si>
  <si>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</si>
  <si>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</si>
  <si>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</si>
  <si>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</si>
  <si>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</si>
  <si>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</si>
  <si>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</si>
  <si>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</si>
  <si>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</si>
  <si>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</si>
  <si>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</si>
  <si>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</si>
  <si>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</si>
  <si>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</si>
  <si>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</si>
  <si>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</si>
  <si>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</si>
  <si>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</si>
  <si>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</si>
  <si>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</si>
  <si>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</si>
  <si>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</si>
  <si>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</si>
  <si>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</si>
  <si>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</si>
  <si>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</si>
  <si>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</si>
  <si>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</si>
  <si>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</si>
  <si>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</si>
  <si>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</si>
  <si>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</si>
  <si>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</si>
  <si>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</si>
  <si>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</si>
  <si>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</si>
  <si>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</si>
  <si>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</si>
  <si>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</si>
  <si>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</si>
  <si>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</si>
  <si>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PV_2022_008</t>
  </si>
  <si>
    <t>Třebíč autocvičiště</t>
  </si>
  <si>
    <t>Stavba</t>
  </si>
  <si>
    <t>Stavební objekt</t>
  </si>
  <si>
    <t>SO 100</t>
  </si>
  <si>
    <t>Komunikace</t>
  </si>
  <si>
    <t>01</t>
  </si>
  <si>
    <t>stavební neuznatelné</t>
  </si>
  <si>
    <t>02</t>
  </si>
  <si>
    <t>stavební uznatelné</t>
  </si>
  <si>
    <t>SO 310</t>
  </si>
  <si>
    <t>Vsakovací objekt</t>
  </si>
  <si>
    <t>SO 400</t>
  </si>
  <si>
    <t>Veřejné osvětlení + MAN</t>
  </si>
  <si>
    <t>SO 405</t>
  </si>
  <si>
    <t>Veřejné osvětlení cvičná plocha</t>
  </si>
  <si>
    <t>SO 420</t>
  </si>
  <si>
    <t xml:space="preserve">Přeložka PVSEK </t>
  </si>
  <si>
    <t>SO 700</t>
  </si>
  <si>
    <t>Zázemí pro autocvičiště</t>
  </si>
  <si>
    <t>SO 800</t>
  </si>
  <si>
    <t>Bourací práce a terénní úpravy</t>
  </si>
  <si>
    <t>SO 850</t>
  </si>
  <si>
    <t>Sadové úpravy</t>
  </si>
  <si>
    <t>Stavební neuznatelné</t>
  </si>
  <si>
    <t>SO 890</t>
  </si>
  <si>
    <t>Úprava svahu</t>
  </si>
  <si>
    <t>ÚSEK 50-140 neuznatelné</t>
  </si>
  <si>
    <t>ÚSEK 140-220 neuznatelné</t>
  </si>
  <si>
    <t>03</t>
  </si>
  <si>
    <t>ÚSEK 220-330 neuznatelné</t>
  </si>
  <si>
    <t>04</t>
  </si>
  <si>
    <t>ÚSEK 330-360 neuznatelné</t>
  </si>
  <si>
    <t>05</t>
  </si>
  <si>
    <t>žlabová tvárnice neuznatelné</t>
  </si>
  <si>
    <t>SO 900</t>
  </si>
  <si>
    <t>VRN</t>
  </si>
  <si>
    <t>Celkem za stavbu</t>
  </si>
  <si>
    <t>CZK</t>
  </si>
  <si>
    <t>Rekapitulace dílů</t>
  </si>
  <si>
    <t>Typ dílu</t>
  </si>
  <si>
    <t>0</t>
  </si>
  <si>
    <t>VRN - Inženýrská činnost</t>
  </si>
  <si>
    <t>1</t>
  </si>
  <si>
    <t>Zemní práce</t>
  </si>
  <si>
    <t>2</t>
  </si>
  <si>
    <t>Základy a zvláštní zakládání</t>
  </si>
  <si>
    <t>21-M</t>
  </si>
  <si>
    <t>Elektromontáže</t>
  </si>
  <si>
    <t>22-M</t>
  </si>
  <si>
    <t>Montáže oznam. a zabezp. zařízení</t>
  </si>
  <si>
    <t>3</t>
  </si>
  <si>
    <t>Svislé a kompletní konstrukce</t>
  </si>
  <si>
    <t>4</t>
  </si>
  <si>
    <t>Vodorovné konstrukce</t>
  </si>
  <si>
    <t>41</t>
  </si>
  <si>
    <t>Demontáž stávajícího zařízení</t>
  </si>
  <si>
    <t>46-M</t>
  </si>
  <si>
    <t>Zemní práce při extr.mont.pracích</t>
  </si>
  <si>
    <t>5</t>
  </si>
  <si>
    <t>8</t>
  </si>
  <si>
    <t>Trubní vedení</t>
  </si>
  <si>
    <t>9</t>
  </si>
  <si>
    <t>Ostatní konstrukce a práce-bourání</t>
  </si>
  <si>
    <t>Ostatní konstrukce, bourání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</si>
  <si>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</si>
  <si>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</si>
  <si>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</si>
  <si>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</si>
  <si>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</si>
  <si>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</si>
  <si>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HZS</t>
  </si>
  <si>
    <t>Hodinové zúčtovací sazby</t>
  </si>
  <si>
    <t>VRN6 - Úze</t>
  </si>
  <si>
    <t>VRN - Územní vlivy</t>
  </si>
  <si>
    <t>741</t>
  </si>
  <si>
    <t>Elektroinstalace - silnoproud</t>
  </si>
  <si>
    <t>767</t>
  </si>
  <si>
    <t>Konstrukce zámečnické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</si>
  <si>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</si>
  <si>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</si>
  <si>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</si>
  <si>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</si>
  <si>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</si>
  <si>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</si>
  <si>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</si>
  <si>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</si>
  <si>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</si>
  <si>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</si>
  <si>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</si>
  <si>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</si>
  <si>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</si>
  <si>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</si>
  <si>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</si>
  <si>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</si>
  <si>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</si>
  <si>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</si>
  <si>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</si>
  <si>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</si>
  <si>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</si>
  <si>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</si>
  <si>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</si>
  <si>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</si>
  <si>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</si>
  <si>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</si>
  <si>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</si>
  <si>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</si>
  <si>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</si>
  <si>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</si>
  <si>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113524OA0</t>
  </si>
  <si>
    <t>ODSTRANĚNÍ CHODNÍKOVÝCH A SILNIČNÍCH OBRUBNÍKŮ BETONOVÝCH, ODVOZ DO 5KM</t>
  </si>
  <si>
    <t>M</t>
  </si>
  <si>
    <t>RTS 22/ I</t>
  </si>
  <si>
    <t>Součtová</t>
  </si>
  <si>
    <t>Agregovaná položka</t>
  </si>
  <si>
    <t>POL2_</t>
  </si>
  <si>
    <t>Položka zahrnuje veškerou manipulaci s vybouranou sutí a s vybouranými hmotami vč. uložení na skládku.</t>
  </si>
  <si>
    <t>POP</t>
  </si>
  <si>
    <t>obruby stávajícího parkoviště v místě napojení : 20</t>
  </si>
  <si>
    <t>VV</t>
  </si>
  <si>
    <t>SPU</t>
  </si>
  <si>
    <t>18110    OA0</t>
  </si>
  <si>
    <t>ÚPRAVA PLÁNĚ SE ZHUT V HOR TŘ 1-4</t>
  </si>
  <si>
    <t>m2</t>
  </si>
  <si>
    <t>položka zahrnuje úpravu pláně včetně vyrovnání výškových rozdílů. Míru zhutnění určuje projekt.</t>
  </si>
  <si>
    <t>komunikace : 3883*1,05</t>
  </si>
  <si>
    <t>reliéfní signální a varovné pásy : 14*1,05</t>
  </si>
  <si>
    <t>Chodník : 188*1,05</t>
  </si>
  <si>
    <t>014101   OA0</t>
  </si>
  <si>
    <t>POPLATKY ZA SKLÁDKU</t>
  </si>
  <si>
    <t>m3</t>
  </si>
  <si>
    <t>Indiv</t>
  </si>
  <si>
    <t>zahrnuje veškeré poplatky provozovateli skládky související s uložením odpadu na skládce.</t>
  </si>
  <si>
    <t>odkop pod komunikaci : (23+23+51+99+126+15+38+25+2+8+18+25+34+19+5+21+30+78+76+37+95+150,3)*1,05</t>
  </si>
  <si>
    <t>zpětné využití na retenční nádrž : -399</t>
  </si>
  <si>
    <t>odkop pod parkovištěm třída II : -(6,8+10+47+94+54)*1,05*0,8</t>
  </si>
  <si>
    <t>odkop pod parkovištěm třída III : -(6,8+10+47+94+54)*1,05*0,2</t>
  </si>
  <si>
    <t>122838   OA0</t>
  </si>
  <si>
    <t>ODKOPÁVKY A PROKOPÁVKY OBECNÉ TŘ II S ODVOZEM DO 20KM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</si>
  <si>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</si>
  <si>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</si>
  <si>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</si>
  <si>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</si>
  <si>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</si>
  <si>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</si>
  <si>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</si>
  <si>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</si>
  <si>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</si>
  <si>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</si>
  <si>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</si>
  <si>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</si>
  <si>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eventuelně nutné druhotné rozpojení odstřelené horniny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</si>
  <si>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</si>
  <si>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</si>
  <si>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</si>
  <si>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</si>
  <si>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</si>
  <si>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</si>
  <si>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</si>
  <si>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</si>
  <si>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</si>
  <si>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odkop pod komunikaci : (23+23+51+99+126+15+38+25+2+8+18+25+34+19+5+21+30+78+76+37+95+150,3)*1,05*0,8</t>
  </si>
  <si>
    <t>odkop pod parkovištěm : -(6,8+10+47+94+54)*1,05*0,8</t>
  </si>
  <si>
    <t>122938   OA0</t>
  </si>
  <si>
    <t>ODKOPÁVKY A PROKOPÁVKY OBECNÉ TŘ III S ODVOZEM DO 20KM</t>
  </si>
  <si>
    <t>odkop pod komunikaci : (23+23+51+99+126+15+38+25+2+8+18+25+34+19+5+21+30+78+76+37+95+150,3)*1,05*0,2</t>
  </si>
  <si>
    <t>odkop pod parkovištěm : -(6,8+10+47+94+54)*1,05*0,8*0,2</t>
  </si>
  <si>
    <t>13193    OA0</t>
  </si>
  <si>
    <t>HLOUBENÍ JAM ZAPAŽ I NEPAŽ TŘ III</t>
  </si>
  <si>
    <t>jáma pro retenční jímku : 2,5*6*1,2</t>
  </si>
  <si>
    <t>21197    OA0</t>
  </si>
  <si>
    <t>OPLÁŠTĚNÍ ODVOD ŽEBER Z GEOTEXTILIE</t>
  </si>
  <si>
    <t>položka zahrnuje dodávku předepsané geotextilie, mimostaveništní a vnitrostaveništní dopravu a její uložení včetně potřebných přesahů</t>
  </si>
  <si>
    <t>Netkaná geotextilie, polypropylenová 300 g/m2, mechanická odolnost min. 3,5 KN : (105)*1,05*1,8</t>
  </si>
  <si>
    <t>retenční jímka : 2*((2,5*6)+(2,5*1)+(6*1))</t>
  </si>
  <si>
    <t>212627   OA0</t>
  </si>
  <si>
    <t>TRATIVODY KOMPL Z TRUB Z PLAST HM DN DO 100MM, RÝHA TŘ III</t>
  </si>
  <si>
    <t>m</t>
  </si>
  <si>
    <t>Položka platí pro kompletní konstrukce trativodů a zahrnuje zejména:</t>
  </si>
  <si>
    <t>- výkop rýhy předepsaného tvaru v dané třídě těžitelnosti, výplň, zásyp trativodu včetně dopravy, uložení přebytečného materiálu, dodávky předepsaného materiálu pro výplň a zásyp</t>
  </si>
  <si>
    <t>- zřízení spojovací vrstvy</t>
  </si>
  <si>
    <t>- zřízení podkladu a lože trativodu z předepsaného materiálu</t>
  </si>
  <si>
    <t>- dodávka a uložení trativodu předepsaného materiálu a profilu</t>
  </si>
  <si>
    <t>- obsyp trativodu předepsaným materiálem, případně vložení separační nebo drenážní vložky</t>
  </si>
  <si>
    <t>- ukončení trativodu zaústěním do potrubí nebo vodoteče, případně vybudování ukončujícího objektu (kapličky) dle VL</t>
  </si>
  <si>
    <t>- veškerý materiál, výrobky a polotovary, včetně mimostaveništní a vnitrostaveništní dopravy</t>
  </si>
  <si>
    <t>- nezahrnuje opláštění z geotextilie, fólie</t>
  </si>
  <si>
    <t>trativody DN 150 mm, výkop rýha 400x400mm : (105)*1,05</t>
  </si>
  <si>
    <t>215663OA0</t>
  </si>
  <si>
    <t>ÚPRAVA PODLOŽÍ HYDRAULICKÝMI POJIVY DO 2% HL DO 0,5M</t>
  </si>
  <si>
    <t>M2</t>
  </si>
  <si>
    <t>EXP 21</t>
  </si>
  <si>
    <t>položka zahrnuje dodání pojiva, zafrézování předepsaného množství hydraulického pojiva do podloží do hloubky do 0,5m, zhutnění</t>
  </si>
  <si>
    <t>druh hydraulického pojiva a jeho množství stanoví zadávací dokumentace dle geologického průzkumu</t>
  </si>
  <si>
    <t>parkoviště : 2759*1,05*0,4</t>
  </si>
  <si>
    <t>komunikace : 3883*1,05*0,4</t>
  </si>
  <si>
    <t>reliéfní signální a varovné pásy : 14*1,05*0,4</t>
  </si>
  <si>
    <t>Chodník : 188*1,05*0,4</t>
  </si>
  <si>
    <t>215669OA0</t>
  </si>
  <si>
    <t>ÚPRAVA PODLOŽÍ HYDRAULICKÝMI POJIVY HL DO 0,5M - PŘÍPLATEK ZA DALŠÍCH 0,5%</t>
  </si>
  <si>
    <t>položka zahrnuje příplatek za 0,5% dalšího (i započatého) množství hydraulického pojiva přes 2%</t>
  </si>
  <si>
    <t>druh hydraulického pojiva stanoví zadávací dokumentace a geologický průzkum. Přidání bude stanoveno na základě geologa po odkrytí na pláň. Přidání se uvažuje v hodnotě 2%.</t>
  </si>
  <si>
    <t>parkoviště : 2759*1,05*0,4*4</t>
  </si>
  <si>
    <t>komunikace : 3883*1,05*0,4*4</t>
  </si>
  <si>
    <t>reliéfní signální a varovné pásy : 14*1,05*0,4*4</t>
  </si>
  <si>
    <t>Chodník : 188*1,05*0,4*4</t>
  </si>
  <si>
    <t>56333    OA0</t>
  </si>
  <si>
    <t>VOZOVKOVÉ VRSTVY ZE ŠTĚRKODRTI TL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</si>
  <si>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</si>
  <si>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</si>
  <si>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</si>
  <si>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</si>
  <si>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komunikace ŠD fr. 0/32mm tl. 150 mm : 3883*1,04</t>
  </si>
  <si>
    <t>komunikace ŠD fr. 0/63mm : 3883*1,05</t>
  </si>
  <si>
    <t>Dlažba reliéfní signální a varovné pásy ŠD fr. 0/63 : 14*1,05</t>
  </si>
  <si>
    <t>Chodník ŠD fr. 0/63mm : 188*1,05</t>
  </si>
  <si>
    <t>572121   OA0</t>
  </si>
  <si>
    <t>INFILTRAČNÍ POSTŘIK ASFALTOVÝ DO 1,0KG/M2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</si>
  <si>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</si>
  <si>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</si>
  <si>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</si>
  <si>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ACP 16+ a ŠD 1kg/m2 : 3883*1,04</t>
  </si>
  <si>
    <t>572211   OA0</t>
  </si>
  <si>
    <t>SPOJOVACÍ POSTŘIK Z ASFALTU DO 0,5KG/M2</t>
  </si>
  <si>
    <t>EXP 17</t>
  </si>
  <si>
    <t>spojení ACL 16+ s ACP 16+ 0,25kg/m2 : 3883*1,03</t>
  </si>
  <si>
    <t>572214   OA0</t>
  </si>
  <si>
    <t>SPOJOVACÍ POSTŘIK Z MODIFIK EMULZE DO 0,5KG/M2</t>
  </si>
  <si>
    <t>spojení ACO 11+ s ACL 16+ : 3883*1,02</t>
  </si>
  <si>
    <t>574A34OA0</t>
  </si>
  <si>
    <t>ASFALTOVÝ BETON PRO OBRUSNÉ VRSTVY ACO 11+, 11S TL. 40MM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</si>
  <si>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</si>
  <si>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</si>
  <si>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</si>
  <si>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</si>
  <si>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</si>
  <si>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</si>
  <si>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ACO 11+ tl. 40mm : 3883*1,02</t>
  </si>
  <si>
    <t>574C56OA0</t>
  </si>
  <si>
    <t>ASFALTOVÝ BETON PRO LOŽNÍ VRSTVY ACL 16+, 16S TL. 60MM</t>
  </si>
  <si>
    <t>ACL 16+ tl. 60mm : 3883*1,03</t>
  </si>
  <si>
    <t>574E46OA0</t>
  </si>
  <si>
    <t>ASFALTOVÝ BETON PRO PODKLADNÍ VRSTVY ACP 16+, 16S TL. 50MM</t>
  </si>
  <si>
    <t>ACP 16+ tl. 50mm : 3883*1,04</t>
  </si>
  <si>
    <t>58261AOA0</t>
  </si>
  <si>
    <t>KRYTY Z BETON DLAŽDIC SE ZÁMKEM BAREV RELIÉF TL 60MM DO LOŽE Z KAM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</si>
  <si>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</si>
  <si>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</si>
  <si>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</si>
  <si>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Dlažba reliéfní signální a varovné pásy tl. 60 mm : 14*1,05</t>
  </si>
  <si>
    <t>582611   OA0</t>
  </si>
  <si>
    <t>KRYTY Z BET DLAŽ SE ZÁMKEM ŠEDÝCH TL 60MM DO LOŽE Z KAM</t>
  </si>
  <si>
    <t>- nezahrnuje těsnění podél obrubníků, dilatačních zařízení, odvodňovacích proužků, odvodňovačů, vpustí, šachet a pod</t>
  </si>
  <si>
    <t>Dlažba přírodní tl. 60 mm 20/20/6 : 188*1,05</t>
  </si>
  <si>
    <t>58910    OA0</t>
  </si>
  <si>
    <t>VÝPLŇ SPAR ASFALTEM</t>
  </si>
  <si>
    <t>- dodávku předepsaného materiálu</t>
  </si>
  <si>
    <t>- vyčištění a výplň spar tímto materiálem</t>
  </si>
  <si>
    <t>zapravení napojení na MK : 31*1,05</t>
  </si>
  <si>
    <t>56330    OA0</t>
  </si>
  <si>
    <t>VOZOVKOVÉ VRSTVY ZE ŠTĚRKODRTI</t>
  </si>
  <si>
    <t>zásyp vsakovací jímky kamenivem fr. 32/63 : 2,5*6*1*1,05</t>
  </si>
  <si>
    <t>89712    OA0</t>
  </si>
  <si>
    <t>VPUSŤ KANALIZAČNÍ ULIČNÍ KOMPLETNÍ Z BETON DÍLCŮ</t>
  </si>
  <si>
    <t>kus</t>
  </si>
  <si>
    <t>- dodávku a osazení předepsaných dílů včetně mříže</t>
  </si>
  <si>
    <t>- výplň, těsnění  a tmelení spar a spojů,</t>
  </si>
  <si>
    <t>- opatření  povrchů  betonu  izolací  proti zemní vlhkosti v částech, kde přijdou do styku se zeminou nebo kamenivem,</t>
  </si>
  <si>
    <t>- nezahrnuje předepsané podkladní konstrukce</t>
  </si>
  <si>
    <t>UV : 1</t>
  </si>
  <si>
    <t>894145   OA0PV</t>
  </si>
  <si>
    <t>ŠACHTY Z BETON DÍLCŮ NA POTRUBÍ</t>
  </si>
  <si>
    <t>Vlastní</t>
  </si>
  <si>
    <t>- poklopy s rámem, mříže s rámem, stupadla, žebříky, stropy z bet. dílců a pod.</t>
  </si>
  <si>
    <t>- předepsané betonové skruže, prefabrikované nebo monolitické betonové dno a není-li uvedeno jinak i podkladní vrstvu (z kameniva nebo betonu).</t>
  </si>
  <si>
    <t>- dodání  dílce  požadovaného  tvaru  a  vlastností,  jeho  skladování,  doprava  a  osazení  do  definitivní polohy, včetně komplexní technologie výroby a montáže dílců, ošetření a ochrana dílců,</t>
  </si>
  <si>
    <t>- u dílců železobetonových a předpjatých veškerá výztuž, případně i tuhé kovové prvky a závěsná oka,</t>
  </si>
  <si>
    <t>- úpravy a zařízení pro uložení a transport dílce,</t>
  </si>
  <si>
    <t>- veškeré požadované úpravy dílců, včetně doplňkových konstrukcí a vybavení,</t>
  </si>
  <si>
    <t>- sestavení dílce na stavbě včetně montážních zařízení, plošin a prahů a pod.,</t>
  </si>
  <si>
    <t>- výplň, těsnění a tmelení spár a spojů,</t>
  </si>
  <si>
    <t>- očištění a ošetření úložných ploch,</t>
  </si>
  <si>
    <t>- zednické výpomoce pro montáž dílců,</t>
  </si>
  <si>
    <t>- označení dílce výrobním štítkem nebo jiným způsobem,</t>
  </si>
  <si>
    <t>- úpravy dílce pro dodržení požadované přesnosti jeho osazení, včetně případných měření,</t>
  </si>
  <si>
    <t>- veškerá zařízení pro zajištění stability v každém okamžiku</t>
  </si>
  <si>
    <t>914111OA0</t>
  </si>
  <si>
    <t>DOPRAVNÍ ZNAČKY ZÁKLADNÍ VELIKOSTI OCELOVÉ NEREFLEXNÍ - DOD A MONTÁŽ</t>
  </si>
  <si>
    <t>KUS</t>
  </si>
  <si>
    <t>- dodávku a montáž značek v požadovaném provedení</t>
  </si>
  <si>
    <t>P4 : 1</t>
  </si>
  <si>
    <t>B13 : 2</t>
  </si>
  <si>
    <t>E13 : 4</t>
  </si>
  <si>
    <t>IP12 : 5</t>
  </si>
  <si>
    <t>E1 : 4</t>
  </si>
  <si>
    <t>915111   OA0</t>
  </si>
  <si>
    <t>VODOR DOPRAV ZNAČ BARVOU HLADKÉ - DOD A POKLÁDKA</t>
  </si>
  <si>
    <t>- dodání a pokládku nátěrového materiálu (měří se pouze natíraná plocha)</t>
  </si>
  <si>
    <t>- předznačení a reflexní úpravu</t>
  </si>
  <si>
    <t>V10b : 156*4,5*0,125*1,05</t>
  </si>
  <si>
    <t>V10f : 7*4*0,125*1,05</t>
  </si>
  <si>
    <t>917223OA0</t>
  </si>
  <si>
    <t>SILNIČNÍ A CHODNÍKOVÉ OBRUBY Z BETONOVÝCH OBRUBNÍKŮ ŠÍŘ 100MM</t>
  </si>
  <si>
    <t>Položka zahrnuje:</t>
  </si>
  <si>
    <t>dodání a pokládku betonových obrubníků o rozměrech předepsaných zadávací dokumentací</t>
  </si>
  <si>
    <t>betonové lože i boční betonovou opěrku.</t>
  </si>
  <si>
    <t>chodníkové obruby 100/10/25 : (96,5+56,1+184+55,6+38,5)*1,05</t>
  </si>
  <si>
    <t>Chodníková obruba 100/8/25 : (15,8+19,8+26,2+24+9)*1,05</t>
  </si>
  <si>
    <t>917224OA0</t>
  </si>
  <si>
    <t>SILNIČNÍ A CHODNÍKOVÉ OBRUBY Z BETONOVÝCH OBRUBNÍKŮ ŠÍŘ 150MM</t>
  </si>
  <si>
    <t>Silniční betonové obrubníky přírodní 100/15/25 : (10,5+7,7+8,7+102,7+285,5+70+48,5+4,5)*1,05</t>
  </si>
  <si>
    <t>Silniční betonové obrubníky přírodní 100/15/25 parkoviště : -(111+284+70+52,5)*1,05</t>
  </si>
  <si>
    <t>Silniční betonové obrubníky snižené přírodní 100/15/15 : (5+4+3+12,5+9)*1,05</t>
  </si>
  <si>
    <t>Přechodové obrubníky barvy přírodní pravé : 7</t>
  </si>
  <si>
    <t>Přechodové obrubníky barvy přírodní levé : 6</t>
  </si>
  <si>
    <t>919114   OA0</t>
  </si>
  <si>
    <t>ŘEZÁNÍ ASFALT KRYTU VOZOVEK TL DO 200MM</t>
  </si>
  <si>
    <t>ořez stávající silnice : 31*1,05</t>
  </si>
  <si>
    <t>93723OA0</t>
  </si>
  <si>
    <t>MOBILIÁŘ - KOŠE NA ODPADKY Z BETONOVÝCH DÍLCŮ</t>
  </si>
  <si>
    <t>- montáž, osazení a dodávku kompletního zařízení, předepsaného zadávací dokumentací</t>
  </si>
  <si>
    <t>- mimostavništní a vnitrostaveništní dopravu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</si>
  <si>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</si>
  <si>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</si>
  <si>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</si>
  <si>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93761OA0</t>
  </si>
  <si>
    <t>MOBILIÁŘ - LAVIČKY Z PLASTICKÝCH HMOT</t>
  </si>
  <si>
    <t>96687    OA0</t>
  </si>
  <si>
    <t>VYBOURÁNÍ ULIČNÍCH VPUSTÍ KOMPLETNÍCH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</si>
  <si>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</si>
  <si>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- položka zahrnuje veškeré další práce plynoucí z technologického předpisu a z platných předpisů</t>
  </si>
  <si>
    <t>SUM</t>
  </si>
  <si>
    <t>END</t>
  </si>
  <si>
    <t>parkoviště : 2759*1,05</t>
  </si>
  <si>
    <t>odkop pod parkovištěm třída II : (6,8+10+47+94+54)*1,05*0,8</t>
  </si>
  <si>
    <t>odkop pod parkovištěm třída III : (6,8+10+47+94+54)*1,05*0,2</t>
  </si>
  <si>
    <t>12273    OA0</t>
  </si>
  <si>
    <t>ODKOPÁVKY A PROKOPÁVKY OBECNÉ TŘ I</t>
  </si>
  <si>
    <t>- příplatek za lepivost</t>
  </si>
  <si>
    <t>odkop využití na retenční nádrž : 399</t>
  </si>
  <si>
    <t>odkop pod parkovištěm : (6,8+10+47+94+54)*1,05*0,8</t>
  </si>
  <si>
    <t>odkop pod parkovištěm : (6,8+10+47+94+54)*1,05*0,8*0,2</t>
  </si>
  <si>
    <t>parkoviště ŠD fr. 0/32mm tl. 150 mm : 2759*1,04</t>
  </si>
  <si>
    <t>56334    OA0</t>
  </si>
  <si>
    <t>VOZOVKOVÉ VRSTVY ZE ŠTĚRKODRTI TL DO 200MM</t>
  </si>
  <si>
    <t>parkoviště ŠD fr. 0/63 mm tl. 180mm : 2759*1,05</t>
  </si>
  <si>
    <t>582615   OA0PV</t>
  </si>
  <si>
    <t>KRYTY Z BET DLAŽ SE ZÁMKEM DRENÁŽNÍ TL 80MM DO LOŽE Z KAM</t>
  </si>
  <si>
    <t>parkoviště dlažba drenážní  20/20/8 - součinitel odtoku ve sklonu nad 4% = 0,5 : 2759*1,02</t>
  </si>
  <si>
    <t>Silniční betonové obrubníky přírodní 100/15/25 parkoviště : (111+284+70+52,5)*1,05</t>
  </si>
  <si>
    <t>171106   OA0</t>
  </si>
  <si>
    <t>ULOŽENÍ SYPANINY DO NÁSYPŮ SE ZHUT NA 103%PS</t>
  </si>
  <si>
    <t>- kompletní provedení zemní konstrukce vč. výběru vhodného materiálu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</si>
  <si>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</si>
  <si>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</si>
  <si>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</si>
  <si>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</si>
  <si>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</si>
  <si>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</si>
  <si>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</si>
  <si>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</si>
  <si>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</si>
  <si>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</si>
  <si>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</si>
  <si>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</si>
  <si>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</si>
  <si>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</si>
  <si>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</si>
  <si>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HRÁZ : 399</t>
  </si>
  <si>
    <t>451314   OA0</t>
  </si>
  <si>
    <t>PODKL A VÝPLŇ VRSTVY Z PROST BET DO C25/30 (B30)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</si>
  <si>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</si>
  <si>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- zhotovení nepropustného, mrazuvzdorného betonu a betonu požadované trvanlivosti a vlastností,</t>
  </si>
  <si>
    <t>- užití potřebných přísad a technologií výroby betonu,</t>
  </si>
  <si>
    <t>- zřízení pracovních a dilatačních spar, včetně potřebných úprav, výplně, vložek, opracování, očištění a ošetření,</t>
  </si>
  <si>
    <t>- bednění  požadovaných  konstr. (i ztracené) s úpravou  dle požadované  kvality povrchu betonu, včetně odbedňovacích a odskružovacích prostředků,</t>
  </si>
  <si>
    <t>- podpěrné  konstr. (skruže) a lešení všech druhů pro bednění, uložení čerstvého betonu, výztuže a doplňkových konstr., vč. požadovaných otvorů, ochranných a bezpečnostních opatření a základů těchto konstrukcí a lešení,</t>
  </si>
  <si>
    <t>- vytvoření kotevních čel, kapes, nálitků, a sedel,</t>
  </si>
  <si>
    <t>- zřízení  všech  požadovaných  otvorů, kapes, výklenků, prostupů, dutin, drážek a pod., vč. ztížení práce a úprav  kolem nich,</t>
  </si>
  <si>
    <t>- úpravy pro osazení výztuže, doplňkových konstrukcí a vybavení,</t>
  </si>
  <si>
    <t>- úpravy povrchu pro položení požadované izolace, povlaků a nátěrů, případně vyspravení,</t>
  </si>
  <si>
    <t>- ztížení práce u kabelových a injektážních trubek a ostatních zařízení osazovaných do betonu,</t>
  </si>
  <si>
    <t>- konstrukce betonových kloubů, upevnění kotevních prvků a doplňkových konstrukcí,</t>
  </si>
  <si>
    <t>- nátěry zabraňující soudržnost betonu a bednění,</t>
  </si>
  <si>
    <t>- případné zřízení spojovací vrstvy u základů,</t>
  </si>
  <si>
    <t>- úpravy pro osazení zařízení ochrany konstrukce proti vlivu bludných proudů</t>
  </si>
  <si>
    <t>ZPEVNĚNÍ ČELA : 4*0,2</t>
  </si>
  <si>
    <t>918513OA0</t>
  </si>
  <si>
    <t>ČELA PROPUSTU Z KAMENE - OBKLAD</t>
  </si>
  <si>
    <t>M3</t>
  </si>
  <si>
    <t>obklad z lomového kamen na MC ve tvaru, předepsaným zadávací dokumentací</t>
  </si>
  <si>
    <t>vyspárování obkladu MC</t>
  </si>
  <si>
    <t>zpevnění výtoku : 4*0,2</t>
  </si>
  <si>
    <t>93530    OA0</t>
  </si>
  <si>
    <t>ŽLABY A RIGOLY MONOLIT BETONOVÉ</t>
  </si>
  <si>
    <t>- dodání a uložení betonové směsi předepsané kvality do předepsaného tvaru</t>
  </si>
  <si>
    <t>- provedení spar (smršťovacích, vkládaných, řezaných)</t>
  </si>
  <si>
    <t>- postřiky povrchu (proti odpařování, ochranné)</t>
  </si>
  <si>
    <t>Odvodňovací rigol podél autocvičiště šířka žlabovky 0,5m : 0,5*123*0,30*1,05</t>
  </si>
  <si>
    <t>- hutnění i různé míry hutnění</t>
  </si>
  <si>
    <t>119002121</t>
  </si>
  <si>
    <t>Přechodová lávka délky do 2 m včetně zábradlí pro zabezpečení výkopu zřízení</t>
  </si>
  <si>
    <t>Práce</t>
  </si>
  <si>
    <t>POL1_1</t>
  </si>
  <si>
    <t>119002122</t>
  </si>
  <si>
    <t>Přechodová lávka délky do 2 m včetně zábradlí pro zabezpečení výkopu odstranění</t>
  </si>
  <si>
    <t>119003227</t>
  </si>
  <si>
    <t>Mobilní plotová zábrana vyplněná dráty výšky do 2,2 m pro zabezpečení výkopu zřízení</t>
  </si>
  <si>
    <t>119003228</t>
  </si>
  <si>
    <t>Mobilní plotová zábrana vyplněná dráty výšky do 2,2 m pro zabezpečení výkopu odstranění</t>
  </si>
  <si>
    <t>162451106</t>
  </si>
  <si>
    <t>Vodorovné přemístění do 2000 m výkopku/sypaniny z horniny třídy těžitelnosti I, skupiny 1 až 3</t>
  </si>
  <si>
    <t>171152501</t>
  </si>
  <si>
    <t>Zhutnění podloží z hornin soudržných nebo nesoudržných pod násypy</t>
  </si>
  <si>
    <t>171201201</t>
  </si>
  <si>
    <t>Uložení sypaniny na skládky nebo meziskládky</t>
  </si>
  <si>
    <t>R-položka</t>
  </si>
  <si>
    <t>POL12_0</t>
  </si>
  <si>
    <t>181301102</t>
  </si>
  <si>
    <t>Rozprostření ornice tl vrstvy do 150 mm pl do 500 m2 v rovině nebo ve svahu do 1:5</t>
  </si>
  <si>
    <t>95250800</t>
  </si>
  <si>
    <t>nájem za 8 až 28 dnů lávky přechodové 2000x900 zábradlí v 1000mm</t>
  </si>
  <si>
    <t>Specifikace</t>
  </si>
  <si>
    <t>POL3_-1</t>
  </si>
  <si>
    <t>95250820</t>
  </si>
  <si>
    <t>nájem kus/měsíc dílce plotové-europloty, standardní panel medium 3500x2000mm</t>
  </si>
  <si>
    <t>210040571</t>
  </si>
  <si>
    <t>Montáž spojů nn proudových spojka lisovaná do 50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</si>
  <si>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</si>
  <si>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</si>
  <si>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</si>
  <si>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</si>
  <si>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</si>
  <si>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</si>
  <si>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210191515</t>
  </si>
  <si>
    <t>Montáž skříní pojistkových termoplastových v pilíři bez zapojení vodičů</t>
  </si>
  <si>
    <t>210192611</t>
  </si>
  <si>
    <t>Montáž desek přístrojových elektroměrových typových</t>
  </si>
  <si>
    <t>210204103</t>
  </si>
  <si>
    <t>Montáž výložníků osvětlení jednoramenných sloupových hmotnosti do 35 kg</t>
  </si>
  <si>
    <t>210204105</t>
  </si>
  <si>
    <t>Montáž výložníků osvětlení dvouramenných sloupových hmotnosti do 70 kg</t>
  </si>
  <si>
    <t>210220002</t>
  </si>
  <si>
    <t>Montáž uzemňovacích vedení vodičů FeZn pomocí svorek na povrchu drátem nebo lanem do 10 mm</t>
  </si>
  <si>
    <t>210280003</t>
  </si>
  <si>
    <t>Zkoušky a prohlídky el rozvodů a zařízení celková prohlídka pro objem mtž prací do 1 000 000 Kč</t>
  </si>
  <si>
    <t>210800413</t>
  </si>
  <si>
    <t>Montáž vodiče Cu izolovaný plný a laněný s PVC pláštěm do 1 kV žíla 25 až 35 mm2 zatažený (CY,, CHAH-R(V))</t>
  </si>
  <si>
    <t>210812061</t>
  </si>
  <si>
    <t>Montáž kabel Cu plný kulatý do 1 kV 5x1,5 až 2,5 mm2 uložený volně nebo v liště (CYKY)</t>
  </si>
  <si>
    <t>210813011</t>
  </si>
  <si>
    <t>Montáž kabel Cu plný kulatý do 1 kV 3x1,5 až 6 mm2 uložený pevně (CYKY)</t>
  </si>
  <si>
    <t>210813035</t>
  </si>
  <si>
    <t>Montáž kabel Cu plný kulatý do 1 kV 4x16 mm2 uložený pevně (CYKY)</t>
  </si>
  <si>
    <t>210813063</t>
  </si>
  <si>
    <t>Montáž kabel Cu plný kulatý do 1 kV 5x4 až 6 mm2 uložený pevně (CYKY)</t>
  </si>
  <si>
    <t>210902012</t>
  </si>
  <si>
    <t>Montáž kabelu Al do 1 kV plný kulatý průřezu 4x25 mm2 uložených volně (AYKY)</t>
  </si>
  <si>
    <t>10.074.573.M</t>
  </si>
  <si>
    <t>Stožárová elektro-výzbroj pro vodiče do prům. 16 mm2 včetně 2x pojistka</t>
  </si>
  <si>
    <t>210100001</t>
  </si>
  <si>
    <t>Ukončení vodičů v rozváděči nebo na přístroji včetně zapojení průřezu žíly do 2,5 mm2</t>
  </si>
  <si>
    <t>210202013</t>
  </si>
  <si>
    <t>Montáž svítidlo výbojkové průmyslové nebo venkovní na výložník</t>
  </si>
  <si>
    <t>210204011</t>
  </si>
  <si>
    <t>Montáž stožárů osvětlení ocelových samostatně stojících délky do 12 m</t>
  </si>
  <si>
    <t>210204204</t>
  </si>
  <si>
    <t>Montáž elektrovýzbroje stožárů osvětlení 4 okruhy</t>
  </si>
  <si>
    <t>210220001</t>
  </si>
  <si>
    <t>Montáž uzemňovacího vedení vodičů FeZn pomocí svorek na povrchu páskou do 120 mm2</t>
  </si>
  <si>
    <t>210810045</t>
  </si>
  <si>
    <t>226411270.R0</t>
  </si>
  <si>
    <t>Montáž a dodáka tepelně smrštitelné trubičky zž pro uzemnění</t>
  </si>
  <si>
    <t>usKUS</t>
  </si>
  <si>
    <t>PM</t>
  </si>
  <si>
    <t>Přidružený materiál</t>
  </si>
  <si>
    <t>PPV</t>
  </si>
  <si>
    <t>Podíl přidružených výkonů</t>
  </si>
  <si>
    <t>Stožárová elektro-výzbroj pro vodiče do prům. 16 mm2 včetně 1x pojistka</t>
  </si>
  <si>
    <t>31674002</t>
  </si>
  <si>
    <t>Výložník rovný jednoduchý k osvětlovacím stožárům uličním vyložení 1500mm</t>
  </si>
  <si>
    <t>31674004</t>
  </si>
  <si>
    <t>Výložník rovný jednoduchý k osvětlovacím stožárům uličním vyložení 2500mm</t>
  </si>
  <si>
    <t>31674010</t>
  </si>
  <si>
    <t>Výložník rovný dvojnásobný k osvětlovacím stožárům uličním vyložení 2500mm, ?120ř</t>
  </si>
  <si>
    <t>31674107</t>
  </si>
  <si>
    <t>stožár osvětlovací uliční jm. výšky 8 m, žárově zinkovaný zevnitř i vně s termoplastovou ochranou, spodní částí po spodní okraj dvířek elektro-výzbroje</t>
  </si>
  <si>
    <t>341110300</t>
  </si>
  <si>
    <t>kabel silový s Cu jádrem 1 kV 3x1,5mm2</t>
  </si>
  <si>
    <t>34111048</t>
  </si>
  <si>
    <t>kabel silový s Cu jádrem 1kV 3x6mm2</t>
  </si>
  <si>
    <t>34111080</t>
  </si>
  <si>
    <t>kabel silový s Cu jádrem 1kV 4x16mm2</t>
  </si>
  <si>
    <t>34111090</t>
  </si>
  <si>
    <t>kabel silový s Cu jádrem 1kV 5x1,5mm2</t>
  </si>
  <si>
    <t>34111100</t>
  </si>
  <si>
    <t>kabel silový s Cu jádrem 1kV 5x6mm2</t>
  </si>
  <si>
    <t>34113120</t>
  </si>
  <si>
    <t>kabel silový s Al jádrem 1kV 4x25mm2</t>
  </si>
  <si>
    <t>34142160</t>
  </si>
  <si>
    <t>vodič silový s Cu jádrem 25mm2</t>
  </si>
  <si>
    <t>348449220</t>
  </si>
  <si>
    <t>Svítidlo venkovní LED, uchycení na dřík nebo výložník stožáru VO, splňujáící požadavky ČSN EN, 13201-2 dle STV, 70 W/B5, 2700 K</t>
  </si>
  <si>
    <t>348449221</t>
  </si>
  <si>
    <t>Svítidlo venkovní LED, uchycení na dřík nebo výložník stožáru VO, splňujáící požadavky ČSN EN, 13201-2 dle STV, 70 W/E2, 2700 K</t>
  </si>
  <si>
    <t>348449222</t>
  </si>
  <si>
    <t>Svítidlo venkovní LED, uchycení na dřík nebo výložník stožáru VO, splňujáící požadavky ČSN EN, 13201-2 dle STV, 50 W/B5, 2700 K</t>
  </si>
  <si>
    <t>35410340.M01</t>
  </si>
  <si>
    <t>rozvod přípojnicový prachotěsný,  kryt koncový přípojnicového rozvodu v Al, 400A</t>
  </si>
  <si>
    <t>354410730</t>
  </si>
  <si>
    <t>drát D 10mm FeZn</t>
  </si>
  <si>
    <t>kg</t>
  </si>
  <si>
    <t>354418950</t>
  </si>
  <si>
    <t>svorka připojovací k připojení kovových částí</t>
  </si>
  <si>
    <t>354419860</t>
  </si>
  <si>
    <t>svorka odbočovací a spojovací pro pásek 30x4 mm, FeZn</t>
  </si>
  <si>
    <t>354419960</t>
  </si>
  <si>
    <t>svorka odbočovací a spojovací pro spojování kruhových a páskových vodičů, FeZn</t>
  </si>
  <si>
    <t>354420620</t>
  </si>
  <si>
    <t>pás zemnící 30x4mm FeZn</t>
  </si>
  <si>
    <t>35711660.M01</t>
  </si>
  <si>
    <t>elektroměr 3f, jednosazbový pro podružně měření spotřeby el. E - nefakturační</t>
  </si>
  <si>
    <t>35718100.R01</t>
  </si>
  <si>
    <t>skříň veřejného osvětlení, termoplastový pilíř, IP44, pro osazení dvou řad DIN lišty (min. 36 M),, včetně PEN můstku</t>
  </si>
  <si>
    <t>220110346</t>
  </si>
  <si>
    <t>Montáž štítku kabelového průběžného</t>
  </si>
  <si>
    <t>220182027</t>
  </si>
  <si>
    <t>Montáž koncovky nebo záslepky bez svařování na HDPE trubku</t>
  </si>
  <si>
    <t>220182029</t>
  </si>
  <si>
    <t>Montáž plastové komory na spojkování optického kabelu</t>
  </si>
  <si>
    <t>220182022</t>
  </si>
  <si>
    <t>Uložení HDPE trubky pro optický kabel do výkopu bez zřízení lože a bez krytí</t>
  </si>
  <si>
    <t>220182023</t>
  </si>
  <si>
    <t>Kontrola tlakutěsnosti HDPE trubky od 1 m do 2000 m</t>
  </si>
  <si>
    <t>220182024</t>
  </si>
  <si>
    <t>Označení optického kabelu nebo spojky HDPE trubky zaměřovacím markrem</t>
  </si>
  <si>
    <t>220182025</t>
  </si>
  <si>
    <t>Kontrola průchodnosti trubky pro optický kabel</t>
  </si>
  <si>
    <t>km</t>
  </si>
  <si>
    <t>345713501</t>
  </si>
  <si>
    <t>trubka elektroinstalační ohebná HDPE - svazek mikrtrubiček 7x 12/8 mm</t>
  </si>
  <si>
    <t>34573202</t>
  </si>
  <si>
    <t>komora kabelová z HDPE s litinovým víkem 475x640x385mm</t>
  </si>
  <si>
    <t>35442110.R01</t>
  </si>
  <si>
    <t>štítek kabelový pro označení kabelu včetně kotvicího materiálu</t>
  </si>
  <si>
    <t>562411270</t>
  </si>
  <si>
    <t>spojka na optické vedení HDPE 40, certifikovaná</t>
  </si>
  <si>
    <t>562411301</t>
  </si>
  <si>
    <t>koncovka na optické vedení mikrotruničku HDPE 12, certifikovaná</t>
  </si>
  <si>
    <t>460030191</t>
  </si>
  <si>
    <t>Řezání podkladu nebo krytu živičného tloušťky do 5 cm</t>
  </si>
  <si>
    <t>460030194</t>
  </si>
  <si>
    <t>Řezání podkladu nebo krytu živičného tloušťky do 20 cm</t>
  </si>
  <si>
    <t>460050703</t>
  </si>
  <si>
    <t>Hloubení nezapažených jam pro stožáry veřejného osvětlení ručně v hornině tř 3</t>
  </si>
  <si>
    <t>460080041</t>
  </si>
  <si>
    <t>Výztuž základových konstrukcí betonářskou ocelí 10 216</t>
  </si>
  <si>
    <t>t</t>
  </si>
  <si>
    <t>460150263</t>
  </si>
  <si>
    <t>Hloubení kabelových zapažených i nezapažených rýh ručně š 50 cm, hl 80 cm, v hornině tř 3</t>
  </si>
  <si>
    <t>460201603</t>
  </si>
  <si>
    <t>Hloubení kabelových nezapažených rýh jakýchkoli rozměrů strojně v hornině tř 3</t>
  </si>
  <si>
    <t>460510283</t>
  </si>
  <si>
    <t>Kanály zapuštěné do terénu neasfaltované z prefabrikovaných betonových žlabů rozměrů 23x18,5/13x13, cm</t>
  </si>
  <si>
    <t>460520174</t>
  </si>
  <si>
    <t>Montáž trubek ochranných plastových ohebných do 110 mm uložených do rýhy</t>
  </si>
  <si>
    <t>460560263</t>
  </si>
  <si>
    <t>Zásyp rýh ručně šířky 50 cm, hloubky 80 cm, z horniny třídy 3</t>
  </si>
  <si>
    <t>460650185</t>
  </si>
  <si>
    <t>Osazení betonových obrubníků ležatých silničních do betonu prostého</t>
  </si>
  <si>
    <t>460650195</t>
  </si>
  <si>
    <t>Očištění vybouraných obrubníků silničních od spojovacího materiálu s odklizením do 10 m</t>
  </si>
  <si>
    <t>460080033</t>
  </si>
  <si>
    <t>Základové konstrukce ze ŽB tř. C 16/20</t>
  </si>
  <si>
    <t>460490013</t>
  </si>
  <si>
    <t>Krytí kabelů výstražnou fólií šířky 34 cm</t>
  </si>
  <si>
    <t>460520173</t>
  </si>
  <si>
    <t>Montáž trubek ochranných plastových ohebných do 90 mm uložených do rýhy</t>
  </si>
  <si>
    <t>460561811</t>
  </si>
  <si>
    <t>Zásyp rýh strojně včetně zhutnění a urovnání povrchu - ve volném terénu</t>
  </si>
  <si>
    <t>11162550</t>
  </si>
  <si>
    <t>emulze asfaltová spojovací</t>
  </si>
  <si>
    <t>13011051</t>
  </si>
  <si>
    <t>úhelník ocelový nerovnostranný jakost 11 375 50x30x3mm</t>
  </si>
  <si>
    <t>14550142</t>
  </si>
  <si>
    <t>profil ocelový obdélníkový svařovaný 50x35x3mm</t>
  </si>
  <si>
    <t>28611205</t>
  </si>
  <si>
    <t>trubka kanalizační PPKGEM 315x9,7x3000mm SN10</t>
  </si>
  <si>
    <t>345713530</t>
  </si>
  <si>
    <t>trubka elektroinstalační ohebná dvouplášťová korugovaná D 61/75 mm, HDPE+LDPE</t>
  </si>
  <si>
    <t>34571365</t>
  </si>
  <si>
    <t>trubka elektroinstalační HDPE tuhá dvouplášťová korugovaná D 94/110mm</t>
  </si>
  <si>
    <t>59213011</t>
  </si>
  <si>
    <t>žlab kabelový betonový k ochraně zemního drátovodného vedení 100x23x19cm</t>
  </si>
  <si>
    <t>59213345</t>
  </si>
  <si>
    <t>poklop kabelového žlabu betonový 50x23x4cm</t>
  </si>
  <si>
    <t>59217034</t>
  </si>
  <si>
    <t>obrubník betonový silniční 1000x150x300mm</t>
  </si>
  <si>
    <t>60726281</t>
  </si>
  <si>
    <t>deska dřevoštěpková OSB 3 P+D broušená tl 12mm</t>
  </si>
  <si>
    <t>60726284</t>
  </si>
  <si>
    <t>deska dřevoštěpková OSB 3 P+D broušená tl 18mm</t>
  </si>
  <si>
    <t>69311310</t>
  </si>
  <si>
    <t>pás varovný plný PE š 330mm</t>
  </si>
  <si>
    <t>460650182</t>
  </si>
  <si>
    <t>Osazení betonových obrubníků ležatých chodníkových do betonu prostého</t>
  </si>
  <si>
    <t>460650192</t>
  </si>
  <si>
    <t>Očištění vybouraných obrubníků chodníkových od spojovacího materiálu s odklizením do 10 m</t>
  </si>
  <si>
    <t>564751111</t>
  </si>
  <si>
    <t>Podklad ze štěrkodratě vel. 0-63 mm tl 150 mm</t>
  </si>
  <si>
    <t>577124111</t>
  </si>
  <si>
    <t>Asfaltový beton vrstva obrusná ACO 11 (ABS) tř. I tl 35 mm š do 3 m z nemodifikovaného asfaltu</t>
  </si>
  <si>
    <t>58344197</t>
  </si>
  <si>
    <t>štěrkodrť frakce 0/63</t>
  </si>
  <si>
    <t>589425020</t>
  </si>
  <si>
    <t>směs pro asfaltový beton  vrstva obrusná ACO 11S PMB45/80-50 do 11 mm (ABS) tř. 1</t>
  </si>
  <si>
    <t>59217024</t>
  </si>
  <si>
    <t>obrubník betonový chodníkový 500x100x250mm</t>
  </si>
  <si>
    <t>783291001.R0</t>
  </si>
  <si>
    <t>Nátěry asfaltovým lakem kovových doplňkových konstrukcí jednonásobné</t>
  </si>
  <si>
    <t>945412112</t>
  </si>
  <si>
    <t>Teleskopická hydraulická montážní plošina v zdvihu do 21 m</t>
  </si>
  <si>
    <t>den</t>
  </si>
  <si>
    <t>945412113</t>
  </si>
  <si>
    <t>HZS1212</t>
  </si>
  <si>
    <t>Hodinová zúčtovací sazba kopáč</t>
  </si>
  <si>
    <t>hod</t>
  </si>
  <si>
    <t>HZS2131</t>
  </si>
  <si>
    <t>Hodinová zúčtovací sazba zámečník</t>
  </si>
  <si>
    <t>HZS2132</t>
  </si>
  <si>
    <t>Hodinová zúčtovací sazba zámečník odborný</t>
  </si>
  <si>
    <t>HZS2221</t>
  </si>
  <si>
    <t>Hodinová zúčtovací sazba elektrikář</t>
  </si>
  <si>
    <t>HZS2222</t>
  </si>
  <si>
    <t>Hodinová zúčtovací sazba elektrikář odborný</t>
  </si>
  <si>
    <t>741136002</t>
  </si>
  <si>
    <t>Propojení kabel celoplastový spojkou venkovní smršťovací do 1 kV 4x25-35 mm2</t>
  </si>
  <si>
    <t>POL1_7</t>
  </si>
  <si>
    <t>741310001</t>
  </si>
  <si>
    <t>Montáž vypínač nástěnný 1-jednopólový prostředí normální</t>
  </si>
  <si>
    <t>741312011.R0</t>
  </si>
  <si>
    <t>Montáž DIN lišty do rozváděče do 1,0 m</t>
  </si>
  <si>
    <t>741320022</t>
  </si>
  <si>
    <t>Montáž pojistek se zapojením vodičů pojistkových částí pojistkových odpínačů válcových pojistek, 14x51 mm do 500 V 63 A</t>
  </si>
  <si>
    <t>741320105</t>
  </si>
  <si>
    <t>Montáž jistič jednopólový nn do 25 A ve skříni</t>
  </si>
  <si>
    <t>741320165</t>
  </si>
  <si>
    <t>Montáž jistič třípólový nn do 25 A ve skříni</t>
  </si>
  <si>
    <t>741322022</t>
  </si>
  <si>
    <t>Montáž svodiče bleskových proudů nn typ 1 čtyřpólových impulzní proud o 100 kA</t>
  </si>
  <si>
    <t>741330043</t>
  </si>
  <si>
    <t>Montáž stykač střídavý vestavný třípólový do 40 A</t>
  </si>
  <si>
    <t>741360034</t>
  </si>
  <si>
    <t>Montáž usměrňovač výkonový měnič typ S 2700 se zapojením</t>
  </si>
  <si>
    <t>741361072</t>
  </si>
  <si>
    <t>Montáž akumulátorová baterie staniční suchá do 100 kg</t>
  </si>
  <si>
    <t>741812011</t>
  </si>
  <si>
    <t>Zkouška izolační kabelu do 1 kV počtu a průřezu žil do 4x25 mm2</t>
  </si>
  <si>
    <t>741820001</t>
  </si>
  <si>
    <t>Měření zemních odporů zemniče</t>
  </si>
  <si>
    <t>741820014</t>
  </si>
  <si>
    <t>Měření zemnící síť délky pásku do 1000 m</t>
  </si>
  <si>
    <t>031039104</t>
  </si>
  <si>
    <t>Hybridní měnič napětí 48V DC / 230 V AC, výstup čistý sinus o max. výkonu do 5,5 kW</t>
  </si>
  <si>
    <t>34523446</t>
  </si>
  <si>
    <t>vložka pojistková E27 normální 2410 25A</t>
  </si>
  <si>
    <t>34535527</t>
  </si>
  <si>
    <t>spínač jednopólový 10A, nástěnný</t>
  </si>
  <si>
    <t>34572251</t>
  </si>
  <si>
    <t>lišta elektroinstalační nosná kovová holá DIN TS35</t>
  </si>
  <si>
    <t>35436029</t>
  </si>
  <si>
    <t>spojka kabelová smršťovaná přímá do 1kV 91ahsc-35 3-4ž.x6-35mm</t>
  </si>
  <si>
    <t>35821104</t>
  </si>
  <si>
    <t>stykač vzduchový 3pólový  C12.10 220-230V / 50Hz</t>
  </si>
  <si>
    <t>35822105</t>
  </si>
  <si>
    <t>jistič 1pólový-charakteristika B 2 A, 10 kA</t>
  </si>
  <si>
    <t>35822107</t>
  </si>
  <si>
    <t>jistič 1pólový-charakteristika B 6 A, 10 kA</t>
  </si>
  <si>
    <t>35822111</t>
  </si>
  <si>
    <t>jistič 1pólový-charakteristika C 16 A, 10 kA</t>
  </si>
  <si>
    <t>35822113</t>
  </si>
  <si>
    <t>jistič 1pólový-charakteristika B 20 A, 10 kA</t>
  </si>
  <si>
    <t>35822401</t>
  </si>
  <si>
    <t>jistič 3pólový-charakteristika B 16 A, 10 kA</t>
  </si>
  <si>
    <t>35822402</t>
  </si>
  <si>
    <t>35824861.R01</t>
  </si>
  <si>
    <t>Pojistkový odpínač válcových pojistek 14x51 mm (do 63 A) 3f.</t>
  </si>
  <si>
    <t>35835202.M01</t>
  </si>
  <si>
    <t>Akumulátor 48 V, 200 Ah, 9,6 kWh, LiFePO4, provozní teploty vybíjení -20 řC až +60 řC, celková, hmotnost do 100 kg</t>
  </si>
  <si>
    <t>35889540</t>
  </si>
  <si>
    <t>kombinovaný svodič přepětí - typ 1 + typ 2, jiskřiště a varistor, 25 kA, signalizace, na DIN lištu</t>
  </si>
  <si>
    <t>210280002</t>
  </si>
  <si>
    <t>Zkoušky a prohlídky el rozvodů a zařízení celková prohlídka pro objem mtž prací do 500 000 Kč</t>
  </si>
  <si>
    <t>Stožárová elektro-výzbroj pro vodiče do prům. 16 mm2 včetně montáře</t>
  </si>
  <si>
    <t>31674111</t>
  </si>
  <si>
    <t>stožár osvětlovací uliční jm. výšky 12 m, žárově zinkovaný zevnitř i vně s termoplastovou ochranou, spodní částí po spodní okraj dvířek elektro-výzbroje</t>
  </si>
  <si>
    <t>741820012</t>
  </si>
  <si>
    <t>Měření zemnící síť délky pásku do 200 m</t>
  </si>
  <si>
    <t>742Z11OA0</t>
  </si>
  <si>
    <t>DEMONTÁŽ SLOUPU/STOŽÁRU NN VČETNĚ VEŠKERÉ VÝSTROJE</t>
  </si>
  <si>
    <t>kompl</t>
  </si>
  <si>
    <t>nenaceňovat - řešeno společností Cetin : 1</t>
  </si>
  <si>
    <t>132934OA0</t>
  </si>
  <si>
    <t>HLOUBENÍ RÝH ŠÍŘ DO 2M PAŽ I NEPAŽ TŘ. III, ODVOZ DO 5KM</t>
  </si>
  <si>
    <t>Přípojky k retenční nádrži : 5*1,02*1,1*1,3</t>
  </si>
  <si>
    <t>17481    OA0</t>
  </si>
  <si>
    <t>ZÁSYP JAM A RÝH Z NAKUPOVANÝCH MATERIÁLŮ</t>
  </si>
  <si>
    <t>- kompletní provedení zemní konstrukce včetně nákupu a dopravy materiálu dle zadávací dokumentace</t>
  </si>
  <si>
    <t>Přípojka : ((5)*1,02*1,1*1,3)-((5)*0,15*0,15)</t>
  </si>
  <si>
    <t>jámy pro patky : 6*0,6*0,6*1</t>
  </si>
  <si>
    <t>jáma pro retenční jímku : 0,8*1*1</t>
  </si>
  <si>
    <t>položka zahrnuje dodávku předepsané geotextilie, mimostaveništní a vnitrostaveništní dopravu a její uložení včetně potřebných přesahů (nezapočítávají se do výměry)</t>
  </si>
  <si>
    <t>opláštění vsakovací jímky : (0,8*1*4)+1+1</t>
  </si>
  <si>
    <t>272314   OA0</t>
  </si>
  <si>
    <t>ZÁKLADY Z PROST BETONU DO C25/30 (B30)</t>
  </si>
  <si>
    <t>- úpravy pro osazení zařízení ochrany konstrukce proti vlivu bludných proudů,</t>
  </si>
  <si>
    <t>Betonové patky : 6*0,6*0,6*1</t>
  </si>
  <si>
    <t>122739OA0pv</t>
  </si>
  <si>
    <t>PŘÍPLATEK ZA DOPRAVU</t>
  </si>
  <si>
    <t>75E226OA0PV</t>
  </si>
  <si>
    <t>KONTEJNER</t>
  </si>
  <si>
    <t>Kontejner dle specifikace v projektové dokumentaci SO 700</t>
  </si>
  <si>
    <t>zásyp vsakovací jímky kamenivem fr. 32/63 : 0,8*1</t>
  </si>
  <si>
    <t>87433    OA0</t>
  </si>
  <si>
    <t>POTRUBÍ Z TRUB PLAST ODPAD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</si>
  <si>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</si>
  <si>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</si>
  <si>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</si>
  <si>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</si>
  <si>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</si>
  <si>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</si>
  <si>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</si>
  <si>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</si>
  <si>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</si>
  <si>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</si>
  <si>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</si>
  <si>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</si>
  <si>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>nezahrnuje zkoušky vodotěsnosti a televizní prohlídku</t>
  </si>
  <si>
    <t>Přípojka k retenční nádrži : 5</t>
  </si>
  <si>
    <t>014101OA0</t>
  </si>
  <si>
    <t>stávající betonová zeď : 80*2*0,15</t>
  </si>
  <si>
    <t>torza betonových základů : (9+14+7,5+8,5)*0,6</t>
  </si>
  <si>
    <t>chodník : 60*0,2</t>
  </si>
  <si>
    <t>113138   OA0</t>
  </si>
  <si>
    <t>ODSTRAN KRYTU VOZOVEK A CHOD S ASFALT POJIVEM, ODVOZ DO 20KM</t>
  </si>
  <si>
    <t>Položka zahrnuje veškerou manipulaci s vybouranou sutí a s vybouranými hmotami vč. uložení na skládku. Zahrnuje poplatek za skládku</t>
  </si>
  <si>
    <t>asf. chodník v místě napojení na MK : 60*0,2</t>
  </si>
  <si>
    <t>113158OA0PV</t>
  </si>
  <si>
    <t>ODSTRANĚNÍ ZPEVNĚNÝCH PLOCH Z BETONU, ODVOZ DO 20KM</t>
  </si>
  <si>
    <t>RTS 21/ II</t>
  </si>
  <si>
    <t>33817COA0</t>
  </si>
  <si>
    <t>SLOUPKY PLOTOVÉ Z DÍLCŮ KOVOVÝCH  DO BETONOVÝCH PATEK</t>
  </si>
  <si>
    <t>KS</t>
  </si>
  <si>
    <t>- dodání a osazení předepsaného sloupku včetně PKO</t>
  </si>
  <si>
    <t>- případnou betonovou patku z předepsané třídy betonu</t>
  </si>
  <si>
    <t>- nutné zemní práce</t>
  </si>
  <si>
    <t>navržené oplocení : 34</t>
  </si>
  <si>
    <t>94818    OA0PV</t>
  </si>
  <si>
    <t>OBJEKT DŘEVĚNÉ CHATKY</t>
  </si>
  <si>
    <t>Položka zahrnuje demontáž</t>
  </si>
  <si>
    <t>916813   OA0PV</t>
  </si>
  <si>
    <t>ODDĚL OPLOCENÍ</t>
  </si>
  <si>
    <t>Položka zahrnuje odstranění, demontáž a odklizení zařízení s odvozem na předepsané místo</t>
  </si>
  <si>
    <t>odstranění torz plotů : 180</t>
  </si>
  <si>
    <t>96661OA0</t>
  </si>
  <si>
    <t>ODSTRANĚNÍ PROTIHLUKOVÝCH STĚN Z DÍLCŮ BETONOVÝCH</t>
  </si>
  <si>
    <t>- demontáž konstrukce do použitelných součástí a odstranění nepoužitelných</t>
  </si>
  <si>
    <t>- odvoz použitelných částí do skladu a suti na skládku (nezahrnuje poplatek za skládku)</t>
  </si>
  <si>
    <t>- odstranění sloupků bez ohledu na materiál</t>
  </si>
  <si>
    <t>včetně odstranění základových konstrukcí</t>
  </si>
  <si>
    <t>stávající zeď mezi PBS a navrženou stavbou : 80*2</t>
  </si>
  <si>
    <t>767911OA0</t>
  </si>
  <si>
    <t>OPLOCENÍ Z DRÁTĚNÉHO PLETIVA POZINKOVANÉHO STANDARDNÍHO</t>
  </si>
  <si>
    <t>- položka zahrnuje vedle vlastního pletiva i rámy, rošty, lišty, kování, podpěrné, závěsné, upevňovací prvky, spojovací a těsnící materiál, pomocný materiál, kompletní povrchovou úpravu.</t>
  </si>
  <si>
    <t>- nejsou zahrnuty sloupky a vzpěry</t>
  </si>
  <si>
    <t>- součástí položky je  případně i ostnatý drát, uvažovaná plocha se pak vypočítává po horní hranu drátu.</t>
  </si>
  <si>
    <t>navržené oplocení : 102*2</t>
  </si>
  <si>
    <t>111206OA0</t>
  </si>
  <si>
    <t>ODSTRANĚNÍ KŘOVIN S ODVOZEM DO 12KM</t>
  </si>
  <si>
    <t>odstranění křovin a stromů do průměru 100 mm</t>
  </si>
  <si>
    <t>doprava dřevin na předepsanou vzdálenost</t>
  </si>
  <si>
    <t>spálení na hromadách nebo štěpkování</t>
  </si>
  <si>
    <t>plocha ovocných a náletových dřevin : 3100</t>
  </si>
  <si>
    <t>plocha ovocných a náletových dřevin v oblasti parkoviště a vsakovací plochy : -2759</t>
  </si>
  <si>
    <t>112018OA0</t>
  </si>
  <si>
    <t>KÁCENÍ STROMŮ D KMENE DO 0,5M S ODSTRANĚNÍM PAŘEZŮ, ODVOZ DO 20KM</t>
  </si>
  <si>
    <t>Kácení stromů se měří v [ks] poražených stromů (průměr stromů se měří ve výšce 1,3m nad terénem) a zahrnuje zejména:</t>
  </si>
  <si>
    <t>- poražení stromu a osekání větví</t>
  </si>
  <si>
    <t>- spálení větví na hromadách nebo štěpkování</t>
  </si>
  <si>
    <t>- dopravu a uložení kmenů, případné další práce s nimi dle pokynů zadávací dokumentace</t>
  </si>
  <si>
    <t>Odstranění pařezů se měří v [ks] vytrhaných nebo vykopaných pařezů a zahrnuje zejména:</t>
  </si>
  <si>
    <t>- vytrhání nebo vykopání pařezů</t>
  </si>
  <si>
    <t>- veškeré zemní práce spojené s odstraněním pařezů</t>
  </si>
  <si>
    <t>- dopravu a uložení pařezů, případně další práce s nimi dle pokynů zadávací dokumentace</t>
  </si>
  <si>
    <t>- zásyp jam po pařezech</t>
  </si>
  <si>
    <t>odvoz ornice : 10235*0,2</t>
  </si>
  <si>
    <t>využití ornice na stavbě : -3058*0,1</t>
  </si>
  <si>
    <t>plocha pod parkovištěm : -2759*0,2</t>
  </si>
  <si>
    <t>112111   OA0PV</t>
  </si>
  <si>
    <t>PROŘEZÁNÍ STRMŮ VE SVAHU</t>
  </si>
  <si>
    <t>Prořezání stávajících vzrostlých stromů včetně ošetření ploch nátěrem po řezání.</t>
  </si>
  <si>
    <t>121106   OA0</t>
  </si>
  <si>
    <t>SEJMUTÍ ORNICE NEBO LESNÍ PŮDY S ODVOZEM DO 12KM</t>
  </si>
  <si>
    <t>položka zahrnuje sejmutí ornice bez ohledu na tloušťku vrstvy a její vodorovnou dopravu</t>
  </si>
  <si>
    <t>nezahrnuje uložení na trvalou skládku</t>
  </si>
  <si>
    <t>plocha ovocných a náletových dřevin v oblasti parkoviště a vsakovací plochy : 2759</t>
  </si>
  <si>
    <t>184A1OA0</t>
  </si>
  <si>
    <t>VYSAZOVÁNÍ KEŘŮ LISTNATÝCH S BALEM VČETNĚ VÝKOPU JAMKY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</si>
  <si>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</t>
  </si>
  <si>
    <t>položka zahrnuje veškerý materiál, výrobky a polotovary, včetně mimostaveništní a vnitrostaveništní dopravy (rovněž přesuny), včetně naložení a složení, případně s uložením</t>
  </si>
  <si>
    <t>KEŘ - svída krvavá - Cornus sanguinea - vel. 20 - 40cm + mulčovací pruh : 204</t>
  </si>
  <si>
    <t>KEŘ - ptačí zob - Ligustrum vulgare - vel. 20 - 40cm + mulčovací pruh : 40</t>
  </si>
  <si>
    <t>184B15OA0</t>
  </si>
  <si>
    <t>VYSAZOVÁNÍ STROMŮ LISTNATÝCH S BALEM OBVOD KMENE DO 16CM, PODCHOZÍ VÝŠ MIN 2,4M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</si>
  <si>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</t>
  </si>
  <si>
    <t>Obvod kmene se měří ve výšce 1,00m nad zemí.</t>
  </si>
  <si>
    <t>HABR (Carpinus betulus Lucas) - forma na kmínku, obvod 12/14 : 11</t>
  </si>
  <si>
    <t>Třešeň - forma vysokokmenu s obvodem kmínku 12/14 : 23</t>
  </si>
  <si>
    <t>plocha pod parkovištěm : 2759*0,2</t>
  </si>
  <si>
    <t>02770    OA0_PV</t>
  </si>
  <si>
    <t>ZAJIŠTĚNÍ ÚDRŽBY PROVEDENÝCH PRACÍ - NÁSLEDNÁ PÉČE O VÝSADBU PO DOBU 3 LET</t>
  </si>
  <si>
    <t>Podrobný popis prací je uveden v technické zprávě : 1</t>
  </si>
  <si>
    <t>12110    OA0</t>
  </si>
  <si>
    <t>SEJMUTÍ ORNICE NEBO LESNÍ PŮDY</t>
  </si>
  <si>
    <t>zpětné využití ornice na stavbě : 305,8</t>
  </si>
  <si>
    <t>18231    OA0</t>
  </si>
  <si>
    <t>ROZPROSTŘENÍ ORNICE V ROVINĚ V TL DO 0,10M</t>
  </si>
  <si>
    <t>nutné přemístění ornice z dočasných skládek vzdálených do 50m</t>
  </si>
  <si>
    <t>rozprostření ornice v předepsané tloušťce v rovině a ve svahu do 1:5</t>
  </si>
  <si>
    <t>zpětné využití ornice : 3058</t>
  </si>
  <si>
    <t>18241    OA0</t>
  </si>
  <si>
    <t>ZALOŽENÍ TRÁVNÍKU RUČNÍM VÝSEVEM</t>
  </si>
  <si>
    <t>Zahrnuje dodání předepsané travní směsi, její výsev na ornici, zalévání, první pokosení, to vše bez ohledu na sklon terénu</t>
  </si>
  <si>
    <t>zaloření trávníku výsevem množství 0,03kg/m2 : 3058</t>
  </si>
  <si>
    <t>184B12OA0PV</t>
  </si>
  <si>
    <t>VYSAZOVÁNÍ STROMŮ LISTNATÝCH S BALEM, VÝŠ DO 3,0M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</si>
  <si>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t>
  </si>
  <si>
    <t>HABR (Carpinus betulus) - forma zavětvená od země, vel. 250-300 : 6</t>
  </si>
  <si>
    <t>18245    OA0</t>
  </si>
  <si>
    <t>ZALOŽENÍ TRÁVNÍKU ZATRAVŇOVACÍ TEXTILIÍ (ROHOŽÍ)</t>
  </si>
  <si>
    <t>Zahrnuje dodání a položení předepsané zatravňovací textilie bez ohledu na sklon terénu, zalévání, první pokosení</t>
  </si>
  <si>
    <t>georohož s travním semenem min. 0,03kg/m2 : 4,7*90*1,02</t>
  </si>
  <si>
    <t>georohož s travním semenem min. 0,03kg/m2 : 5,2*80*1,02</t>
  </si>
  <si>
    <t>odvodňovací vrstva ŠD fr. 0/32 tl. 150mm : 3,25*80*1,02</t>
  </si>
  <si>
    <t>georohož s travním semenem min. 0,03kg/m2 : 8,5*110,*1,02</t>
  </si>
  <si>
    <t>odvodňovací vrstva ŠD fr. 0/32 tl. 150mm : 6,8*110*1,02</t>
  </si>
  <si>
    <t>georohož s travním semenem min. 0,03kg/m2 : 8,5*30*1,02</t>
  </si>
  <si>
    <t>935903OA0_PV</t>
  </si>
  <si>
    <t>ŽLABY A RIGOLY Z PŘÍKOPOVÝCH ŽLABŮ DO BET LOŽE</t>
  </si>
  <si>
    <t>1. Položka obsahuje:</t>
  </si>
  <si>
    <t xml:space="preserve"> – veškeré práce a materiál obsažený dle projektové dokumentace</t>
  </si>
  <si>
    <t xml:space="preserve"> – lože pod betonové tvarovky</t>
  </si>
  <si>
    <t>2. Způsob měření:</t>
  </si>
  <si>
    <t>Měří se metr délkový.</t>
  </si>
  <si>
    <t>012303000</t>
  </si>
  <si>
    <t>Geodetické práce po výstavbě - zaměření skutečného stavu všech SO, dokumentace zaměření v 6 paré a digitálně</t>
  </si>
  <si>
    <t>soubor</t>
  </si>
  <si>
    <t>Geodetické zaměření bude obsahova ověření svislosti stožáru VO</t>
  </si>
  <si>
    <t>043103000</t>
  </si>
  <si>
    <t>Zajištění dokladu o předání pozemků dočasně dotčených stavbou vlastníkům s˙vyjádřením vlastníků, pozemků, že souhlasí se stavem, v jakém jsou pozemky předávány;</t>
  </si>
  <si>
    <t>044002000</t>
  </si>
  <si>
    <t>Revize elektro - venkovní osvětlení</t>
  </si>
  <si>
    <t>045002000</t>
  </si>
  <si>
    <t>Kompletační a koordinační činnost</t>
  </si>
  <si>
    <t>Kompletační a koordinační činnost s ostatními SO a specialisty investora</t>
  </si>
  <si>
    <t>045303000</t>
  </si>
  <si>
    <t>Koordinační činnost se stavbou komunikací - chodníky, zajištění, aby nedošlo k odstávce stávající, soustavy VO v nočních hodinách</t>
  </si>
  <si>
    <t>049203000</t>
  </si>
  <si>
    <t>Náklady stanovené zvláštními předpisy</t>
  </si>
  <si>
    <t>02811    OA0</t>
  </si>
  <si>
    <t>PRŮZKUMNÉ PRÁCE GEOTECHNICKÉ NA POVRCHU</t>
  </si>
  <si>
    <t>029112OA0</t>
  </si>
  <si>
    <t>OSTATNÍ POŽADAVKY - GEODETICKÉ ZAMĚŘENÍ - PLOŠNÉ</t>
  </si>
  <si>
    <t>HA</t>
  </si>
  <si>
    <t>zahrnuje veškeré náklady spojené s objednatelem požadovanými pracemi</t>
  </si>
  <si>
    <t/>
  </si>
  <si>
    <t>- zahrnuje průběžné vytyčení stavby</t>
  </si>
  <si>
    <t>- zahrnuje vytyčení výšky hlav pilot</t>
  </si>
  <si>
    <t>12910    OA0PV</t>
  </si>
  <si>
    <t>ČIŠTĚNÍ VOZOVEK OD NÁNOSU</t>
  </si>
  <si>
    <t>- vodorovná a svislá doprava, přemístění, přeložení, manipulace s výkopkem a uložení na skládku (bez poplatku)</t>
  </si>
  <si>
    <t>065002000</t>
  </si>
  <si>
    <t>Mimostaveništní doprava materiálu</t>
  </si>
  <si>
    <t>02510    OA0</t>
  </si>
  <si>
    <t>ZKOUŠENÍ MATERIÁLŮ ZKUŠEBNOU ZHOTOVITELE</t>
  </si>
  <si>
    <t>zahrnuje veškeré náklady spojené s objednatelem požadovanými zkouškami. Zkoušky v předepsaném počtu dle platných ČSN, EN, TP a TKP na jednotlivé pracovní úkony.</t>
  </si>
  <si>
    <t>02610    OA0</t>
  </si>
  <si>
    <t>ZKOUŠENÍ KONSTRUKCÍ A PRACÍ ZKUŠEBNOU ZHOTOVITELE</t>
  </si>
  <si>
    <t>02710    OA0</t>
  </si>
  <si>
    <t>POMOC PRÁCE ZŘÍZ NEBO ZAJIŠŤ OBJÍŽĎKY A PŘÍSTUP CESTY</t>
  </si>
  <si>
    <t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t>
  </si>
  <si>
    <t>02730    OA0</t>
  </si>
  <si>
    <t>POMOC PRÁCE ZŘÍZ NEBO ZAJIŠŤ OCHRANU INŽENÝRSKÝCH SÍTÍ</t>
  </si>
  <si>
    <t>zahrnuje veškeré náklady spojené s objednatelem požadovanými zařízeními. Ochrana stávajících sítí technické infrastruktury na staveništi a zajištění stability</t>
  </si>
  <si>
    <t>podpěrných bodů během výstavby.</t>
  </si>
  <si>
    <t>zajištění vytažení a zpětného osazení výtyčky označující kontrolní vrt v blízkosti budované větve A</t>
  </si>
  <si>
    <t>zajištění vytažení a zpětného osazení 4 ks dopravních značek v blízkosti budované větve A</t>
  </si>
  <si>
    <t>02911    OA0</t>
  </si>
  <si>
    <t>OSTATNÍ POŽADAVKY - GEODETICKÉ ZAMĚŘENÍ</t>
  </si>
  <si>
    <t>zahrnuje veškeré náklady spojené s objednatelem požadovanými pracemi. Vytyčení inženýrských sítí.. Vytyčení sítí při realizaci. Vytyčení stavby i v průběhu. Vytyčení sloupů</t>
  </si>
  <si>
    <t>02946OA0</t>
  </si>
  <si>
    <t>OSTAT POŽADAVKY - FOTODOKUMENTACE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</si>
  <si>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</si>
  <si>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</si>
  <si>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- paportizace stávajícího stavu před zahájením stavby, včetně okolních objektů</t>
  </si>
  <si>
    <t>- pasportizace dokončené stavby</t>
  </si>
  <si>
    <t>02945OA0</t>
  </si>
  <si>
    <t>OSTAT POŽADAVKY - GEOMETRICKÝ PLÁN</t>
  </si>
  <si>
    <t>- přípravu podkladů, vyhotovení žádosti pro vklad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</si>
  <si>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</si>
  <si>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</si>
  <si>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</si>
  <si>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</si>
  <si>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03100OA0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</si>
  <si>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</si>
  <si>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</si>
  <si>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    OA0</t>
  </si>
  <si>
    <t>POMOC PRÁCE ZAJIŠŤ NEBO ZŘÍZ REGULACI A OCHRANU DOPRAVY</t>
  </si>
  <si>
    <t>zahrnuje objednatelem povolené náklady na požadovaná zařízení zhotovitele. Veškeré ohraničení staveniště zábranami proti vstupu a vjezdu třetích osob včetně označení upozorňující na omezení vstupu nebo vjezdu.</t>
  </si>
  <si>
    <t>029111OA0</t>
  </si>
  <si>
    <t>OSTATNÍ POŽADAVKY - GEODETICKÉ ZAMĚŘENÍ - DÉLKOVÉ</t>
  </si>
  <si>
    <t xml:space="preserve">km    </t>
  </si>
  <si>
    <t>zahrnuje veškeré náklady spojené s objednatelem požadovanými pracemi. Prostorové vytyčení stavby, včetně průběžného doměřování. Zaměření hranic okolních pozemků.</t>
  </si>
  <si>
    <t>MK : 0,58</t>
  </si>
  <si>
    <t>005231020R</t>
  </si>
  <si>
    <t>Individuální a komplexní vyzkoušení</t>
  </si>
  <si>
    <t>Soubor</t>
  </si>
  <si>
    <t>POL99_8</t>
  </si>
  <si>
    <t>Náklady na individuální zkoušky dodaných a smontovaných technologických zařízení včetně komplexního vyzkoušení.</t>
  </si>
  <si>
    <t>pro všechny SO + zřízení věcného břemene na pozemku p. č. 981/7</t>
  </si>
  <si>
    <t>005241010R</t>
  </si>
  <si>
    <t>zahrnuje náklady na vyhotovení dokumentace skutečného provedení stavby a její předání objednateli v požadované formě a požadovaném množství.</t>
  </si>
  <si>
    <t>OSTAT POŽADAVKY - DOKUMENTACE SKUTEČ PROVEDENÍ - 4 paré a digitálně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</si>
</sst>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Protection="1"/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0" xfId="0" applyNumberFormat="1" applyProtection="1"/>
    <xf numFmtId="0" fontId="0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7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" fontId="8" fillId="3" borderId="18" xfId="0" applyNumberFormat="1" applyFont="1" applyFill="1" applyBorder="1" applyAlignment="1" applyProtection="1">
      <alignment vertical="top" shrinkToFit="1"/>
    </xf>
    <xf numFmtId="4" fontId="8" fillId="3" borderId="38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Border="1" applyAlignment="1" applyProtection="1">
      <alignment vertical="top" shrinkToFit="1"/>
    </xf>
    <xf numFmtId="0" fontId="16" fillId="0" borderId="39" xfId="0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horizontal="left" vertical="top" wrapText="1"/>
    </xf>
    <xf numFmtId="0" fontId="16" fillId="0" borderId="40" xfId="0" applyFont="1" applyBorder="1" applyAlignment="1" applyProtection="1">
      <alignment horizontal="center" vertical="top" shrinkToFit="1"/>
    </xf>
    <xf numFmtId="164" fontId="16" fillId="0" borderId="40" xfId="0" applyNumberFormat="1" applyFont="1" applyBorder="1" applyAlignment="1" applyProtection="1">
      <alignment vertical="top" shrinkToFit="1"/>
    </xf>
    <xf numFmtId="4" fontId="16" fillId="0" borderId="40" xfId="0" applyNumberFormat="1" applyFont="1" applyFill="1" applyBorder="1" applyAlignment="1" applyProtection="1">
      <alignment vertical="top" shrinkToFit="1"/>
    </xf>
    <xf numFmtId="4" fontId="16" fillId="0" borderId="40" xfId="0" applyNumberFormat="1" applyFont="1" applyBorder="1" applyAlignment="1" applyProtection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</xf>
    <xf numFmtId="4" fontId="16" fillId="0" borderId="41" xfId="0" applyNumberFormat="1" applyFont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4" fontId="18" fillId="0" borderId="0" xfId="0" quotePrefix="1" applyNumberFormat="1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center"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49" fontId="0" fillId="0" borderId="12" xfId="0" applyNumberFormat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center" vertical="top" shrinkToFit="1"/>
    </xf>
    <xf numFmtId="164" fontId="17" fillId="0" borderId="0" xfId="0" applyNumberFormat="1" applyFont="1" applyBorder="1" applyAlignment="1" applyProtection="1">
      <alignment vertical="top" shrinkToFit="1"/>
    </xf>
    <xf numFmtId="4" fontId="17" fillId="0" borderId="0" xfId="0" applyNumberFormat="1" applyFont="1" applyBorder="1" applyAlignment="1" applyProtection="1">
      <alignment vertical="top" shrinkToFit="1"/>
    </xf>
    <xf numFmtId="0" fontId="19" fillId="0" borderId="0" xfId="0" applyNumberFormat="1" applyFont="1" applyAlignment="1" applyProtection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Border="1" applyAlignment="1" applyProtection="1">
      <alignment horizontal="left" vertical="top" wrapText="1"/>
    </xf>
    <xf numFmtId="0" fontId="17" fillId="0" borderId="0" xfId="0" applyNumberFormat="1" applyFont="1" applyBorder="1" applyAlignment="1" applyProtection="1">
      <alignment vertical="top" wrapText="1"/>
    </xf>
    <xf numFmtId="0" fontId="17" fillId="0" borderId="18" xfId="0" applyNumberFormat="1" applyFont="1" applyBorder="1" applyAlignment="1" applyProtection="1">
      <alignment horizontal="left" vertical="top" wrapText="1"/>
    </xf>
    <xf numFmtId="0" fontId="17" fillId="0" borderId="18" xfId="0" applyNumberFormat="1" applyFont="1" applyBorder="1" applyAlignment="1" applyProtection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</xf>
    <xf numFmtId="49" fontId="16" fillId="4" borderId="18" xfId="0" applyNumberFormat="1" applyFont="1" applyFill="1" applyBorder="1" applyAlignment="1" applyProtection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41" t="s">
        <v>39</v>
      </c>
      <c r="B2" s="241"/>
      <c r="C2" s="241"/>
      <c r="D2" s="241"/>
      <c r="E2" s="241"/>
      <c r="F2" s="241"/>
      <c r="G2" s="241"/>
    </row>
  </sheetData>
  <sheetProtection algorithmName="SHA-512" hashValue="C+pqbITEKo5DA/TcUeBWWn7qY1PnH9ziH3mJjtkBSqHVuxoV+I3kd5hbcqVVW4AE/m3cLbnf0UMDTRSdSsBW4g==" saltValue="5bdDdMJFydx8IEaYo/5L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42" t="s">
        <v>41</v>
      </c>
      <c r="C1" s="243"/>
      <c r="D1" s="243"/>
      <c r="E1" s="243"/>
      <c r="F1" s="243"/>
      <c r="G1" s="243"/>
      <c r="H1" s="243"/>
      <c r="I1" s="243"/>
      <c r="J1" s="244"/>
    </row>
    <row r="2" spans="1:15" ht="36" customHeight="1" x14ac:dyDescent="0.2">
      <c r="A2" s="2"/>
      <c r="B2" s="76" t="s">
        <v>22</v>
      </c>
      <c r="C2" s="77"/>
      <c r="D2" s="78" t="s">
        <v>44</v>
      </c>
      <c r="E2" s="251" t="s">
        <v>45</v>
      </c>
      <c r="F2" s="252"/>
      <c r="G2" s="252"/>
      <c r="H2" s="252"/>
      <c r="I2" s="252"/>
      <c r="J2" s="253"/>
      <c r="O2" s="1"/>
    </row>
    <row r="3" spans="1:15" ht="27" hidden="1" customHeight="1" x14ac:dyDescent="0.2">
      <c r="A3" s="2"/>
      <c r="B3" s="79"/>
      <c r="C3" s="77"/>
      <c r="D3" s="80"/>
      <c r="E3" s="254"/>
      <c r="F3" s="255"/>
      <c r="G3" s="255"/>
      <c r="H3" s="255"/>
      <c r="I3" s="255"/>
      <c r="J3" s="256"/>
    </row>
    <row r="4" spans="1:15" ht="23.25" customHeight="1" x14ac:dyDescent="0.2">
      <c r="A4" s="2"/>
      <c r="B4" s="81"/>
      <c r="C4" s="82"/>
      <c r="D4" s="83"/>
      <c r="E4" s="264"/>
      <c r="F4" s="264"/>
      <c r="G4" s="264"/>
      <c r="H4" s="264"/>
      <c r="I4" s="264"/>
      <c r="J4" s="265"/>
    </row>
    <row r="5" spans="1:15" ht="24" customHeight="1" x14ac:dyDescent="0.2">
      <c r="A5" s="2"/>
      <c r="B5" s="31" t="s">
        <v>42</v>
      </c>
      <c r="D5" s="268"/>
      <c r="E5" s="269"/>
      <c r="F5" s="269"/>
      <c r="G5" s="26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70"/>
      <c r="E6" s="271"/>
      <c r="F6" s="271"/>
      <c r="G6" s="27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72"/>
      <c r="F7" s="273"/>
      <c r="G7" s="27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8"/>
      <c r="E11" s="258"/>
      <c r="F11" s="258"/>
      <c r="G11" s="25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63"/>
      <c r="E12" s="263"/>
      <c r="F12" s="263"/>
      <c r="G12" s="26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66"/>
      <c r="F13" s="267"/>
      <c r="G13" s="26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7"/>
      <c r="F15" s="257"/>
      <c r="G15" s="259"/>
      <c r="H15" s="259"/>
      <c r="I15" s="259" t="s">
        <v>29</v>
      </c>
      <c r="J15" s="26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48"/>
      <c r="F16" s="249"/>
      <c r="G16" s="248"/>
      <c r="H16" s="249"/>
      <c r="I16" s="248">
        <f>SUMIF(F74:F94,A16,I74:I94)+SUMIF(F74:F94,"PSU",I74:I94)</f>
        <v>0</v>
      </c>
      <c r="J16" s="250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48"/>
      <c r="F17" s="249"/>
      <c r="G17" s="248"/>
      <c r="H17" s="249"/>
      <c r="I17" s="248">
        <f>SUMIF(F74:F94,A17,I74:I94)</f>
        <v>0</v>
      </c>
      <c r="J17" s="250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48"/>
      <c r="F18" s="249"/>
      <c r="G18" s="248"/>
      <c r="H18" s="249"/>
      <c r="I18" s="248">
        <f>SUMIF(F74:F94,A18,I74:I94)</f>
        <v>0</v>
      </c>
      <c r="J18" s="250"/>
    </row>
    <row r="19" spans="1:10" ht="23.25" customHeight="1" x14ac:dyDescent="0.2">
      <c r="A19" s="138" t="s">
        <v>124</v>
      </c>
      <c r="B19" s="38" t="s">
        <v>27</v>
      </c>
      <c r="C19" s="62"/>
      <c r="D19" s="63"/>
      <c r="E19" s="248"/>
      <c r="F19" s="249"/>
      <c r="G19" s="248"/>
      <c r="H19" s="249"/>
      <c r="I19" s="248">
        <f>SUMIF(F74:F94,A19,I74:I94)</f>
        <v>0</v>
      </c>
      <c r="J19" s="250"/>
    </row>
    <row r="20" spans="1:10" ht="23.25" customHeight="1" x14ac:dyDescent="0.2">
      <c r="A20" s="138" t="s">
        <v>123</v>
      </c>
      <c r="B20" s="38" t="s">
        <v>28</v>
      </c>
      <c r="C20" s="62"/>
      <c r="D20" s="63"/>
      <c r="E20" s="248"/>
      <c r="F20" s="249"/>
      <c r="G20" s="248"/>
      <c r="H20" s="249"/>
      <c r="I20" s="248">
        <f>SUMIF(F74:F94,A20,I74:I94)</f>
        <v>0</v>
      </c>
      <c r="J20" s="250"/>
    </row>
    <row r="21" spans="1:10" ht="23.25" customHeight="1" x14ac:dyDescent="0.2">
      <c r="A21" s="2"/>
      <c r="B21" s="48" t="s">
        <v>29</v>
      </c>
      <c r="C21" s="64"/>
      <c r="D21" s="65"/>
      <c r="E21" s="261"/>
      <c r="F21" s="262"/>
      <c r="G21" s="261"/>
      <c r="H21" s="262"/>
      <c r="I21" s="261">
        <f>SUM(I16:J20)</f>
        <v>0</v>
      </c>
      <c r="J21" s="27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77">
        <f>ZakladDPHSniVypocet</f>
        <v>0</v>
      </c>
      <c r="H23" s="278"/>
      <c r="I23" s="27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75">
        <f>A23</f>
        <v>0</v>
      </c>
      <c r="H24" s="276"/>
      <c r="I24" s="27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77">
        <f>ZakladDPHZaklVypocet</f>
        <v>0</v>
      </c>
      <c r="H25" s="278"/>
      <c r="I25" s="27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5">
        <f>A25</f>
        <v>0</v>
      </c>
      <c r="H26" s="246"/>
      <c r="I26" s="24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7">
        <f>CenaCelkem-(ZakladDPHSni+DPHSni+ZakladDPHZakl+DPHZakl)</f>
        <v>0</v>
      </c>
      <c r="H27" s="247"/>
      <c r="I27" s="247"/>
      <c r="J27" s="41" t="str">
        <f t="shared" si="0"/>
        <v>CZK</v>
      </c>
    </row>
    <row r="28" spans="1:10" ht="17.25" thickBot="1" x14ac:dyDescent="0.25">
      <c r="A28" s="2"/>
      <c r="B28" s="112" t="s">
        <v>23</v>
      </c>
      <c r="C28" s="113"/>
      <c r="D28" s="113"/>
      <c r="E28" s="114"/>
      <c r="F28" s="115"/>
      <c r="G28" s="281">
        <f>ZakladDPHSniVypocet+ZakladDPHZaklVypocet</f>
        <v>0</v>
      </c>
      <c r="H28" s="281"/>
      <c r="I28" s="281"/>
      <c r="J28" s="116" t="str">
        <f t="shared" si="0"/>
        <v>CZK</v>
      </c>
    </row>
    <row r="29" spans="1:10" ht="17.25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80">
        <f>A27</f>
        <v>0</v>
      </c>
      <c r="H29" s="280"/>
      <c r="I29" s="280"/>
      <c r="J29" s="119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82" t="s">
        <v>43</v>
      </c>
      <c r="E34" s="283"/>
      <c r="G34" s="284"/>
      <c r="H34" s="285"/>
      <c r="I34" s="285"/>
      <c r="J34" s="25"/>
    </row>
    <row r="35" spans="1:10" ht="12.75" customHeight="1" x14ac:dyDescent="0.2">
      <c r="A35" s="2"/>
      <c r="B35" s="2"/>
      <c r="D35" s="274" t="s">
        <v>2</v>
      </c>
      <c r="E35" s="27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86"/>
      <c r="D39" s="286"/>
      <c r="E39" s="286"/>
      <c r="F39" s="99">
        <f>'SO 100 01 Pol'!AE336+'SO 100 02 Pol'!AE126+'SO 310 02 Pol'!AE67+'SO 400 01 Pol'!AE299+'SO 405 01 Pol'!AE142+'SO 420 01 Pol'!AE13+'SO 700 01 Pol'!AE128+'SO 800 01 Pol'!AE58+'SO 850 01 Pol'!AE47+'SO 850 02 Pol'!AE59+'SO 890 01 Pol'!AE14+'SO 890 02 Pol'!AE22+'SO 890 03 Pol'!AE22+'SO 890 04 Pol'!AE14+'SO 890 05 Pol'!AE17+'SO 900 02 Pol'!AE92</f>
        <v>0</v>
      </c>
      <c r="G39" s="100">
        <f>'SO 100 01 Pol'!AF336+'SO 100 02 Pol'!AF126+'SO 310 02 Pol'!AF67+'SO 400 01 Pol'!AF299+'SO 405 01 Pol'!AF142+'SO 420 01 Pol'!AF13+'SO 700 01 Pol'!AF128+'SO 800 01 Pol'!AF58+'SO 850 01 Pol'!AF47+'SO 850 02 Pol'!AF59+'SO 890 01 Pol'!AF14+'SO 890 02 Pol'!AF22+'SO 890 03 Pol'!AF22+'SO 890 04 Pol'!AF14+'SO 890 05 Pol'!AF17+'SO 900 02 Pol'!AF92</f>
        <v>0</v>
      </c>
      <c r="H39" s="101">
        <f t="shared" ref="H39:H66" si="1">(F39*SazbaDPH1/100)+(G39*SazbaDPH2/100)</f>
        <v>0</v>
      </c>
      <c r="I39" s="101">
        <f t="shared" ref="I39:I66" si="2">F39+G39+H39</f>
        <v>0</v>
      </c>
      <c r="J39" s="102" t="str">
        <f t="shared" ref="J39:J66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87" t="s">
        <v>47</v>
      </c>
      <c r="D40" s="287"/>
      <c r="E40" s="287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48</v>
      </c>
      <c r="C41" s="287" t="s">
        <v>49</v>
      </c>
      <c r="D41" s="287"/>
      <c r="E41" s="287"/>
      <c r="F41" s="104">
        <f>'SO 100 01 Pol'!AE336+'SO 100 02 Pol'!AE126</f>
        <v>0</v>
      </c>
      <c r="G41" s="105">
        <f>'SO 100 01 Pol'!AF336+'SO 100 02 Pol'!AF126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50</v>
      </c>
      <c r="C42" s="286" t="s">
        <v>51</v>
      </c>
      <c r="D42" s="286"/>
      <c r="E42" s="286"/>
      <c r="F42" s="108">
        <f>'SO 100 01 Pol'!AE336</f>
        <v>0</v>
      </c>
      <c r="G42" s="101">
        <f>'SO 100 01 Pol'!AF336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52</v>
      </c>
      <c r="C43" s="286" t="s">
        <v>53</v>
      </c>
      <c r="D43" s="286"/>
      <c r="E43" s="286"/>
      <c r="F43" s="108">
        <f>'SO 100 02 Pol'!AE126</f>
        <v>0</v>
      </c>
      <c r="G43" s="101">
        <f>'SO 100 02 Pol'!AF126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2</v>
      </c>
      <c r="B44" s="103" t="s">
        <v>54</v>
      </c>
      <c r="C44" s="287" t="s">
        <v>55</v>
      </c>
      <c r="D44" s="287"/>
      <c r="E44" s="287"/>
      <c r="F44" s="104">
        <f>'SO 310 02 Pol'!AE67</f>
        <v>0</v>
      </c>
      <c r="G44" s="105">
        <f>'SO 310 02 Pol'!AF67</f>
        <v>0</v>
      </c>
      <c r="H44" s="105">
        <f t="shared" si="1"/>
        <v>0</v>
      </c>
      <c r="I44" s="105">
        <f t="shared" si="2"/>
        <v>0</v>
      </c>
      <c r="J44" s="106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286" t="s">
        <v>53</v>
      </c>
      <c r="D45" s="286"/>
      <c r="E45" s="286"/>
      <c r="F45" s="108">
        <f>'SO 310 02 Pol'!AE67</f>
        <v>0</v>
      </c>
      <c r="G45" s="101">
        <f>'SO 310 02 Pol'!AF67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2</v>
      </c>
      <c r="B46" s="103" t="s">
        <v>56</v>
      </c>
      <c r="C46" s="287" t="s">
        <v>57</v>
      </c>
      <c r="D46" s="287"/>
      <c r="E46" s="287"/>
      <c r="F46" s="104">
        <f>'SO 400 01 Pol'!AE299</f>
        <v>0</v>
      </c>
      <c r="G46" s="105">
        <f>'SO 400 01 Pol'!AF299</f>
        <v>0</v>
      </c>
      <c r="H46" s="105">
        <f t="shared" si="1"/>
        <v>0</v>
      </c>
      <c r="I46" s="105">
        <f t="shared" si="2"/>
        <v>0</v>
      </c>
      <c r="J46" s="106" t="str">
        <f t="shared" si="3"/>
        <v/>
      </c>
    </row>
    <row r="47" spans="1:10" ht="25.5" customHeight="1" x14ac:dyDescent="0.2">
      <c r="A47" s="88">
        <v>3</v>
      </c>
      <c r="B47" s="107" t="s">
        <v>50</v>
      </c>
      <c r="C47" s="286" t="s">
        <v>51</v>
      </c>
      <c r="D47" s="286"/>
      <c r="E47" s="286"/>
      <c r="F47" s="108">
        <f>'SO 400 01 Pol'!AE299</f>
        <v>0</v>
      </c>
      <c r="G47" s="101">
        <f>'SO 400 01 Pol'!AF299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2</v>
      </c>
      <c r="B48" s="103" t="s">
        <v>58</v>
      </c>
      <c r="C48" s="287" t="s">
        <v>59</v>
      </c>
      <c r="D48" s="287"/>
      <c r="E48" s="287"/>
      <c r="F48" s="104">
        <f>'SO 405 01 Pol'!AE142</f>
        <v>0</v>
      </c>
      <c r="G48" s="105">
        <f>'SO 405 01 Pol'!AF142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10" ht="25.5" customHeight="1" x14ac:dyDescent="0.2">
      <c r="A49" s="88">
        <v>3</v>
      </c>
      <c r="B49" s="107" t="s">
        <v>50</v>
      </c>
      <c r="C49" s="286" t="s">
        <v>51</v>
      </c>
      <c r="D49" s="286"/>
      <c r="E49" s="286"/>
      <c r="F49" s="108">
        <f>'SO 405 01 Pol'!AE142</f>
        <v>0</v>
      </c>
      <c r="G49" s="101">
        <f>'SO 405 01 Pol'!AF142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2</v>
      </c>
      <c r="B50" s="103" t="s">
        <v>60</v>
      </c>
      <c r="C50" s="287" t="s">
        <v>61</v>
      </c>
      <c r="D50" s="287"/>
      <c r="E50" s="287"/>
      <c r="F50" s="104">
        <f>'SO 420 01 Pol'!AE13</f>
        <v>0</v>
      </c>
      <c r="G50" s="105">
        <f>'SO 420 01 Pol'!AF13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10" ht="25.5" customHeight="1" x14ac:dyDescent="0.2">
      <c r="A51" s="88">
        <v>3</v>
      </c>
      <c r="B51" s="107" t="s">
        <v>50</v>
      </c>
      <c r="C51" s="286" t="s">
        <v>51</v>
      </c>
      <c r="D51" s="286"/>
      <c r="E51" s="286"/>
      <c r="F51" s="108">
        <f>'SO 420 01 Pol'!AE13</f>
        <v>0</v>
      </c>
      <c r="G51" s="101">
        <f>'SO 420 01 Pol'!AF13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2</v>
      </c>
      <c r="B52" s="103" t="s">
        <v>62</v>
      </c>
      <c r="C52" s="287" t="s">
        <v>63</v>
      </c>
      <c r="D52" s="287"/>
      <c r="E52" s="287"/>
      <c r="F52" s="104">
        <f>'SO 700 01 Pol'!AE128</f>
        <v>0</v>
      </c>
      <c r="G52" s="105">
        <f>'SO 700 01 Pol'!AF128</f>
        <v>0</v>
      </c>
      <c r="H52" s="105">
        <f t="shared" si="1"/>
        <v>0</v>
      </c>
      <c r="I52" s="105">
        <f t="shared" si="2"/>
        <v>0</v>
      </c>
      <c r="J52" s="106" t="str">
        <f t="shared" si="3"/>
        <v/>
      </c>
    </row>
    <row r="53" spans="1:10" ht="25.5" customHeight="1" x14ac:dyDescent="0.2">
      <c r="A53" s="88">
        <v>3</v>
      </c>
      <c r="B53" s="107" t="s">
        <v>50</v>
      </c>
      <c r="C53" s="286" t="s">
        <v>51</v>
      </c>
      <c r="D53" s="286"/>
      <c r="E53" s="286"/>
      <c r="F53" s="108">
        <f>'SO 700 01 Pol'!AE128</f>
        <v>0</v>
      </c>
      <c r="G53" s="101">
        <f>'SO 700 01 Pol'!AF128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2</v>
      </c>
      <c r="B54" s="103" t="s">
        <v>64</v>
      </c>
      <c r="C54" s="287" t="s">
        <v>65</v>
      </c>
      <c r="D54" s="287"/>
      <c r="E54" s="287"/>
      <c r="F54" s="104">
        <f>'SO 800 01 Pol'!AE58</f>
        <v>0</v>
      </c>
      <c r="G54" s="105">
        <f>'SO 800 01 Pol'!AF58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 x14ac:dyDescent="0.2">
      <c r="A55" s="88">
        <v>3</v>
      </c>
      <c r="B55" s="107" t="s">
        <v>50</v>
      </c>
      <c r="C55" s="286" t="s">
        <v>51</v>
      </c>
      <c r="D55" s="286"/>
      <c r="E55" s="286"/>
      <c r="F55" s="108">
        <f>'SO 800 01 Pol'!AE58</f>
        <v>0</v>
      </c>
      <c r="G55" s="101">
        <f>'SO 800 01 Pol'!AF58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2</v>
      </c>
      <c r="B56" s="103" t="s">
        <v>66</v>
      </c>
      <c r="C56" s="287" t="s">
        <v>67</v>
      </c>
      <c r="D56" s="287"/>
      <c r="E56" s="287"/>
      <c r="F56" s="104">
        <f>'SO 850 01 Pol'!AE47+'SO 850 02 Pol'!AE59</f>
        <v>0</v>
      </c>
      <c r="G56" s="105">
        <f>'SO 850 01 Pol'!AF47+'SO 850 02 Pol'!AF59</f>
        <v>0</v>
      </c>
      <c r="H56" s="105">
        <f t="shared" si="1"/>
        <v>0</v>
      </c>
      <c r="I56" s="105">
        <f t="shared" si="2"/>
        <v>0</v>
      </c>
      <c r="J56" s="106" t="str">
        <f t="shared" si="3"/>
        <v/>
      </c>
    </row>
    <row r="57" spans="1:10" ht="25.5" customHeight="1" x14ac:dyDescent="0.2">
      <c r="A57" s="88">
        <v>3</v>
      </c>
      <c r="B57" s="107" t="s">
        <v>50</v>
      </c>
      <c r="C57" s="286" t="s">
        <v>68</v>
      </c>
      <c r="D57" s="286"/>
      <c r="E57" s="286"/>
      <c r="F57" s="108">
        <f>'SO 850 01 Pol'!AE47</f>
        <v>0</v>
      </c>
      <c r="G57" s="101">
        <f>'SO 850 01 Pol'!AF47</f>
        <v>0</v>
      </c>
      <c r="H57" s="101">
        <f t="shared" si="1"/>
        <v>0</v>
      </c>
      <c r="I57" s="101">
        <f t="shared" si="2"/>
        <v>0</v>
      </c>
      <c r="J57" s="102" t="str">
        <f t="shared" si="3"/>
        <v/>
      </c>
    </row>
    <row r="58" spans="1:10" ht="25.5" customHeight="1" x14ac:dyDescent="0.2">
      <c r="A58" s="88">
        <v>3</v>
      </c>
      <c r="B58" s="107" t="s">
        <v>52</v>
      </c>
      <c r="C58" s="286" t="s">
        <v>53</v>
      </c>
      <c r="D58" s="286"/>
      <c r="E58" s="286"/>
      <c r="F58" s="108">
        <f>'SO 850 02 Pol'!AE59</f>
        <v>0</v>
      </c>
      <c r="G58" s="101">
        <f>'SO 850 02 Pol'!AF59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2</v>
      </c>
      <c r="B59" s="103" t="s">
        <v>69</v>
      </c>
      <c r="C59" s="287" t="s">
        <v>70</v>
      </c>
      <c r="D59" s="287"/>
      <c r="E59" s="287"/>
      <c r="F59" s="104">
        <f>'SO 890 01 Pol'!AE14+'SO 890 02 Pol'!AE22+'SO 890 03 Pol'!AE22+'SO 890 04 Pol'!AE14+'SO 890 05 Pol'!AE17</f>
        <v>0</v>
      </c>
      <c r="G59" s="105">
        <f>'SO 890 01 Pol'!AF14+'SO 890 02 Pol'!AF22+'SO 890 03 Pol'!AF22+'SO 890 04 Pol'!AF14+'SO 890 05 Pol'!AF17</f>
        <v>0</v>
      </c>
      <c r="H59" s="105">
        <f t="shared" si="1"/>
        <v>0</v>
      </c>
      <c r="I59" s="105">
        <f t="shared" si="2"/>
        <v>0</v>
      </c>
      <c r="J59" s="106" t="str">
        <f t="shared" si="3"/>
        <v/>
      </c>
    </row>
    <row r="60" spans="1:10" ht="25.5" customHeight="1" x14ac:dyDescent="0.2">
      <c r="A60" s="88">
        <v>3</v>
      </c>
      <c r="B60" s="107" t="s">
        <v>50</v>
      </c>
      <c r="C60" s="286" t="s">
        <v>71</v>
      </c>
      <c r="D60" s="286"/>
      <c r="E60" s="286"/>
      <c r="F60" s="108">
        <f>'SO 890 01 Pol'!AE14</f>
        <v>0</v>
      </c>
      <c r="G60" s="101">
        <f>'SO 890 01 Pol'!AF14</f>
        <v>0</v>
      </c>
      <c r="H60" s="101">
        <f t="shared" si="1"/>
        <v>0</v>
      </c>
      <c r="I60" s="101">
        <f t="shared" si="2"/>
        <v>0</v>
      </c>
      <c r="J60" s="102" t="str">
        <f t="shared" si="3"/>
        <v/>
      </c>
    </row>
    <row r="61" spans="1:10" ht="25.5" customHeight="1" x14ac:dyDescent="0.2">
      <c r="A61" s="88">
        <v>3</v>
      </c>
      <c r="B61" s="107" t="s">
        <v>52</v>
      </c>
      <c r="C61" s="286" t="s">
        <v>72</v>
      </c>
      <c r="D61" s="286"/>
      <c r="E61" s="286"/>
      <c r="F61" s="108">
        <f>'SO 890 02 Pol'!AE22</f>
        <v>0</v>
      </c>
      <c r="G61" s="101">
        <f>'SO 890 02 Pol'!AF22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">
      <c r="A62" s="88">
        <v>3</v>
      </c>
      <c r="B62" s="107" t="s">
        <v>73</v>
      </c>
      <c r="C62" s="286" t="s">
        <v>74</v>
      </c>
      <c r="D62" s="286"/>
      <c r="E62" s="286"/>
      <c r="F62" s="108">
        <f>'SO 890 03 Pol'!AE22</f>
        <v>0</v>
      </c>
      <c r="G62" s="101">
        <f>'SO 890 03 Pol'!AF22</f>
        <v>0</v>
      </c>
      <c r="H62" s="101">
        <f t="shared" si="1"/>
        <v>0</v>
      </c>
      <c r="I62" s="101">
        <f t="shared" si="2"/>
        <v>0</v>
      </c>
      <c r="J62" s="102" t="str">
        <f t="shared" si="3"/>
        <v/>
      </c>
    </row>
    <row r="63" spans="1:10" ht="25.5" customHeight="1" x14ac:dyDescent="0.2">
      <c r="A63" s="88">
        <v>3</v>
      </c>
      <c r="B63" s="107" t="s">
        <v>75</v>
      </c>
      <c r="C63" s="286" t="s">
        <v>76</v>
      </c>
      <c r="D63" s="286"/>
      <c r="E63" s="286"/>
      <c r="F63" s="108">
        <f>'SO 890 04 Pol'!AE14</f>
        <v>0</v>
      </c>
      <c r="G63" s="101">
        <f>'SO 890 04 Pol'!AF14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">
      <c r="A64" s="88">
        <v>3</v>
      </c>
      <c r="B64" s="107" t="s">
        <v>77</v>
      </c>
      <c r="C64" s="286" t="s">
        <v>78</v>
      </c>
      <c r="D64" s="286"/>
      <c r="E64" s="286"/>
      <c r="F64" s="108">
        <f>'SO 890 05 Pol'!AE17</f>
        <v>0</v>
      </c>
      <c r="G64" s="101">
        <f>'SO 890 05 Pol'!AF17</f>
        <v>0</v>
      </c>
      <c r="H64" s="101">
        <f t="shared" si="1"/>
        <v>0</v>
      </c>
      <c r="I64" s="101">
        <f t="shared" si="2"/>
        <v>0</v>
      </c>
      <c r="J64" s="102" t="str">
        <f t="shared" si="3"/>
        <v/>
      </c>
    </row>
    <row r="65" spans="1:10" ht="25.5" customHeight="1" x14ac:dyDescent="0.2">
      <c r="A65" s="88">
        <v>2</v>
      </c>
      <c r="B65" s="103" t="s">
        <v>79</v>
      </c>
      <c r="C65" s="287" t="s">
        <v>80</v>
      </c>
      <c r="D65" s="287"/>
      <c r="E65" s="287"/>
      <c r="F65" s="104">
        <f>'SO 900 02 Pol'!AE92</f>
        <v>0</v>
      </c>
      <c r="G65" s="105">
        <f>'SO 900 02 Pol'!AF92</f>
        <v>0</v>
      </c>
      <c r="H65" s="105">
        <f t="shared" si="1"/>
        <v>0</v>
      </c>
      <c r="I65" s="105">
        <f t="shared" si="2"/>
        <v>0</v>
      </c>
      <c r="J65" s="106" t="str">
        <f t="shared" si="3"/>
        <v/>
      </c>
    </row>
    <row r="66" spans="1:10" ht="25.5" customHeight="1" x14ac:dyDescent="0.2">
      <c r="A66" s="88">
        <v>3</v>
      </c>
      <c r="B66" s="107" t="s">
        <v>52</v>
      </c>
      <c r="C66" s="286" t="s">
        <v>80</v>
      </c>
      <c r="D66" s="286"/>
      <c r="E66" s="286"/>
      <c r="F66" s="108">
        <f>'SO 900 02 Pol'!AE92</f>
        <v>0</v>
      </c>
      <c r="G66" s="101">
        <f>'SO 900 02 Pol'!AF92</f>
        <v>0</v>
      </c>
      <c r="H66" s="101">
        <f t="shared" si="1"/>
        <v>0</v>
      </c>
      <c r="I66" s="101">
        <f t="shared" si="2"/>
        <v>0</v>
      </c>
      <c r="J66" s="102" t="str">
        <f t="shared" si="3"/>
        <v/>
      </c>
    </row>
    <row r="67" spans="1:10" ht="25.5" customHeight="1" x14ac:dyDescent="0.2">
      <c r="A67" s="88"/>
      <c r="B67" s="288" t="s">
        <v>81</v>
      </c>
      <c r="C67" s="289"/>
      <c r="D67" s="289"/>
      <c r="E67" s="290"/>
      <c r="F67" s="109">
        <f>SUMIF(A39:A66,"=1",F39:F66)</f>
        <v>0</v>
      </c>
      <c r="G67" s="110">
        <f>SUMIF(A39:A66,"=1",G39:G66)</f>
        <v>0</v>
      </c>
      <c r="H67" s="110">
        <f>SUMIF(A39:A66,"=1",H39:H66)</f>
        <v>0</v>
      </c>
      <c r="I67" s="110">
        <f>SUMIF(A39:A66,"=1",I39:I66)</f>
        <v>0</v>
      </c>
      <c r="J67" s="111">
        <f>SUMIF(A39:A66,"=1",J39:J66)</f>
        <v>0</v>
      </c>
    </row>
    <row r="71" spans="1:10" ht="15.75" x14ac:dyDescent="0.25">
      <c r="B71" s="120" t="s">
        <v>83</v>
      </c>
    </row>
    <row r="73" spans="1:10" ht="25.5" customHeight="1" x14ac:dyDescent="0.2">
      <c r="A73" s="122"/>
      <c r="B73" s="125" t="s">
        <v>17</v>
      </c>
      <c r="C73" s="125" t="s">
        <v>5</v>
      </c>
      <c r="D73" s="126"/>
      <c r="E73" s="126"/>
      <c r="F73" s="127" t="s">
        <v>84</v>
      </c>
      <c r="G73" s="127"/>
      <c r="H73" s="127"/>
      <c r="I73" s="127" t="s">
        <v>29</v>
      </c>
      <c r="J73" s="127" t="s">
        <v>0</v>
      </c>
    </row>
    <row r="74" spans="1:10" ht="36.75" customHeight="1" x14ac:dyDescent="0.2">
      <c r="A74" s="123"/>
      <c r="B74" s="128" t="s">
        <v>85</v>
      </c>
      <c r="C74" s="291" t="s">
        <v>86</v>
      </c>
      <c r="D74" s="292"/>
      <c r="E74" s="292"/>
      <c r="F74" s="134" t="s">
        <v>24</v>
      </c>
      <c r="G74" s="135"/>
      <c r="H74" s="135"/>
      <c r="I74" s="135">
        <f>'SO 900 02 Pol'!G8</f>
        <v>0</v>
      </c>
      <c r="J74" s="132" t="str">
        <f>IF(I95=0,"",I74/I95*100)</f>
        <v/>
      </c>
    </row>
    <row r="75" spans="1:10" ht="36.75" customHeight="1" x14ac:dyDescent="0.2">
      <c r="A75" s="123"/>
      <c r="B75" s="128" t="s">
        <v>87</v>
      </c>
      <c r="C75" s="291" t="s">
        <v>88</v>
      </c>
      <c r="D75" s="292"/>
      <c r="E75" s="292"/>
      <c r="F75" s="134" t="s">
        <v>24</v>
      </c>
      <c r="G75" s="135"/>
      <c r="H75" s="135"/>
      <c r="I75" s="135">
        <f>'SO 100 01 Pol'!G8+'SO 100 02 Pol'!G8+'SO 310 02 Pol'!G8+'SO 400 01 Pol'!G8+'SO 405 01 Pol'!G8+'SO 700 01 Pol'!G8+'SO 800 01 Pol'!G8+'SO 850 01 Pol'!G8+'SO 850 02 Pol'!G8+'SO 890 01 Pol'!G8+'SO 890 02 Pol'!G8+'SO 890 03 Pol'!G8+'SO 890 04 Pol'!G8+'SO 900 02 Pol'!G24</f>
        <v>0</v>
      </c>
      <c r="J75" s="132" t="str">
        <f>IF(I95=0,"",I75/I95*100)</f>
        <v/>
      </c>
    </row>
    <row r="76" spans="1:10" ht="36.75" customHeight="1" x14ac:dyDescent="0.2">
      <c r="A76" s="123"/>
      <c r="B76" s="128" t="s">
        <v>89</v>
      </c>
      <c r="C76" s="291" t="s">
        <v>90</v>
      </c>
      <c r="D76" s="292"/>
      <c r="E76" s="292"/>
      <c r="F76" s="134" t="s">
        <v>24</v>
      </c>
      <c r="G76" s="135"/>
      <c r="H76" s="135"/>
      <c r="I76" s="135">
        <f>'SO 100 01 Pol'!G101+'SO 700 01 Pol'!G71</f>
        <v>0</v>
      </c>
      <c r="J76" s="132" t="str">
        <f>IF(I95=0,"",I76/I95*100)</f>
        <v/>
      </c>
    </row>
    <row r="77" spans="1:10" ht="36.75" customHeight="1" x14ac:dyDescent="0.2">
      <c r="A77" s="123"/>
      <c r="B77" s="128" t="s">
        <v>91</v>
      </c>
      <c r="C77" s="291" t="s">
        <v>92</v>
      </c>
      <c r="D77" s="292"/>
      <c r="E77" s="292"/>
      <c r="F77" s="134" t="s">
        <v>24</v>
      </c>
      <c r="G77" s="135"/>
      <c r="H77" s="135"/>
      <c r="I77" s="135">
        <f>'SO 400 01 Pol'!G29+'SO 405 01 Pol'!G17</f>
        <v>0</v>
      </c>
      <c r="J77" s="132" t="str">
        <f>IF(I95=0,"",I77/I95*100)</f>
        <v/>
      </c>
    </row>
    <row r="78" spans="1:10" ht="36.75" customHeight="1" x14ac:dyDescent="0.2">
      <c r="A78" s="123"/>
      <c r="B78" s="128" t="s">
        <v>93</v>
      </c>
      <c r="C78" s="291" t="s">
        <v>94</v>
      </c>
      <c r="D78" s="292"/>
      <c r="E78" s="292"/>
      <c r="F78" s="134" t="s">
        <v>24</v>
      </c>
      <c r="G78" s="135"/>
      <c r="H78" s="135"/>
      <c r="I78" s="135">
        <f>'SO 400 01 Pol'!G128+'SO 405 01 Pol'!G68</f>
        <v>0</v>
      </c>
      <c r="J78" s="132" t="str">
        <f>IF(I95=0,"",I78/I95*100)</f>
        <v/>
      </c>
    </row>
    <row r="79" spans="1:10" ht="36.75" customHeight="1" x14ac:dyDescent="0.2">
      <c r="A79" s="123"/>
      <c r="B79" s="128" t="s">
        <v>95</v>
      </c>
      <c r="C79" s="291" t="s">
        <v>96</v>
      </c>
      <c r="D79" s="292"/>
      <c r="E79" s="292"/>
      <c r="F79" s="134" t="s">
        <v>24</v>
      </c>
      <c r="G79" s="135"/>
      <c r="H79" s="135"/>
      <c r="I79" s="135">
        <f>'SO 700 01 Pol'!G96+'SO 800 01 Pol'!G25</f>
        <v>0</v>
      </c>
      <c r="J79" s="132" t="str">
        <f>IF(I95=0,"",I79/I95*100)</f>
        <v/>
      </c>
    </row>
    <row r="80" spans="1:10" ht="36.75" customHeight="1" x14ac:dyDescent="0.2">
      <c r="A80" s="123"/>
      <c r="B80" s="128" t="s">
        <v>97</v>
      </c>
      <c r="C80" s="291" t="s">
        <v>98</v>
      </c>
      <c r="D80" s="292"/>
      <c r="E80" s="292"/>
      <c r="F80" s="134" t="s">
        <v>24</v>
      </c>
      <c r="G80" s="135"/>
      <c r="H80" s="135"/>
      <c r="I80" s="135">
        <f>'SO 310 02 Pol'!G30</f>
        <v>0</v>
      </c>
      <c r="J80" s="132" t="str">
        <f>IF(I95=0,"",I80/I95*100)</f>
        <v/>
      </c>
    </row>
    <row r="81" spans="1:10" ht="36.75" customHeight="1" x14ac:dyDescent="0.2">
      <c r="A81" s="123"/>
      <c r="B81" s="128" t="s">
        <v>99</v>
      </c>
      <c r="C81" s="291" t="s">
        <v>100</v>
      </c>
      <c r="D81" s="292"/>
      <c r="E81" s="292"/>
      <c r="F81" s="134" t="s">
        <v>24</v>
      </c>
      <c r="G81" s="135"/>
      <c r="H81" s="135"/>
      <c r="I81" s="135">
        <f>'SO 420 01 Pol'!G8</f>
        <v>0</v>
      </c>
      <c r="J81" s="132" t="str">
        <f>IF(I95=0,"",I81/I95*100)</f>
        <v/>
      </c>
    </row>
    <row r="82" spans="1:10" ht="36.75" customHeight="1" x14ac:dyDescent="0.2">
      <c r="A82" s="123"/>
      <c r="B82" s="128" t="s">
        <v>101</v>
      </c>
      <c r="C82" s="291" t="s">
        <v>102</v>
      </c>
      <c r="D82" s="292"/>
      <c r="E82" s="292"/>
      <c r="F82" s="134" t="s">
        <v>24</v>
      </c>
      <c r="G82" s="135"/>
      <c r="H82" s="135"/>
      <c r="I82" s="135">
        <f>'SO 400 01 Pol'!G153+'SO 405 01 Pol'!G93</f>
        <v>0</v>
      </c>
      <c r="J82" s="132" t="str">
        <f>IF(I95=0,"",I82/I95*100)</f>
        <v/>
      </c>
    </row>
    <row r="83" spans="1:10" ht="36.75" customHeight="1" x14ac:dyDescent="0.2">
      <c r="A83" s="123"/>
      <c r="B83" s="128" t="s">
        <v>103</v>
      </c>
      <c r="C83" s="291" t="s">
        <v>49</v>
      </c>
      <c r="D83" s="292"/>
      <c r="E83" s="292"/>
      <c r="F83" s="134" t="s">
        <v>24</v>
      </c>
      <c r="G83" s="135"/>
      <c r="H83" s="135"/>
      <c r="I83" s="135">
        <f>'SO 100 01 Pol'!G135+'SO 100 02 Pol'!G93+'SO 400 01 Pol'!G208+'SO 700 01 Pol'!G102+'SO 890 02 Pol'!G13+'SO 890 03 Pol'!G13</f>
        <v>0</v>
      </c>
      <c r="J83" s="132" t="str">
        <f>IF(I95=0,"",I83/I95*100)</f>
        <v/>
      </c>
    </row>
    <row r="84" spans="1:10" ht="36.75" customHeight="1" x14ac:dyDescent="0.2">
      <c r="A84" s="123"/>
      <c r="B84" s="128" t="s">
        <v>104</v>
      </c>
      <c r="C84" s="291" t="s">
        <v>105</v>
      </c>
      <c r="D84" s="292"/>
      <c r="E84" s="292"/>
      <c r="F84" s="134" t="s">
        <v>24</v>
      </c>
      <c r="G84" s="135"/>
      <c r="H84" s="135"/>
      <c r="I84" s="135">
        <f>'SO 100 01 Pol'!G236+'SO 700 01 Pol'!G110</f>
        <v>0</v>
      </c>
      <c r="J84" s="132" t="str">
        <f>IF(I95=0,"",I84/I95*100)</f>
        <v/>
      </c>
    </row>
    <row r="85" spans="1:10" ht="36.75" customHeight="1" x14ac:dyDescent="0.2">
      <c r="A85" s="123"/>
      <c r="B85" s="128" t="s">
        <v>106</v>
      </c>
      <c r="C85" s="291" t="s">
        <v>107</v>
      </c>
      <c r="D85" s="292"/>
      <c r="E85" s="292"/>
      <c r="F85" s="134" t="s">
        <v>24</v>
      </c>
      <c r="G85" s="135"/>
      <c r="H85" s="135"/>
      <c r="I85" s="135">
        <f>'SO 400 01 Pol'!G223+'SO 405 01 Pol'!G122</f>
        <v>0</v>
      </c>
      <c r="J85" s="132" t="str">
        <f>IF(I95=0,"",I85/I95*100)</f>
        <v/>
      </c>
    </row>
    <row r="86" spans="1:10" ht="36.75" customHeight="1" x14ac:dyDescent="0.2">
      <c r="A86" s="123"/>
      <c r="B86" s="128" t="s">
        <v>106</v>
      </c>
      <c r="C86" s="291" t="s">
        <v>108</v>
      </c>
      <c r="D86" s="292"/>
      <c r="E86" s="292"/>
      <c r="F86" s="134" t="s">
        <v>24</v>
      </c>
      <c r="G86" s="135"/>
      <c r="H86" s="135"/>
      <c r="I86" s="135">
        <f>'SO 800 01 Pol'!G32</f>
        <v>0</v>
      </c>
      <c r="J86" s="132" t="str">
        <f>IF(I95=0,"",I86/I95*100)</f>
        <v/>
      </c>
    </row>
    <row r="87" spans="1:10" ht="36.75" customHeight="1" x14ac:dyDescent="0.2">
      <c r="A87" s="123"/>
      <c r="B87" s="128" t="s">
        <v>109</v>
      </c>
      <c r="C87" s="291" t="s">
        <v>110</v>
      </c>
      <c r="D87" s="292"/>
      <c r="E87" s="292"/>
      <c r="F87" s="134" t="s">
        <v>24</v>
      </c>
      <c r="G87" s="135"/>
      <c r="H87" s="135"/>
      <c r="I87" s="135">
        <f>'SO 100 01 Pol'!G261+'SO 100 02 Pol'!G118+'SO 310 02 Pol'!G51+'SO 800 01 Pol'!G36</f>
        <v>0</v>
      </c>
      <c r="J87" s="132" t="str">
        <f>IF(I95=0,"",I87/I95*100)</f>
        <v/>
      </c>
    </row>
    <row r="88" spans="1:10" ht="36.75" customHeight="1" x14ac:dyDescent="0.2">
      <c r="A88" s="123"/>
      <c r="B88" s="128" t="s">
        <v>111</v>
      </c>
      <c r="C88" s="291" t="s">
        <v>112</v>
      </c>
      <c r="D88" s="292"/>
      <c r="E88" s="292"/>
      <c r="F88" s="134" t="s">
        <v>24</v>
      </c>
      <c r="G88" s="135"/>
      <c r="H88" s="135"/>
      <c r="I88" s="135">
        <f>'SO 100 01 Pol'!G313+'SO 310 02 Pol'!G58+'SO 890 05 Pol'!G8</f>
        <v>0</v>
      </c>
      <c r="J88" s="132" t="str">
        <f>IF(I95=0,"",I88/I95*100)</f>
        <v/>
      </c>
    </row>
    <row r="89" spans="1:10" ht="36.75" customHeight="1" x14ac:dyDescent="0.2">
      <c r="A89" s="123"/>
      <c r="B89" s="128" t="s">
        <v>113</v>
      </c>
      <c r="C89" s="291" t="s">
        <v>114</v>
      </c>
      <c r="D89" s="292"/>
      <c r="E89" s="292"/>
      <c r="F89" s="134" t="s">
        <v>24</v>
      </c>
      <c r="G89" s="135"/>
      <c r="H89" s="135"/>
      <c r="I89" s="135">
        <f>'SO 100 01 Pol'!G330+'SO 800 01 Pol'!G41</f>
        <v>0</v>
      </c>
      <c r="J89" s="132" t="str">
        <f>IF(I95=0,"",I89/I95*100)</f>
        <v/>
      </c>
    </row>
    <row r="90" spans="1:10" ht="36.75" customHeight="1" x14ac:dyDescent="0.2">
      <c r="A90" s="123"/>
      <c r="B90" s="128" t="s">
        <v>115</v>
      </c>
      <c r="C90" s="291" t="s">
        <v>116</v>
      </c>
      <c r="D90" s="292"/>
      <c r="E90" s="292"/>
      <c r="F90" s="134" t="s">
        <v>24</v>
      </c>
      <c r="G90" s="135"/>
      <c r="H90" s="135"/>
      <c r="I90" s="135">
        <f>'SO 400 01 Pol'!G230+'SO 405 01 Pol'!G129</f>
        <v>0</v>
      </c>
      <c r="J90" s="132" t="str">
        <f>IF(I95=0,"",I90/I95*100)</f>
        <v/>
      </c>
    </row>
    <row r="91" spans="1:10" ht="36.75" customHeight="1" x14ac:dyDescent="0.2">
      <c r="A91" s="123"/>
      <c r="B91" s="128" t="s">
        <v>117</v>
      </c>
      <c r="C91" s="291" t="s">
        <v>118</v>
      </c>
      <c r="D91" s="292"/>
      <c r="E91" s="292"/>
      <c r="F91" s="134" t="s">
        <v>24</v>
      </c>
      <c r="G91" s="135"/>
      <c r="H91" s="135"/>
      <c r="I91" s="135">
        <f>'SO 900 02 Pol'!G36</f>
        <v>0</v>
      </c>
      <c r="J91" s="132" t="str">
        <f>IF(I95=0,"",I91/I95*100)</f>
        <v/>
      </c>
    </row>
    <row r="92" spans="1:10" ht="36.75" customHeight="1" x14ac:dyDescent="0.2">
      <c r="A92" s="123"/>
      <c r="B92" s="128" t="s">
        <v>119</v>
      </c>
      <c r="C92" s="291" t="s">
        <v>120</v>
      </c>
      <c r="D92" s="292"/>
      <c r="E92" s="292"/>
      <c r="F92" s="134" t="s">
        <v>25</v>
      </c>
      <c r="G92" s="135"/>
      <c r="H92" s="135"/>
      <c r="I92" s="135">
        <f>'SO 400 01 Pol'!G241+'SO 405 01 Pol'!G134</f>
        <v>0</v>
      </c>
      <c r="J92" s="132" t="str">
        <f>IF(I95=0,"",I92/I95*100)</f>
        <v/>
      </c>
    </row>
    <row r="93" spans="1:10" ht="36.75" customHeight="1" x14ac:dyDescent="0.2">
      <c r="A93" s="123"/>
      <c r="B93" s="128" t="s">
        <v>121</v>
      </c>
      <c r="C93" s="291" t="s">
        <v>122</v>
      </c>
      <c r="D93" s="292"/>
      <c r="E93" s="292"/>
      <c r="F93" s="134" t="s">
        <v>25</v>
      </c>
      <c r="G93" s="135"/>
      <c r="H93" s="135"/>
      <c r="I93" s="135">
        <f>'SO 800 01 Pol'!G50</f>
        <v>0</v>
      </c>
      <c r="J93" s="132" t="str">
        <f>IF(I95=0,"",I93/I95*100)</f>
        <v/>
      </c>
    </row>
    <row r="94" spans="1:10" ht="36.75" customHeight="1" x14ac:dyDescent="0.2">
      <c r="A94" s="123"/>
      <c r="B94" s="128" t="s">
        <v>123</v>
      </c>
      <c r="C94" s="291" t="s">
        <v>28</v>
      </c>
      <c r="D94" s="292"/>
      <c r="E94" s="292"/>
      <c r="F94" s="134" t="s">
        <v>123</v>
      </c>
      <c r="G94" s="135"/>
      <c r="H94" s="135"/>
      <c r="I94" s="135">
        <f>'SO 900 02 Pol'!G39</f>
        <v>0</v>
      </c>
      <c r="J94" s="132" t="str">
        <f>IF(I95=0,"",I94/I95*100)</f>
        <v/>
      </c>
    </row>
    <row r="95" spans="1:10" ht="25.5" customHeight="1" x14ac:dyDescent="0.2">
      <c r="A95" s="124"/>
      <c r="B95" s="129" t="s">
        <v>1</v>
      </c>
      <c r="C95" s="130"/>
      <c r="D95" s="131"/>
      <c r="E95" s="131"/>
      <c r="F95" s="136"/>
      <c r="G95" s="137"/>
      <c r="H95" s="137"/>
      <c r="I95" s="137">
        <f>SUM(I74:I94)</f>
        <v>0</v>
      </c>
      <c r="J95" s="133">
        <f>SUM(J74:J94)</f>
        <v>0</v>
      </c>
    </row>
    <row r="96" spans="1:10" x14ac:dyDescent="0.2">
      <c r="F96" s="86"/>
      <c r="G96" s="86"/>
      <c r="H96" s="86"/>
      <c r="I96" s="86"/>
      <c r="J96" s="87"/>
    </row>
    <row r="97" spans="6:10" x14ac:dyDescent="0.2">
      <c r="F97" s="86"/>
      <c r="G97" s="86"/>
      <c r="H97" s="86"/>
      <c r="I97" s="86"/>
      <c r="J97" s="87"/>
    </row>
    <row r="98" spans="6:10" x14ac:dyDescent="0.2">
      <c r="F98" s="86"/>
      <c r="G98" s="86"/>
      <c r="H98" s="86"/>
      <c r="I98" s="86"/>
      <c r="J98" s="87"/>
    </row>
  </sheetData>
  <sheetProtection algorithmName="SHA-512" hashValue="6STnHjV9UIdvRgRk2Mhp0dMSV8+QlUTRu5i3JGXv+ItGxro6JO+9OYhR+t6mwzui4TOaTEMiUJlOWqy7IZN5JQ==" saltValue="Lsgr8fhZjD4ktF85JqimV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C65:E65"/>
    <mergeCell ref="C66:E66"/>
    <mergeCell ref="B67:E67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93" t="s">
        <v>6</v>
      </c>
      <c r="B1" s="293"/>
      <c r="C1" s="294"/>
      <c r="D1" s="293"/>
      <c r="E1" s="293"/>
      <c r="F1" s="293"/>
      <c r="G1" s="293"/>
    </row>
    <row r="2" spans="1:7" ht="24.95" customHeight="1" x14ac:dyDescent="0.2">
      <c r="A2" s="50" t="s">
        <v>7</v>
      </c>
      <c r="B2" s="49"/>
      <c r="C2" s="295"/>
      <c r="D2" s="295"/>
      <c r="E2" s="295"/>
      <c r="F2" s="295"/>
      <c r="G2" s="296"/>
    </row>
    <row r="3" spans="1:7" ht="24.95" customHeight="1" x14ac:dyDescent="0.2">
      <c r="A3" s="50" t="s">
        <v>8</v>
      </c>
      <c r="B3" s="49"/>
      <c r="C3" s="295"/>
      <c r="D3" s="295"/>
      <c r="E3" s="295"/>
      <c r="F3" s="295"/>
      <c r="G3" s="296"/>
    </row>
    <row r="4" spans="1:7" ht="24.95" customHeight="1" x14ac:dyDescent="0.2">
      <c r="A4" s="50" t="s">
        <v>9</v>
      </c>
      <c r="B4" s="49"/>
      <c r="C4" s="295"/>
      <c r="D4" s="295"/>
      <c r="E4" s="295"/>
      <c r="F4" s="295"/>
      <c r="G4" s="296"/>
    </row>
    <row r="5" spans="1:7" x14ac:dyDescent="0.2">
      <c r="B5" s="4"/>
      <c r="C5" s="5"/>
      <c r="D5" s="6"/>
    </row>
  </sheetData>
  <sheetProtection algorithmName="SHA-512" hashValue="huNnF4uIw17qXIX4moGckfwq/MLgvzRvuE6p6G26N2g1lk45riaLxx4TtebyTdXTZVa1Hggkh/98pAURH/VtJw==" saltValue="egn3Z8JH+T8Z4ffGXOGcv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48</v>
      </c>
      <c r="C3" s="298" t="s">
        <v>49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SUMIF(AG9:AG100,"&lt;&gt;NOR",G9:G100)</f>
        <v>0</v>
      </c>
      <c r="H8" s="164"/>
      <c r="I8" s="164">
        <f>SUM(I9:I100)</f>
        <v>0</v>
      </c>
      <c r="J8" s="164"/>
      <c r="K8" s="164">
        <f>SUM(K9:K100)</f>
        <v>0</v>
      </c>
      <c r="L8" s="164"/>
      <c r="M8" s="164">
        <f>SUM(M9:M100)</f>
        <v>0</v>
      </c>
      <c r="N8" s="164"/>
      <c r="O8" s="164">
        <f>SUM(O9:O100)</f>
        <v>4.68</v>
      </c>
      <c r="P8" s="164"/>
      <c r="Q8" s="164">
        <f>SUM(Q9:Q100)</f>
        <v>5.4</v>
      </c>
      <c r="R8" s="164"/>
      <c r="S8" s="164"/>
      <c r="T8" s="165"/>
      <c r="U8" s="159"/>
      <c r="V8" s="159">
        <f>SUM(V9:V100)</f>
        <v>0</v>
      </c>
      <c r="W8" s="159"/>
      <c r="X8" s="159"/>
      <c r="AG8" t="s">
        <v>152</v>
      </c>
    </row>
    <row r="9" spans="1:60" ht="22.5" outlineLevel="1" x14ac:dyDescent="0.2">
      <c r="A9" s="166">
        <v>1</v>
      </c>
      <c r="B9" s="167" t="s">
        <v>153</v>
      </c>
      <c r="C9" s="176" t="s">
        <v>154</v>
      </c>
      <c r="D9" s="168" t="s">
        <v>155</v>
      </c>
      <c r="E9" s="169">
        <v>20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0.27</v>
      </c>
      <c r="Q9" s="171">
        <f>ROUND(E9*P9,2)</f>
        <v>5.4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160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Položka zahrnuje veškerou manipulaci s vybouranou sutí a s vybouranými hmotami vč. uložení na skládku.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162</v>
      </c>
      <c r="D11" s="157"/>
      <c r="E11" s="158">
        <v>20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165</v>
      </c>
      <c r="C13" s="176" t="s">
        <v>166</v>
      </c>
      <c r="D13" s="168" t="s">
        <v>167</v>
      </c>
      <c r="E13" s="169">
        <v>4289.25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156</v>
      </c>
      <c r="T13" s="172" t="s">
        <v>157</v>
      </c>
      <c r="U13" s="156">
        <v>0</v>
      </c>
      <c r="V13" s="156">
        <f>ROUND(E13*U13,2)</f>
        <v>0</v>
      </c>
      <c r="W13" s="156"/>
      <c r="X13" s="156" t="s">
        <v>158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4" t="s">
        <v>168</v>
      </c>
      <c r="D14" s="305"/>
      <c r="E14" s="305"/>
      <c r="F14" s="305"/>
      <c r="G14" s="30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7" t="s">
        <v>169</v>
      </c>
      <c r="D15" s="157"/>
      <c r="E15" s="158">
        <v>4077.15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170</v>
      </c>
      <c r="D16" s="157"/>
      <c r="E16" s="158">
        <v>14.7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77" t="s">
        <v>171</v>
      </c>
      <c r="D17" s="157"/>
      <c r="E17" s="158">
        <v>197.4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6"/>
      <c r="D18" s="307"/>
      <c r="E18" s="307"/>
      <c r="F18" s="307"/>
      <c r="G18" s="30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3</v>
      </c>
      <c r="B19" s="167" t="s">
        <v>172</v>
      </c>
      <c r="C19" s="176" t="s">
        <v>173</v>
      </c>
      <c r="D19" s="168" t="s">
        <v>174</v>
      </c>
      <c r="E19" s="169">
        <v>426.82499999999999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156</v>
      </c>
      <c r="T19" s="172" t="s">
        <v>175</v>
      </c>
      <c r="U19" s="156">
        <v>0</v>
      </c>
      <c r="V19" s="156">
        <f>ROUND(E19*U19,2)</f>
        <v>0</v>
      </c>
      <c r="W19" s="156"/>
      <c r="X19" s="156" t="s">
        <v>158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4" t="s">
        <v>176</v>
      </c>
      <c r="D20" s="305"/>
      <c r="E20" s="305"/>
      <c r="F20" s="305"/>
      <c r="G20" s="30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54"/>
      <c r="B21" s="155"/>
      <c r="C21" s="177" t="s">
        <v>177</v>
      </c>
      <c r="D21" s="157"/>
      <c r="E21" s="158">
        <v>1048.2149999999999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77" t="s">
        <v>178</v>
      </c>
      <c r="D22" s="157"/>
      <c r="E22" s="158">
        <v>-399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7" t="s">
        <v>179</v>
      </c>
      <c r="D23" s="157"/>
      <c r="E23" s="158">
        <v>-177.91200000000001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77" t="s">
        <v>180</v>
      </c>
      <c r="D24" s="157"/>
      <c r="E24" s="158">
        <v>-44.478000000000002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6"/>
      <c r="D25" s="307"/>
      <c r="E25" s="307"/>
      <c r="F25" s="307"/>
      <c r="G25" s="30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4</v>
      </c>
      <c r="B26" s="167" t="s">
        <v>181</v>
      </c>
      <c r="C26" s="176" t="s">
        <v>182</v>
      </c>
      <c r="D26" s="168" t="s">
        <v>174</v>
      </c>
      <c r="E26" s="169">
        <v>261.66000000000003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5.77E-3</v>
      </c>
      <c r="O26" s="171">
        <f>ROUND(E26*N26,2)</f>
        <v>1.51</v>
      </c>
      <c r="P26" s="171">
        <v>0</v>
      </c>
      <c r="Q26" s="171">
        <f>ROUND(E26*P26,2)</f>
        <v>0</v>
      </c>
      <c r="R26" s="171"/>
      <c r="S26" s="171" t="s">
        <v>156</v>
      </c>
      <c r="T26" s="172" t="s">
        <v>157</v>
      </c>
      <c r="U26" s="156">
        <v>0</v>
      </c>
      <c r="V26" s="156">
        <f>ROUND(E26*U26,2)</f>
        <v>0</v>
      </c>
      <c r="W26" s="156"/>
      <c r="X26" s="156" t="s">
        <v>158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4" t="s">
        <v>183</v>
      </c>
      <c r="D27" s="305"/>
      <c r="E27" s="305"/>
      <c r="F27" s="305"/>
      <c r="G27" s="30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08" t="s">
        <v>184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8" t="s">
        <v>185</v>
      </c>
      <c r="D29" s="309"/>
      <c r="E29" s="309"/>
      <c r="F29" s="309"/>
      <c r="G29" s="309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308" t="s">
        <v>186</v>
      </c>
      <c r="D30" s="309"/>
      <c r="E30" s="309"/>
      <c r="F30" s="309"/>
      <c r="G30" s="30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08" t="s">
        <v>187</v>
      </c>
      <c r="D31" s="309"/>
      <c r="E31" s="309"/>
      <c r="F31" s="309"/>
      <c r="G31" s="309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3" t="str">
        <f>C31</f>
        <v>- ztížení vykopávek v blízkosti podzemního vedení, konstrukcí a objektů vč. jejich dočasného zajištění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308" t="s">
        <v>188</v>
      </c>
      <c r="D32" s="309"/>
      <c r="E32" s="309"/>
      <c r="F32" s="309"/>
      <c r="G32" s="30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189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8" t="s">
        <v>190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- čerpání vody vč. čerpacích jímek, potrubí a pohotovostní čerpací soupravy (viz ustanovení k pol. 1151,2)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191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308" t="s">
        <v>192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08" t="s">
        <v>193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194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3" t="str">
        <f>C38</f>
        <v>- svahování a přesvah. svahů do konečného tvaru, výměna hornin v podloží a v pláni znehodnocené klimatickými vlivy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195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8" t="s">
        <v>196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08" t="s">
        <v>197</v>
      </c>
      <c r="D41" s="309"/>
      <c r="E41" s="309"/>
      <c r="F41" s="309"/>
      <c r="G41" s="30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8" t="s">
        <v>198</v>
      </c>
      <c r="D42" s="309"/>
      <c r="E42" s="309"/>
      <c r="F42" s="309"/>
      <c r="G42" s="309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8" t="s">
        <v>199</v>
      </c>
      <c r="D43" s="309"/>
      <c r="E43" s="309"/>
      <c r="F43" s="309"/>
      <c r="G43" s="30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200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201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202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203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308" t="s">
        <v>204</v>
      </c>
      <c r="D48" s="309"/>
      <c r="E48" s="309"/>
      <c r="F48" s="309"/>
      <c r="G48" s="30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3" t="str">
        <f>C48</f>
        <v>- veškeré pomocné konstrukce umožňující provedení vykopávky (příjezdy, sjezdy, nájezdy, lešení, podpěr. konstr., přemostění, zpevněné plochy, zakrytí a pod.)</v>
      </c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54"/>
      <c r="B49" s="155"/>
      <c r="C49" s="177" t="s">
        <v>205</v>
      </c>
      <c r="D49" s="157"/>
      <c r="E49" s="158">
        <v>838.572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77" t="s">
        <v>178</v>
      </c>
      <c r="D50" s="157"/>
      <c r="E50" s="158">
        <v>-399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77" t="s">
        <v>206</v>
      </c>
      <c r="D51" s="157"/>
      <c r="E51" s="158">
        <v>-177.91200000000001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306"/>
      <c r="D52" s="307"/>
      <c r="E52" s="307"/>
      <c r="F52" s="307"/>
      <c r="G52" s="307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5</v>
      </c>
      <c r="B53" s="167" t="s">
        <v>207</v>
      </c>
      <c r="C53" s="176" t="s">
        <v>208</v>
      </c>
      <c r="D53" s="168" t="s">
        <v>174</v>
      </c>
      <c r="E53" s="169">
        <v>174.06059999999999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1.6549999999999999E-2</v>
      </c>
      <c r="O53" s="171">
        <f>ROUND(E53*N53,2)</f>
        <v>2.88</v>
      </c>
      <c r="P53" s="171">
        <v>0</v>
      </c>
      <c r="Q53" s="171">
        <f>ROUND(E53*P53,2)</f>
        <v>0</v>
      </c>
      <c r="R53" s="171"/>
      <c r="S53" s="171" t="s">
        <v>156</v>
      </c>
      <c r="T53" s="172" t="s">
        <v>157</v>
      </c>
      <c r="U53" s="156">
        <v>0</v>
      </c>
      <c r="V53" s="156">
        <f>ROUND(E53*U53,2)</f>
        <v>0</v>
      </c>
      <c r="W53" s="156"/>
      <c r="X53" s="156" t="s">
        <v>158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4" t="s">
        <v>183</v>
      </c>
      <c r="D54" s="305"/>
      <c r="E54" s="305"/>
      <c r="F54" s="305"/>
      <c r="G54" s="305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184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8" t="s">
        <v>185</v>
      </c>
      <c r="D56" s="309"/>
      <c r="E56" s="309"/>
      <c r="F56" s="309"/>
      <c r="G56" s="30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8" t="s">
        <v>186</v>
      </c>
      <c r="D57" s="309"/>
      <c r="E57" s="309"/>
      <c r="F57" s="309"/>
      <c r="G57" s="309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308" t="s">
        <v>187</v>
      </c>
      <c r="D58" s="309"/>
      <c r="E58" s="309"/>
      <c r="F58" s="309"/>
      <c r="G58" s="309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3" t="str">
        <f>C58</f>
        <v>- ztížení vykopávek v blízkosti podzemního vedení, konstrukcí a objektů vč. jejich dočasného zajištění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08" t="s">
        <v>188</v>
      </c>
      <c r="D59" s="309"/>
      <c r="E59" s="309"/>
      <c r="F59" s="309"/>
      <c r="G59" s="30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8" t="s">
        <v>189</v>
      </c>
      <c r="D60" s="309"/>
      <c r="E60" s="309"/>
      <c r="F60" s="309"/>
      <c r="G60" s="30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190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3" t="str">
        <f>C61</f>
        <v>- čerpání vody vč. čerpacích jímek, potrubí a pohotovostní čerpací soupravy (viz ustanovení k pol. 1151,2)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191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192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308" t="s">
        <v>193</v>
      </c>
      <c r="D64" s="309"/>
      <c r="E64" s="309"/>
      <c r="F64" s="309"/>
      <c r="G64" s="30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08" t="s">
        <v>194</v>
      </c>
      <c r="D65" s="309"/>
      <c r="E65" s="309"/>
      <c r="F65" s="309"/>
      <c r="G65" s="30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- svahování a přesvah. svahů do konečného tvaru, výměna hornin v podloží a v pláni znehodnocené klimatickými vlivy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308" t="s">
        <v>195</v>
      </c>
      <c r="D66" s="309"/>
      <c r="E66" s="309"/>
      <c r="F66" s="309"/>
      <c r="G66" s="309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08" t="s">
        <v>196</v>
      </c>
      <c r="D67" s="309"/>
      <c r="E67" s="309"/>
      <c r="F67" s="309"/>
      <c r="G67" s="30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308" t="s">
        <v>197</v>
      </c>
      <c r="D68" s="309"/>
      <c r="E68" s="309"/>
      <c r="F68" s="309"/>
      <c r="G68" s="309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08" t="s">
        <v>198</v>
      </c>
      <c r="D69" s="309"/>
      <c r="E69" s="309"/>
      <c r="F69" s="309"/>
      <c r="G69" s="309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08" t="s">
        <v>199</v>
      </c>
      <c r="D70" s="309"/>
      <c r="E70" s="309"/>
      <c r="F70" s="309"/>
      <c r="G70" s="309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308" t="s">
        <v>200</v>
      </c>
      <c r="D71" s="309"/>
      <c r="E71" s="309"/>
      <c r="F71" s="309"/>
      <c r="G71" s="309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308" t="s">
        <v>201</v>
      </c>
      <c r="D72" s="309"/>
      <c r="E72" s="309"/>
      <c r="F72" s="309"/>
      <c r="G72" s="309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308" t="s">
        <v>202</v>
      </c>
      <c r="D73" s="309"/>
      <c r="E73" s="309"/>
      <c r="F73" s="309"/>
      <c r="G73" s="309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308" t="s">
        <v>203</v>
      </c>
      <c r="D74" s="309"/>
      <c r="E74" s="309"/>
      <c r="F74" s="309"/>
      <c r="G74" s="309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308" t="s">
        <v>204</v>
      </c>
      <c r="D75" s="309"/>
      <c r="E75" s="309"/>
      <c r="F75" s="309"/>
      <c r="G75" s="309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3" t="str">
        <f>C75</f>
        <v>- veškeré pomocné konstrukce umožňující provedení vykopávky (příjezdy, sjezdy, nájezdy, lešení, podpěr. konstr., přemostění, zpevněné plochy, zakrytí a pod.)</v>
      </c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54"/>
      <c r="B76" s="155"/>
      <c r="C76" s="177" t="s">
        <v>209</v>
      </c>
      <c r="D76" s="157"/>
      <c r="E76" s="158">
        <v>209.643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7" t="s">
        <v>210</v>
      </c>
      <c r="D77" s="157"/>
      <c r="E77" s="158">
        <v>-35.5824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06"/>
      <c r="D78" s="307"/>
      <c r="E78" s="307"/>
      <c r="F78" s="307"/>
      <c r="G78" s="307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6</v>
      </c>
      <c r="B79" s="167" t="s">
        <v>211</v>
      </c>
      <c r="C79" s="176" t="s">
        <v>212</v>
      </c>
      <c r="D79" s="168" t="s">
        <v>174</v>
      </c>
      <c r="E79" s="169">
        <v>18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1.634E-2</v>
      </c>
      <c r="O79" s="171">
        <f>ROUND(E79*N79,2)</f>
        <v>0.28999999999999998</v>
      </c>
      <c r="P79" s="171">
        <v>0</v>
      </c>
      <c r="Q79" s="171">
        <f>ROUND(E79*P79,2)</f>
        <v>0</v>
      </c>
      <c r="R79" s="171"/>
      <c r="S79" s="171" t="s">
        <v>156</v>
      </c>
      <c r="T79" s="172" t="s">
        <v>157</v>
      </c>
      <c r="U79" s="156">
        <v>0</v>
      </c>
      <c r="V79" s="156">
        <f>ROUND(E79*U79,2)</f>
        <v>0</v>
      </c>
      <c r="W79" s="156"/>
      <c r="X79" s="156" t="s">
        <v>158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159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04" t="s">
        <v>183</v>
      </c>
      <c r="D80" s="305"/>
      <c r="E80" s="305"/>
      <c r="F80" s="305"/>
      <c r="G80" s="30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308" t="s">
        <v>184</v>
      </c>
      <c r="D81" s="309"/>
      <c r="E81" s="309"/>
      <c r="F81" s="309"/>
      <c r="G81" s="309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308" t="s">
        <v>185</v>
      </c>
      <c r="D82" s="309"/>
      <c r="E82" s="309"/>
      <c r="F82" s="309"/>
      <c r="G82" s="309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08" t="s">
        <v>186</v>
      </c>
      <c r="D83" s="309"/>
      <c r="E83" s="309"/>
      <c r="F83" s="309"/>
      <c r="G83" s="309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08" t="s">
        <v>187</v>
      </c>
      <c r="D84" s="309"/>
      <c r="E84" s="309"/>
      <c r="F84" s="309"/>
      <c r="G84" s="309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ztížení vykopávek v blízkosti podzemního vedení, konstrukcí a objektů vč. jejich dočasného zajištění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08" t="s">
        <v>188</v>
      </c>
      <c r="D85" s="309"/>
      <c r="E85" s="309"/>
      <c r="F85" s="309"/>
      <c r="G85" s="30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08" t="s">
        <v>189</v>
      </c>
      <c r="D86" s="309"/>
      <c r="E86" s="309"/>
      <c r="F86" s="309"/>
      <c r="G86" s="309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08" t="s">
        <v>190</v>
      </c>
      <c r="D87" s="309"/>
      <c r="E87" s="309"/>
      <c r="F87" s="309"/>
      <c r="G87" s="309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73" t="str">
        <f>C87</f>
        <v>- čerpání vody vč. čerpacích jímek, potrubí a pohotovostní čerpací soupravy (viz ustanovení k pol. 1151,2)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08" t="s">
        <v>191</v>
      </c>
      <c r="D88" s="309"/>
      <c r="E88" s="309"/>
      <c r="F88" s="309"/>
      <c r="G88" s="30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08" t="s">
        <v>192</v>
      </c>
      <c r="D89" s="309"/>
      <c r="E89" s="309"/>
      <c r="F89" s="309"/>
      <c r="G89" s="30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308" t="s">
        <v>193</v>
      </c>
      <c r="D90" s="309"/>
      <c r="E90" s="309"/>
      <c r="F90" s="309"/>
      <c r="G90" s="30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308" t="s">
        <v>194</v>
      </c>
      <c r="D91" s="309"/>
      <c r="E91" s="309"/>
      <c r="F91" s="309"/>
      <c r="G91" s="309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3" t="str">
        <f>C91</f>
        <v>- svahování a přesvah. svahů do konečného tvaru, výměna hornin v podloží a v pláni znehodnocené klimatickými vlivy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08" t="s">
        <v>195</v>
      </c>
      <c r="D92" s="309"/>
      <c r="E92" s="309"/>
      <c r="F92" s="309"/>
      <c r="G92" s="309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308" t="s">
        <v>196</v>
      </c>
      <c r="D93" s="309"/>
      <c r="E93" s="309"/>
      <c r="F93" s="309"/>
      <c r="G93" s="309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308" t="s">
        <v>197</v>
      </c>
      <c r="D94" s="309"/>
      <c r="E94" s="309"/>
      <c r="F94" s="309"/>
      <c r="G94" s="309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08" t="s">
        <v>198</v>
      </c>
      <c r="D95" s="309"/>
      <c r="E95" s="309"/>
      <c r="F95" s="309"/>
      <c r="G95" s="309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308" t="s">
        <v>202</v>
      </c>
      <c r="D96" s="309"/>
      <c r="E96" s="309"/>
      <c r="F96" s="309"/>
      <c r="G96" s="309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08" t="s">
        <v>203</v>
      </c>
      <c r="D97" s="309"/>
      <c r="E97" s="309"/>
      <c r="F97" s="309"/>
      <c r="G97" s="309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54"/>
      <c r="B98" s="155"/>
      <c r="C98" s="308" t="s">
        <v>204</v>
      </c>
      <c r="D98" s="309"/>
      <c r="E98" s="309"/>
      <c r="F98" s="309"/>
      <c r="G98" s="309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3" t="str">
        <f>C98</f>
        <v>- veškeré pomocné konstrukce umožňující provedení vykopávky (příjezdy, sjezdy, nájezdy, lešení, podpěr. konstr., přemostění, zpevněné plochy, zakrytí a pod.)</v>
      </c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7" t="s">
        <v>213</v>
      </c>
      <c r="D99" s="157"/>
      <c r="E99" s="158">
        <v>18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306"/>
      <c r="D100" s="307"/>
      <c r="E100" s="307"/>
      <c r="F100" s="307"/>
      <c r="G100" s="30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0" t="s">
        <v>151</v>
      </c>
      <c r="B101" s="161" t="s">
        <v>89</v>
      </c>
      <c r="C101" s="175" t="s">
        <v>90</v>
      </c>
      <c r="D101" s="162"/>
      <c r="E101" s="163"/>
      <c r="F101" s="164"/>
      <c r="G101" s="164">
        <f>SUMIF(AG102:AG134,"&lt;&gt;NOR",G102:G134)</f>
        <v>0</v>
      </c>
      <c r="H101" s="164"/>
      <c r="I101" s="164">
        <f>SUM(I102:I134)</f>
        <v>0</v>
      </c>
      <c r="J101" s="164"/>
      <c r="K101" s="164">
        <f>SUM(K102:K134)</f>
        <v>0</v>
      </c>
      <c r="L101" s="164"/>
      <c r="M101" s="164">
        <f>SUM(M102:M134)</f>
        <v>0</v>
      </c>
      <c r="N101" s="164"/>
      <c r="O101" s="164">
        <f>SUM(O102:O134)</f>
        <v>51.05</v>
      </c>
      <c r="P101" s="164"/>
      <c r="Q101" s="164">
        <f>SUM(Q102:Q134)</f>
        <v>0</v>
      </c>
      <c r="R101" s="164"/>
      <c r="S101" s="164"/>
      <c r="T101" s="165"/>
      <c r="U101" s="159"/>
      <c r="V101" s="159">
        <f>SUM(V102:V134)</f>
        <v>1.63</v>
      </c>
      <c r="W101" s="159"/>
      <c r="X101" s="159"/>
      <c r="AG101" t="s">
        <v>152</v>
      </c>
    </row>
    <row r="102" spans="1:60" outlineLevel="1" x14ac:dyDescent="0.2">
      <c r="A102" s="166">
        <v>7</v>
      </c>
      <c r="B102" s="167" t="s">
        <v>214</v>
      </c>
      <c r="C102" s="176" t="s">
        <v>215</v>
      </c>
      <c r="D102" s="168" t="s">
        <v>167</v>
      </c>
      <c r="E102" s="169">
        <v>245.45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7.3999999999999999E-4</v>
      </c>
      <c r="O102" s="171">
        <f>ROUND(E102*N102,2)</f>
        <v>0.18</v>
      </c>
      <c r="P102" s="171">
        <v>0</v>
      </c>
      <c r="Q102" s="171">
        <f>ROUND(E102*P102,2)</f>
        <v>0</v>
      </c>
      <c r="R102" s="171"/>
      <c r="S102" s="171" t="s">
        <v>156</v>
      </c>
      <c r="T102" s="172" t="s">
        <v>157</v>
      </c>
      <c r="U102" s="156">
        <v>0</v>
      </c>
      <c r="V102" s="156">
        <f>ROUND(E102*U102,2)</f>
        <v>0</v>
      </c>
      <c r="W102" s="156"/>
      <c r="X102" s="156" t="s">
        <v>158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04" t="s">
        <v>216</v>
      </c>
      <c r="D103" s="305"/>
      <c r="E103" s="305"/>
      <c r="F103" s="305"/>
      <c r="G103" s="305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3" t="str">
        <f>C103</f>
        <v>položka zahrnuje dodávku předepsané geotextilie, mimostaveništní a vnitrostaveništní dopravu a její uložení včetně potřebných přesahů</v>
      </c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177" t="s">
        <v>217</v>
      </c>
      <c r="D104" s="157"/>
      <c r="E104" s="158">
        <v>198.45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7" t="s">
        <v>218</v>
      </c>
      <c r="D105" s="157"/>
      <c r="E105" s="158">
        <v>47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306"/>
      <c r="D106" s="307"/>
      <c r="E106" s="307"/>
      <c r="F106" s="307"/>
      <c r="G106" s="30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6">
        <v>8</v>
      </c>
      <c r="B107" s="167" t="s">
        <v>219</v>
      </c>
      <c r="C107" s="176" t="s">
        <v>220</v>
      </c>
      <c r="D107" s="168" t="s">
        <v>221</v>
      </c>
      <c r="E107" s="169">
        <v>110.25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71">
        <v>0.46139999999999998</v>
      </c>
      <c r="O107" s="171">
        <f>ROUND(E107*N107,2)</f>
        <v>50.87</v>
      </c>
      <c r="P107" s="171">
        <v>0</v>
      </c>
      <c r="Q107" s="171">
        <f>ROUND(E107*P107,2)</f>
        <v>0</v>
      </c>
      <c r="R107" s="171"/>
      <c r="S107" s="171" t="s">
        <v>156</v>
      </c>
      <c r="T107" s="172" t="s">
        <v>157</v>
      </c>
      <c r="U107" s="156">
        <v>1.474E-2</v>
      </c>
      <c r="V107" s="156">
        <f>ROUND(E107*U107,2)</f>
        <v>1.63</v>
      </c>
      <c r="W107" s="156"/>
      <c r="X107" s="156" t="s">
        <v>158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304" t="s">
        <v>222</v>
      </c>
      <c r="D108" s="305"/>
      <c r="E108" s="305"/>
      <c r="F108" s="305"/>
      <c r="G108" s="30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308" t="s">
        <v>223</v>
      </c>
      <c r="D109" s="309"/>
      <c r="E109" s="309"/>
      <c r="F109" s="309"/>
      <c r="G109" s="309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3" t="str">
        <f>C109</f>
        <v>- výkop rýhy předepsaného tvaru v dané třídě těžitelnosti, výplň, zásyp trativodu včetně dopravy, uložení přebytečného materiálu, dodávky předepsaného materiálu pro výplň a zásyp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308" t="s">
        <v>224</v>
      </c>
      <c r="D110" s="309"/>
      <c r="E110" s="309"/>
      <c r="F110" s="309"/>
      <c r="G110" s="309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08" t="s">
        <v>225</v>
      </c>
      <c r="D111" s="309"/>
      <c r="E111" s="309"/>
      <c r="F111" s="309"/>
      <c r="G111" s="309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308" t="s">
        <v>226</v>
      </c>
      <c r="D112" s="309"/>
      <c r="E112" s="309"/>
      <c r="F112" s="309"/>
      <c r="G112" s="309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08" t="s">
        <v>227</v>
      </c>
      <c r="D113" s="309"/>
      <c r="E113" s="309"/>
      <c r="F113" s="309"/>
      <c r="G113" s="309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308" t="s">
        <v>228</v>
      </c>
      <c r="D114" s="309"/>
      <c r="E114" s="309"/>
      <c r="F114" s="309"/>
      <c r="G114" s="309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3" t="str">
        <f>C114</f>
        <v>- ukončení trativodu zaústěním do potrubí nebo vodoteče, případně vybudování ukončujícího objektu (kapličky) dle VL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08" t="s">
        <v>229</v>
      </c>
      <c r="D115" s="309"/>
      <c r="E115" s="309"/>
      <c r="F115" s="309"/>
      <c r="G115" s="309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308" t="s">
        <v>230</v>
      </c>
      <c r="D116" s="309"/>
      <c r="E116" s="309"/>
      <c r="F116" s="309"/>
      <c r="G116" s="309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77" t="s">
        <v>231</v>
      </c>
      <c r="D117" s="157"/>
      <c r="E117" s="158">
        <v>110.25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306"/>
      <c r="D118" s="307"/>
      <c r="E118" s="307"/>
      <c r="F118" s="307"/>
      <c r="G118" s="30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6">
        <v>9</v>
      </c>
      <c r="B119" s="167" t="s">
        <v>232</v>
      </c>
      <c r="C119" s="176" t="s">
        <v>233</v>
      </c>
      <c r="D119" s="168" t="s">
        <v>234</v>
      </c>
      <c r="E119" s="169">
        <v>2874.48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156</v>
      </c>
      <c r="T119" s="172" t="s">
        <v>235</v>
      </c>
      <c r="U119" s="156">
        <v>0</v>
      </c>
      <c r="V119" s="156">
        <f>ROUND(E119*U119,2)</f>
        <v>0</v>
      </c>
      <c r="W119" s="156"/>
      <c r="X119" s="156" t="s">
        <v>158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4" t="s">
        <v>236</v>
      </c>
      <c r="D120" s="305"/>
      <c r="E120" s="305"/>
      <c r="F120" s="305"/>
      <c r="G120" s="305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položka zahrnuje dodání pojiva, zafrézování předepsaného množství hydraulického pojiva do podloží do hloubky do 0,5m, zhutnění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08" t="s">
        <v>237</v>
      </c>
      <c r="D121" s="309"/>
      <c r="E121" s="309"/>
      <c r="F121" s="309"/>
      <c r="G121" s="309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77" t="s">
        <v>238</v>
      </c>
      <c r="D122" s="157"/>
      <c r="E122" s="158">
        <v>1158.78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7" t="s">
        <v>239</v>
      </c>
      <c r="D123" s="157"/>
      <c r="E123" s="158">
        <v>1630.86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77" t="s">
        <v>240</v>
      </c>
      <c r="D124" s="157"/>
      <c r="E124" s="158">
        <v>5.88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7" t="s">
        <v>241</v>
      </c>
      <c r="D125" s="157"/>
      <c r="E125" s="158">
        <v>78.959999999999994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306"/>
      <c r="D126" s="307"/>
      <c r="E126" s="307"/>
      <c r="F126" s="307"/>
      <c r="G126" s="30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6">
        <v>10</v>
      </c>
      <c r="B127" s="167" t="s">
        <v>242</v>
      </c>
      <c r="C127" s="176" t="s">
        <v>243</v>
      </c>
      <c r="D127" s="168" t="s">
        <v>234</v>
      </c>
      <c r="E127" s="169">
        <v>11497.92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156</v>
      </c>
      <c r="T127" s="172" t="s">
        <v>235</v>
      </c>
      <c r="U127" s="156">
        <v>0</v>
      </c>
      <c r="V127" s="156">
        <f>ROUND(E127*U127,2)</f>
        <v>0</v>
      </c>
      <c r="W127" s="156"/>
      <c r="X127" s="156" t="s">
        <v>158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159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304" t="s">
        <v>244</v>
      </c>
      <c r="D128" s="305"/>
      <c r="E128" s="305"/>
      <c r="F128" s="305"/>
      <c r="G128" s="305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54"/>
      <c r="B129" s="155"/>
      <c r="C129" s="308" t="s">
        <v>245</v>
      </c>
      <c r="D129" s="309"/>
      <c r="E129" s="309"/>
      <c r="F129" s="309"/>
      <c r="G129" s="309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3" t="str">
        <f>C129</f>
        <v>druh hydraulického pojiva stanoví zadávací dokumentace a geologický průzkum. Přidání bude stanoveno na základě geologa po odkrytí na pláň. Přidání se uvažuje v hodnotě 2%.</v>
      </c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77" t="s">
        <v>246</v>
      </c>
      <c r="D130" s="157"/>
      <c r="E130" s="158">
        <v>4635.12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77" t="s">
        <v>247</v>
      </c>
      <c r="D131" s="157"/>
      <c r="E131" s="158">
        <v>6523.44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77" t="s">
        <v>248</v>
      </c>
      <c r="D132" s="157"/>
      <c r="E132" s="158">
        <v>23.52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77" t="s">
        <v>249</v>
      </c>
      <c r="D133" s="157"/>
      <c r="E133" s="158">
        <v>315.83999999999997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306"/>
      <c r="D134" s="307"/>
      <c r="E134" s="307"/>
      <c r="F134" s="307"/>
      <c r="G134" s="30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0" t="s">
        <v>151</v>
      </c>
      <c r="B135" s="161" t="s">
        <v>103</v>
      </c>
      <c r="C135" s="175" t="s">
        <v>49</v>
      </c>
      <c r="D135" s="162"/>
      <c r="E135" s="163"/>
      <c r="F135" s="164"/>
      <c r="G135" s="164">
        <f>SUMIF(AG136:AG235,"&lt;&gt;NOR",G136:G235)</f>
        <v>0</v>
      </c>
      <c r="H135" s="164"/>
      <c r="I135" s="164">
        <f>SUM(I136:I235)</f>
        <v>0</v>
      </c>
      <c r="J135" s="164"/>
      <c r="K135" s="164">
        <f>SUM(K136:K235)</f>
        <v>0</v>
      </c>
      <c r="L135" s="164"/>
      <c r="M135" s="164">
        <f>SUM(M136:M235)</f>
        <v>0</v>
      </c>
      <c r="N135" s="164"/>
      <c r="O135" s="164">
        <f>SUM(O136:O235)</f>
        <v>3244.0599999999995</v>
      </c>
      <c r="P135" s="164"/>
      <c r="Q135" s="164">
        <f>SUM(Q136:Q235)</f>
        <v>0</v>
      </c>
      <c r="R135" s="164"/>
      <c r="S135" s="164"/>
      <c r="T135" s="165"/>
      <c r="U135" s="159"/>
      <c r="V135" s="159">
        <f>SUM(V136:V235)</f>
        <v>102.67999999999999</v>
      </c>
      <c r="W135" s="159"/>
      <c r="X135" s="159"/>
      <c r="AG135" t="s">
        <v>152</v>
      </c>
    </row>
    <row r="136" spans="1:60" outlineLevel="1" x14ac:dyDescent="0.2">
      <c r="A136" s="166">
        <v>11</v>
      </c>
      <c r="B136" s="167" t="s">
        <v>250</v>
      </c>
      <c r="C136" s="176" t="s">
        <v>251</v>
      </c>
      <c r="D136" s="168" t="s">
        <v>167</v>
      </c>
      <c r="E136" s="169">
        <v>4038.32</v>
      </c>
      <c r="F136" s="170"/>
      <c r="G136" s="171">
        <f>ROUND(E136*F136,2)</f>
        <v>0</v>
      </c>
      <c r="H136" s="170"/>
      <c r="I136" s="171">
        <f>ROUND(E136*H136,2)</f>
        <v>0</v>
      </c>
      <c r="J136" s="170"/>
      <c r="K136" s="171">
        <f>ROUND(E136*J136,2)</f>
        <v>0</v>
      </c>
      <c r="L136" s="171">
        <v>21</v>
      </c>
      <c r="M136" s="171">
        <f>G136*(1+L136/100)</f>
        <v>0</v>
      </c>
      <c r="N136" s="171">
        <v>0.378</v>
      </c>
      <c r="O136" s="171">
        <f>ROUND(E136*N136,2)</f>
        <v>1526.48</v>
      </c>
      <c r="P136" s="171">
        <v>0</v>
      </c>
      <c r="Q136" s="171">
        <f>ROUND(E136*P136,2)</f>
        <v>0</v>
      </c>
      <c r="R136" s="171"/>
      <c r="S136" s="171" t="s">
        <v>156</v>
      </c>
      <c r="T136" s="172" t="s">
        <v>157</v>
      </c>
      <c r="U136" s="156">
        <v>1.21E-2</v>
      </c>
      <c r="V136" s="156">
        <f>ROUND(E136*U136,2)</f>
        <v>48.86</v>
      </c>
      <c r="W136" s="156"/>
      <c r="X136" s="156" t="s">
        <v>158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159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304" t="s">
        <v>252</v>
      </c>
      <c r="D137" s="305"/>
      <c r="E137" s="305"/>
      <c r="F137" s="305"/>
      <c r="G137" s="305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08" t="s">
        <v>253</v>
      </c>
      <c r="D138" s="309"/>
      <c r="E138" s="309"/>
      <c r="F138" s="309"/>
      <c r="G138" s="309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308" t="s">
        <v>254</v>
      </c>
      <c r="D139" s="309"/>
      <c r="E139" s="309"/>
      <c r="F139" s="309"/>
      <c r="G139" s="309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08" t="s">
        <v>255</v>
      </c>
      <c r="D140" s="309"/>
      <c r="E140" s="309"/>
      <c r="F140" s="309"/>
      <c r="G140" s="309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77" t="s">
        <v>256</v>
      </c>
      <c r="D141" s="157"/>
      <c r="E141" s="158">
        <v>4038.32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306"/>
      <c r="D142" s="307"/>
      <c r="E142" s="307"/>
      <c r="F142" s="307"/>
      <c r="G142" s="30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12</v>
      </c>
      <c r="B143" s="167" t="s">
        <v>250</v>
      </c>
      <c r="C143" s="176" t="s">
        <v>251</v>
      </c>
      <c r="D143" s="168" t="s">
        <v>167</v>
      </c>
      <c r="E143" s="169">
        <v>4289.25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0.378</v>
      </c>
      <c r="O143" s="171">
        <f>ROUND(E143*N143,2)</f>
        <v>1621.34</v>
      </c>
      <c r="P143" s="171">
        <v>0</v>
      </c>
      <c r="Q143" s="171">
        <f>ROUND(E143*P143,2)</f>
        <v>0</v>
      </c>
      <c r="R143" s="171"/>
      <c r="S143" s="171" t="s">
        <v>156</v>
      </c>
      <c r="T143" s="172" t="s">
        <v>157</v>
      </c>
      <c r="U143" s="156">
        <v>1.21E-2</v>
      </c>
      <c r="V143" s="156">
        <f>ROUND(E143*U143,2)</f>
        <v>51.9</v>
      </c>
      <c r="W143" s="156"/>
      <c r="X143" s="156" t="s">
        <v>158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304" t="s">
        <v>252</v>
      </c>
      <c r="D144" s="305"/>
      <c r="E144" s="305"/>
      <c r="F144" s="305"/>
      <c r="G144" s="305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308" t="s">
        <v>253</v>
      </c>
      <c r="D145" s="309"/>
      <c r="E145" s="309"/>
      <c r="F145" s="309"/>
      <c r="G145" s="309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308" t="s">
        <v>254</v>
      </c>
      <c r="D146" s="309"/>
      <c r="E146" s="309"/>
      <c r="F146" s="309"/>
      <c r="G146" s="309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308" t="s">
        <v>255</v>
      </c>
      <c r="D147" s="309"/>
      <c r="E147" s="309"/>
      <c r="F147" s="309"/>
      <c r="G147" s="309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161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77" t="s">
        <v>257</v>
      </c>
      <c r="D148" s="157"/>
      <c r="E148" s="158">
        <v>4077.15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77" t="s">
        <v>258</v>
      </c>
      <c r="D149" s="157"/>
      <c r="E149" s="158">
        <v>14.7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163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77" t="s">
        <v>259</v>
      </c>
      <c r="D150" s="157"/>
      <c r="E150" s="158">
        <v>197.4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306"/>
      <c r="D151" s="307"/>
      <c r="E151" s="307"/>
      <c r="F151" s="307"/>
      <c r="G151" s="307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6">
        <v>13</v>
      </c>
      <c r="B152" s="167" t="s">
        <v>260</v>
      </c>
      <c r="C152" s="176" t="s">
        <v>261</v>
      </c>
      <c r="D152" s="168" t="s">
        <v>167</v>
      </c>
      <c r="E152" s="169">
        <v>4038.32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71">
        <v>6.0099999999999997E-3</v>
      </c>
      <c r="O152" s="171">
        <f>ROUND(E152*N152,2)</f>
        <v>24.27</v>
      </c>
      <c r="P152" s="171">
        <v>0</v>
      </c>
      <c r="Q152" s="171">
        <f>ROUND(E152*P152,2)</f>
        <v>0</v>
      </c>
      <c r="R152" s="171"/>
      <c r="S152" s="171" t="s">
        <v>156</v>
      </c>
      <c r="T152" s="172" t="s">
        <v>157</v>
      </c>
      <c r="U152" s="156">
        <v>2.0000000000000001E-4</v>
      </c>
      <c r="V152" s="156">
        <f>ROUND(E152*U152,2)</f>
        <v>0.81</v>
      </c>
      <c r="W152" s="156"/>
      <c r="X152" s="156" t="s">
        <v>158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159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304" t="s">
        <v>262</v>
      </c>
      <c r="D153" s="305"/>
      <c r="E153" s="305"/>
      <c r="F153" s="305"/>
      <c r="G153" s="305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161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308" t="s">
        <v>263</v>
      </c>
      <c r="D154" s="309"/>
      <c r="E154" s="309"/>
      <c r="F154" s="309"/>
      <c r="G154" s="309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308" t="s">
        <v>254</v>
      </c>
      <c r="D155" s="309"/>
      <c r="E155" s="309"/>
      <c r="F155" s="309"/>
      <c r="G155" s="309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308" t="s">
        <v>264</v>
      </c>
      <c r="D156" s="309"/>
      <c r="E156" s="309"/>
      <c r="F156" s="309"/>
      <c r="G156" s="309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77" t="s">
        <v>265</v>
      </c>
      <c r="D157" s="157"/>
      <c r="E157" s="158">
        <v>4038.32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306"/>
      <c r="D158" s="307"/>
      <c r="E158" s="307"/>
      <c r="F158" s="307"/>
      <c r="G158" s="307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6">
        <v>14</v>
      </c>
      <c r="B159" s="167" t="s">
        <v>266</v>
      </c>
      <c r="C159" s="176" t="s">
        <v>267</v>
      </c>
      <c r="D159" s="168" t="s">
        <v>167</v>
      </c>
      <c r="E159" s="169">
        <v>3999.49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1"/>
      <c r="S159" s="171" t="s">
        <v>156</v>
      </c>
      <c r="T159" s="172" t="s">
        <v>268</v>
      </c>
      <c r="U159" s="156">
        <v>0</v>
      </c>
      <c r="V159" s="156">
        <f>ROUND(E159*U159,2)</f>
        <v>0</v>
      </c>
      <c r="W159" s="156"/>
      <c r="X159" s="156" t="s">
        <v>158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304" t="s">
        <v>262</v>
      </c>
      <c r="D160" s="305"/>
      <c r="E160" s="305"/>
      <c r="F160" s="305"/>
      <c r="G160" s="305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308" t="s">
        <v>263</v>
      </c>
      <c r="D161" s="309"/>
      <c r="E161" s="309"/>
      <c r="F161" s="309"/>
      <c r="G161" s="309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308" t="s">
        <v>254</v>
      </c>
      <c r="D162" s="309"/>
      <c r="E162" s="309"/>
      <c r="F162" s="309"/>
      <c r="G162" s="309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308" t="s">
        <v>264</v>
      </c>
      <c r="D163" s="309"/>
      <c r="E163" s="309"/>
      <c r="F163" s="309"/>
      <c r="G163" s="309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77" t="s">
        <v>269</v>
      </c>
      <c r="D164" s="157"/>
      <c r="E164" s="158">
        <v>3999.49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306"/>
      <c r="D165" s="307"/>
      <c r="E165" s="307"/>
      <c r="F165" s="307"/>
      <c r="G165" s="307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6">
        <v>15</v>
      </c>
      <c r="B166" s="167" t="s">
        <v>270</v>
      </c>
      <c r="C166" s="176" t="s">
        <v>271</v>
      </c>
      <c r="D166" s="168" t="s">
        <v>167</v>
      </c>
      <c r="E166" s="169">
        <v>3960.66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21</v>
      </c>
      <c r="M166" s="171">
        <f>G166*(1+L166/100)</f>
        <v>0</v>
      </c>
      <c r="N166" s="171">
        <v>0</v>
      </c>
      <c r="O166" s="171">
        <f>ROUND(E166*N166,2)</f>
        <v>0</v>
      </c>
      <c r="P166" s="171">
        <v>0</v>
      </c>
      <c r="Q166" s="171">
        <f>ROUND(E166*P166,2)</f>
        <v>0</v>
      </c>
      <c r="R166" s="171"/>
      <c r="S166" s="171" t="s">
        <v>156</v>
      </c>
      <c r="T166" s="172" t="s">
        <v>268</v>
      </c>
      <c r="U166" s="156">
        <v>0</v>
      </c>
      <c r="V166" s="156">
        <f>ROUND(E166*U166,2)</f>
        <v>0</v>
      </c>
      <c r="W166" s="156"/>
      <c r="X166" s="156" t="s">
        <v>158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159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304" t="s">
        <v>262</v>
      </c>
      <c r="D167" s="305"/>
      <c r="E167" s="305"/>
      <c r="F167" s="305"/>
      <c r="G167" s="305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308" t="s">
        <v>263</v>
      </c>
      <c r="D168" s="309"/>
      <c r="E168" s="309"/>
      <c r="F168" s="309"/>
      <c r="G168" s="309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308" t="s">
        <v>254</v>
      </c>
      <c r="D169" s="309"/>
      <c r="E169" s="309"/>
      <c r="F169" s="309"/>
      <c r="G169" s="309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308" t="s">
        <v>264</v>
      </c>
      <c r="D170" s="309"/>
      <c r="E170" s="309"/>
      <c r="F170" s="309"/>
      <c r="G170" s="309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77" t="s">
        <v>272</v>
      </c>
      <c r="D171" s="157"/>
      <c r="E171" s="158">
        <v>3960.66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306"/>
      <c r="D172" s="307"/>
      <c r="E172" s="307"/>
      <c r="F172" s="307"/>
      <c r="G172" s="307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6">
        <v>16</v>
      </c>
      <c r="B173" s="167" t="s">
        <v>273</v>
      </c>
      <c r="C173" s="176" t="s">
        <v>274</v>
      </c>
      <c r="D173" s="168" t="s">
        <v>234</v>
      </c>
      <c r="E173" s="169">
        <v>3960.66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71">
        <v>0</v>
      </c>
      <c r="O173" s="171">
        <f>ROUND(E173*N173,2)</f>
        <v>0</v>
      </c>
      <c r="P173" s="171">
        <v>0</v>
      </c>
      <c r="Q173" s="171">
        <f>ROUND(E173*P173,2)</f>
        <v>0</v>
      </c>
      <c r="R173" s="171"/>
      <c r="S173" s="171" t="s">
        <v>156</v>
      </c>
      <c r="T173" s="172" t="s">
        <v>235</v>
      </c>
      <c r="U173" s="156">
        <v>0</v>
      </c>
      <c r="V173" s="156">
        <f>ROUND(E173*U173,2)</f>
        <v>0</v>
      </c>
      <c r="W173" s="156"/>
      <c r="X173" s="156" t="s">
        <v>158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159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304" t="s">
        <v>275</v>
      </c>
      <c r="D174" s="305"/>
      <c r="E174" s="305"/>
      <c r="F174" s="305"/>
      <c r="G174" s="305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161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308" t="s">
        <v>276</v>
      </c>
      <c r="D175" s="309"/>
      <c r="E175" s="309"/>
      <c r="F175" s="309"/>
      <c r="G175" s="309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308" t="s">
        <v>277</v>
      </c>
      <c r="D176" s="309"/>
      <c r="E176" s="309"/>
      <c r="F176" s="309"/>
      <c r="G176" s="309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308" t="s">
        <v>278</v>
      </c>
      <c r="D177" s="309"/>
      <c r="E177" s="309"/>
      <c r="F177" s="309"/>
      <c r="G177" s="309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308" t="s">
        <v>279</v>
      </c>
      <c r="D178" s="309"/>
      <c r="E178" s="309"/>
      <c r="F178" s="309"/>
      <c r="G178" s="309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73" t="str">
        <f>C178</f>
        <v>- úpravu napojení, ukončení podél obrubníků, dilatačních zařízení, odvodňovacích proužků, odvodňovačů, vpustí, šachet a pod.</v>
      </c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308" t="s">
        <v>255</v>
      </c>
      <c r="D179" s="309"/>
      <c r="E179" s="309"/>
      <c r="F179" s="309"/>
      <c r="G179" s="309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308" t="s">
        <v>280</v>
      </c>
      <c r="D180" s="309"/>
      <c r="E180" s="309"/>
      <c r="F180" s="309"/>
      <c r="G180" s="309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73" t="str">
        <f>C180</f>
        <v>- nezahrnuje těsnění podél obrubníků, dilatačních zařízení, odvodňovacích proužků, odvodňovačů, vpustí, šachet a pod.</v>
      </c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77" t="s">
        <v>281</v>
      </c>
      <c r="D181" s="157"/>
      <c r="E181" s="158">
        <v>3960.66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163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306"/>
      <c r="D182" s="307"/>
      <c r="E182" s="307"/>
      <c r="F182" s="307"/>
      <c r="G182" s="307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164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66">
        <v>17</v>
      </c>
      <c r="B183" s="167" t="s">
        <v>282</v>
      </c>
      <c r="C183" s="176" t="s">
        <v>283</v>
      </c>
      <c r="D183" s="168" t="s">
        <v>234</v>
      </c>
      <c r="E183" s="169">
        <v>3999.49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71">
        <v>0</v>
      </c>
      <c r="O183" s="171">
        <f>ROUND(E183*N183,2)</f>
        <v>0</v>
      </c>
      <c r="P183" s="171">
        <v>0</v>
      </c>
      <c r="Q183" s="171">
        <f>ROUND(E183*P183,2)</f>
        <v>0</v>
      </c>
      <c r="R183" s="171"/>
      <c r="S183" s="171" t="s">
        <v>156</v>
      </c>
      <c r="T183" s="172" t="s">
        <v>235</v>
      </c>
      <c r="U183" s="156">
        <v>0</v>
      </c>
      <c r="V183" s="156">
        <f>ROUND(E183*U183,2)</f>
        <v>0</v>
      </c>
      <c r="W183" s="156"/>
      <c r="X183" s="156" t="s">
        <v>158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159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304" t="s">
        <v>275</v>
      </c>
      <c r="D184" s="305"/>
      <c r="E184" s="305"/>
      <c r="F184" s="305"/>
      <c r="G184" s="305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308" t="s">
        <v>276</v>
      </c>
      <c r="D185" s="309"/>
      <c r="E185" s="309"/>
      <c r="F185" s="309"/>
      <c r="G185" s="309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308" t="s">
        <v>277</v>
      </c>
      <c r="D186" s="309"/>
      <c r="E186" s="309"/>
      <c r="F186" s="309"/>
      <c r="G186" s="309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308" t="s">
        <v>278</v>
      </c>
      <c r="D187" s="309"/>
      <c r="E187" s="309"/>
      <c r="F187" s="309"/>
      <c r="G187" s="309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308" t="s">
        <v>279</v>
      </c>
      <c r="D188" s="309"/>
      <c r="E188" s="309"/>
      <c r="F188" s="309"/>
      <c r="G188" s="309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73" t="str">
        <f>C188</f>
        <v>- úpravu napojení, ukončení podél obrubníků, dilatačních zařízení, odvodňovacích proužků, odvodňovačů, vpustí, šachet a pod.</v>
      </c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308" t="s">
        <v>255</v>
      </c>
      <c r="D189" s="309"/>
      <c r="E189" s="309"/>
      <c r="F189" s="309"/>
      <c r="G189" s="309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308" t="s">
        <v>280</v>
      </c>
      <c r="D190" s="309"/>
      <c r="E190" s="309"/>
      <c r="F190" s="309"/>
      <c r="G190" s="309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73" t="str">
        <f>C190</f>
        <v>- nezahrnuje těsnění podél obrubníků, dilatačních zařízení, odvodňovacích proužků, odvodňovačů, vpustí, šachet a pod.</v>
      </c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77" t="s">
        <v>284</v>
      </c>
      <c r="D191" s="157"/>
      <c r="E191" s="158">
        <v>3999.49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306"/>
      <c r="D192" s="307"/>
      <c r="E192" s="307"/>
      <c r="F192" s="307"/>
      <c r="G192" s="307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164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18</v>
      </c>
      <c r="B193" s="167" t="s">
        <v>285</v>
      </c>
      <c r="C193" s="176" t="s">
        <v>286</v>
      </c>
      <c r="D193" s="168" t="s">
        <v>234</v>
      </c>
      <c r="E193" s="169">
        <v>4038.32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71">
        <v>0</v>
      </c>
      <c r="O193" s="171">
        <f>ROUND(E193*N193,2)</f>
        <v>0</v>
      </c>
      <c r="P193" s="171">
        <v>0</v>
      </c>
      <c r="Q193" s="171">
        <f>ROUND(E193*P193,2)</f>
        <v>0</v>
      </c>
      <c r="R193" s="171"/>
      <c r="S193" s="171" t="s">
        <v>156</v>
      </c>
      <c r="T193" s="172" t="s">
        <v>235</v>
      </c>
      <c r="U193" s="156">
        <v>0</v>
      </c>
      <c r="V193" s="156">
        <f>ROUND(E193*U193,2)</f>
        <v>0</v>
      </c>
      <c r="W193" s="156"/>
      <c r="X193" s="156" t="s">
        <v>158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159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304" t="s">
        <v>275</v>
      </c>
      <c r="D194" s="305"/>
      <c r="E194" s="305"/>
      <c r="F194" s="305"/>
      <c r="G194" s="305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308" t="s">
        <v>276</v>
      </c>
      <c r="D195" s="309"/>
      <c r="E195" s="309"/>
      <c r="F195" s="309"/>
      <c r="G195" s="309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308" t="s">
        <v>277</v>
      </c>
      <c r="D196" s="309"/>
      <c r="E196" s="309"/>
      <c r="F196" s="309"/>
      <c r="G196" s="309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308" t="s">
        <v>278</v>
      </c>
      <c r="D197" s="309"/>
      <c r="E197" s="309"/>
      <c r="F197" s="309"/>
      <c r="G197" s="309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308" t="s">
        <v>279</v>
      </c>
      <c r="D198" s="309"/>
      <c r="E198" s="309"/>
      <c r="F198" s="309"/>
      <c r="G198" s="309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73" t="str">
        <f>C198</f>
        <v>- úpravu napojení, ukončení podél obrubníků, dilatačních zařízení, odvodňovacích proužků, odvodňovačů, vpustí, šachet a pod.</v>
      </c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308" t="s">
        <v>255</v>
      </c>
      <c r="D199" s="309"/>
      <c r="E199" s="309"/>
      <c r="F199" s="309"/>
      <c r="G199" s="309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308" t="s">
        <v>280</v>
      </c>
      <c r="D200" s="309"/>
      <c r="E200" s="309"/>
      <c r="F200" s="309"/>
      <c r="G200" s="309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73" t="str">
        <f>C200</f>
        <v>- nezahrnuje těsnění podél obrubníků, dilatačních zařízení, odvodňovacích proužků, odvodňovačů, vpustí, šachet a pod.</v>
      </c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77" t="s">
        <v>287</v>
      </c>
      <c r="D201" s="157"/>
      <c r="E201" s="158">
        <v>4038.32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163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306"/>
      <c r="D202" s="307"/>
      <c r="E202" s="307"/>
      <c r="F202" s="307"/>
      <c r="G202" s="307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6">
        <v>19</v>
      </c>
      <c r="B203" s="167" t="s">
        <v>288</v>
      </c>
      <c r="C203" s="176" t="s">
        <v>289</v>
      </c>
      <c r="D203" s="168" t="s">
        <v>234</v>
      </c>
      <c r="E203" s="169">
        <v>14.7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1"/>
      <c r="S203" s="171" t="s">
        <v>156</v>
      </c>
      <c r="T203" s="172" t="s">
        <v>235</v>
      </c>
      <c r="U203" s="156">
        <v>0</v>
      </c>
      <c r="V203" s="156">
        <f>ROUND(E203*U203,2)</f>
        <v>0</v>
      </c>
      <c r="W203" s="156"/>
      <c r="X203" s="156" t="s">
        <v>158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159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54"/>
      <c r="B204" s="155"/>
      <c r="C204" s="304" t="s">
        <v>290</v>
      </c>
      <c r="D204" s="305"/>
      <c r="E204" s="305"/>
      <c r="F204" s="305"/>
      <c r="G204" s="305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73" t="str">
        <f>C204</f>
        <v>- dodání dlažebního materiálu v požadované kvalitě, dodání materiálu pro předepsané  lože v tloušťce předepsané dokumentací a pro předepsanou výplň spar</v>
      </c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308" t="s">
        <v>276</v>
      </c>
      <c r="D205" s="309"/>
      <c r="E205" s="309"/>
      <c r="F205" s="309"/>
      <c r="G205" s="309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308" t="s">
        <v>291</v>
      </c>
      <c r="D206" s="309"/>
      <c r="E206" s="309"/>
      <c r="F206" s="309"/>
      <c r="G206" s="309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73" t="str">
        <f>C206</f>
        <v>- uložení dlažby dle předepsaného technologického předpisu včetně předepsané podkladní vrstvy a předepsané výplně spar</v>
      </c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308" t="s">
        <v>254</v>
      </c>
      <c r="D207" s="309"/>
      <c r="E207" s="309"/>
      <c r="F207" s="309"/>
      <c r="G207" s="309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308" t="s">
        <v>292</v>
      </c>
      <c r="D208" s="309"/>
      <c r="E208" s="309"/>
      <c r="F208" s="309"/>
      <c r="G208" s="309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161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73" t="str">
        <f>C208</f>
        <v>- úpravu napojení, ukončení podél obrubníků, dilatačních zařízení, odvodňovacích proužků, odvodňovačů, vpustí, šachet a pod., nestanoví-li zadávací dokumentace jinak</v>
      </c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308" t="s">
        <v>255</v>
      </c>
      <c r="D209" s="309"/>
      <c r="E209" s="309"/>
      <c r="F209" s="309"/>
      <c r="G209" s="309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308" t="s">
        <v>280</v>
      </c>
      <c r="D210" s="309"/>
      <c r="E210" s="309"/>
      <c r="F210" s="309"/>
      <c r="G210" s="309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73" t="str">
        <f>C210</f>
        <v>- nezahrnuje těsnění podél obrubníků, dilatačních zařízení, odvodňovacích proužků, odvodňovačů, vpustí, šachet a pod.</v>
      </c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77" t="s">
        <v>293</v>
      </c>
      <c r="D211" s="157"/>
      <c r="E211" s="158">
        <v>14.7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306"/>
      <c r="D212" s="307"/>
      <c r="E212" s="307"/>
      <c r="F212" s="307"/>
      <c r="G212" s="307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6">
        <v>20</v>
      </c>
      <c r="B213" s="167" t="s">
        <v>294</v>
      </c>
      <c r="C213" s="176" t="s">
        <v>295</v>
      </c>
      <c r="D213" s="168" t="s">
        <v>167</v>
      </c>
      <c r="E213" s="169">
        <v>197.4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0.18803</v>
      </c>
      <c r="O213" s="171">
        <f>ROUND(E213*N213,2)</f>
        <v>37.119999999999997</v>
      </c>
      <c r="P213" s="171">
        <v>0</v>
      </c>
      <c r="Q213" s="171">
        <f>ROUND(E213*P213,2)</f>
        <v>0</v>
      </c>
      <c r="R213" s="171"/>
      <c r="S213" s="171" t="s">
        <v>156</v>
      </c>
      <c r="T213" s="172" t="s">
        <v>157</v>
      </c>
      <c r="U213" s="156">
        <v>0</v>
      </c>
      <c r="V213" s="156">
        <f>ROUND(E213*U213,2)</f>
        <v>0</v>
      </c>
      <c r="W213" s="156"/>
      <c r="X213" s="156" t="s">
        <v>158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159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54"/>
      <c r="B214" s="155"/>
      <c r="C214" s="304" t="s">
        <v>290</v>
      </c>
      <c r="D214" s="305"/>
      <c r="E214" s="305"/>
      <c r="F214" s="305"/>
      <c r="G214" s="305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73" t="str">
        <f>C214</f>
        <v>- dodání dlažebního materiálu v požadované kvalitě, dodání materiálu pro předepsané  lože v tloušťce předepsané dokumentací a pro předepsanou výplň spar</v>
      </c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308" t="s">
        <v>276</v>
      </c>
      <c r="D215" s="309"/>
      <c r="E215" s="309"/>
      <c r="F215" s="309"/>
      <c r="G215" s="309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308" t="s">
        <v>291</v>
      </c>
      <c r="D216" s="309"/>
      <c r="E216" s="309"/>
      <c r="F216" s="309"/>
      <c r="G216" s="309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73" t="str">
        <f>C216</f>
        <v>- uložení dlažby dle předepsaného technologického předpisu včetně předepsané podkladní vrstvy a předepsané výplně spar</v>
      </c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308" t="s">
        <v>254</v>
      </c>
      <c r="D217" s="309"/>
      <c r="E217" s="309"/>
      <c r="F217" s="309"/>
      <c r="G217" s="309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54"/>
      <c r="B218" s="155"/>
      <c r="C218" s="308" t="s">
        <v>292</v>
      </c>
      <c r="D218" s="309"/>
      <c r="E218" s="309"/>
      <c r="F218" s="309"/>
      <c r="G218" s="309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73" t="str">
        <f>C218</f>
        <v>- úpravu napojení, ukončení podél obrubníků, dilatačních zařízení, odvodňovacích proužků, odvodňovačů, vpustí, šachet a pod., nestanoví-li zadávací dokumentace jinak</v>
      </c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308" t="s">
        <v>255</v>
      </c>
      <c r="D219" s="309"/>
      <c r="E219" s="309"/>
      <c r="F219" s="309"/>
      <c r="G219" s="309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308" t="s">
        <v>296</v>
      </c>
      <c r="D220" s="309"/>
      <c r="E220" s="309"/>
      <c r="F220" s="309"/>
      <c r="G220" s="309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73" t="str">
        <f>C220</f>
        <v>- nezahrnuje těsnění podél obrubníků, dilatačních zařízení, odvodňovacích proužků, odvodňovačů, vpustí, šachet a pod</v>
      </c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77" t="s">
        <v>297</v>
      </c>
      <c r="D221" s="157"/>
      <c r="E221" s="158">
        <v>197.4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163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306"/>
      <c r="D222" s="307"/>
      <c r="E222" s="307"/>
      <c r="F222" s="307"/>
      <c r="G222" s="307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6">
        <v>21</v>
      </c>
      <c r="B223" s="167" t="s">
        <v>298</v>
      </c>
      <c r="C223" s="176" t="s">
        <v>299</v>
      </c>
      <c r="D223" s="168" t="s">
        <v>221</v>
      </c>
      <c r="E223" s="169">
        <v>32.549999999999997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1">
        <f>G223*(1+L223/100)</f>
        <v>0</v>
      </c>
      <c r="N223" s="171">
        <v>3.5999999999999999E-3</v>
      </c>
      <c r="O223" s="171">
        <f>ROUND(E223*N223,2)</f>
        <v>0.12</v>
      </c>
      <c r="P223" s="171">
        <v>0</v>
      </c>
      <c r="Q223" s="171">
        <f>ROUND(E223*P223,2)</f>
        <v>0</v>
      </c>
      <c r="R223" s="171"/>
      <c r="S223" s="171" t="s">
        <v>156</v>
      </c>
      <c r="T223" s="172" t="s">
        <v>157</v>
      </c>
      <c r="U223" s="156">
        <v>0</v>
      </c>
      <c r="V223" s="156">
        <f>ROUND(E223*U223,2)</f>
        <v>0</v>
      </c>
      <c r="W223" s="156"/>
      <c r="X223" s="156" t="s">
        <v>158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159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304" t="s">
        <v>183</v>
      </c>
      <c r="D224" s="305"/>
      <c r="E224" s="305"/>
      <c r="F224" s="305"/>
      <c r="G224" s="305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161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308" t="s">
        <v>300</v>
      </c>
      <c r="D225" s="309"/>
      <c r="E225" s="309"/>
      <c r="F225" s="309"/>
      <c r="G225" s="309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308" t="s">
        <v>301</v>
      </c>
      <c r="D226" s="309"/>
      <c r="E226" s="309"/>
      <c r="F226" s="309"/>
      <c r="G226" s="309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77" t="s">
        <v>302</v>
      </c>
      <c r="D227" s="157"/>
      <c r="E227" s="158">
        <v>32.549999999999997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306"/>
      <c r="D228" s="307"/>
      <c r="E228" s="307"/>
      <c r="F228" s="307"/>
      <c r="G228" s="307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6">
        <v>22</v>
      </c>
      <c r="B229" s="167" t="s">
        <v>303</v>
      </c>
      <c r="C229" s="176" t="s">
        <v>304</v>
      </c>
      <c r="D229" s="168" t="s">
        <v>174</v>
      </c>
      <c r="E229" s="169">
        <v>15.75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21</v>
      </c>
      <c r="M229" s="171">
        <f>G229*(1+L229/100)</f>
        <v>0</v>
      </c>
      <c r="N229" s="171">
        <v>2.2050000000000001</v>
      </c>
      <c r="O229" s="171">
        <f>ROUND(E229*N229,2)</f>
        <v>34.729999999999997</v>
      </c>
      <c r="P229" s="171">
        <v>0</v>
      </c>
      <c r="Q229" s="171">
        <f>ROUND(E229*P229,2)</f>
        <v>0</v>
      </c>
      <c r="R229" s="171"/>
      <c r="S229" s="171" t="s">
        <v>156</v>
      </c>
      <c r="T229" s="172" t="s">
        <v>157</v>
      </c>
      <c r="U229" s="156">
        <v>7.0599999999999996E-2</v>
      </c>
      <c r="V229" s="156">
        <f>ROUND(E229*U229,2)</f>
        <v>1.1100000000000001</v>
      </c>
      <c r="W229" s="156"/>
      <c r="X229" s="156" t="s">
        <v>158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159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304" t="s">
        <v>252</v>
      </c>
      <c r="D230" s="305"/>
      <c r="E230" s="305"/>
      <c r="F230" s="305"/>
      <c r="G230" s="305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308" t="s">
        <v>253</v>
      </c>
      <c r="D231" s="309"/>
      <c r="E231" s="309"/>
      <c r="F231" s="309"/>
      <c r="G231" s="309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308" t="s">
        <v>254</v>
      </c>
      <c r="D232" s="309"/>
      <c r="E232" s="309"/>
      <c r="F232" s="309"/>
      <c r="G232" s="309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308" t="s">
        <v>255</v>
      </c>
      <c r="D233" s="309"/>
      <c r="E233" s="309"/>
      <c r="F233" s="309"/>
      <c r="G233" s="309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161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77" t="s">
        <v>305</v>
      </c>
      <c r="D234" s="157"/>
      <c r="E234" s="158">
        <v>15.75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163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306"/>
      <c r="D235" s="307"/>
      <c r="E235" s="307"/>
      <c r="F235" s="307"/>
      <c r="G235" s="307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">
      <c r="A236" s="160" t="s">
        <v>151</v>
      </c>
      <c r="B236" s="161" t="s">
        <v>104</v>
      </c>
      <c r="C236" s="175" t="s">
        <v>105</v>
      </c>
      <c r="D236" s="162"/>
      <c r="E236" s="163"/>
      <c r="F236" s="164"/>
      <c r="G236" s="164">
        <f>SUMIF(AG237:AG260,"&lt;&gt;NOR",G237:G260)</f>
        <v>0</v>
      </c>
      <c r="H236" s="164"/>
      <c r="I236" s="164">
        <f>SUM(I237:I260)</f>
        <v>0</v>
      </c>
      <c r="J236" s="164"/>
      <c r="K236" s="164">
        <f>SUM(K237:K260)</f>
        <v>0</v>
      </c>
      <c r="L236" s="164"/>
      <c r="M236" s="164">
        <f>SUM(M237:M260)</f>
        <v>0</v>
      </c>
      <c r="N236" s="164"/>
      <c r="O236" s="164">
        <f>SUM(O237:O260)</f>
        <v>8.379999999999999</v>
      </c>
      <c r="P236" s="164"/>
      <c r="Q236" s="164">
        <f>SUM(Q237:Q260)</f>
        <v>0</v>
      </c>
      <c r="R236" s="164"/>
      <c r="S236" s="164"/>
      <c r="T236" s="165"/>
      <c r="U236" s="159"/>
      <c r="V236" s="159">
        <f>SUM(V237:V260)</f>
        <v>0</v>
      </c>
      <c r="W236" s="159"/>
      <c r="X236" s="159"/>
      <c r="AG236" t="s">
        <v>152</v>
      </c>
    </row>
    <row r="237" spans="1:60" outlineLevel="1" x14ac:dyDescent="0.2">
      <c r="A237" s="166">
        <v>23</v>
      </c>
      <c r="B237" s="167" t="s">
        <v>306</v>
      </c>
      <c r="C237" s="176" t="s">
        <v>307</v>
      </c>
      <c r="D237" s="168" t="s">
        <v>308</v>
      </c>
      <c r="E237" s="169">
        <v>1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71">
        <v>0.78495999999999999</v>
      </c>
      <c r="O237" s="171">
        <f>ROUND(E237*N237,2)</f>
        <v>0.78</v>
      </c>
      <c r="P237" s="171">
        <v>0</v>
      </c>
      <c r="Q237" s="171">
        <f>ROUND(E237*P237,2)</f>
        <v>0</v>
      </c>
      <c r="R237" s="171"/>
      <c r="S237" s="171" t="s">
        <v>156</v>
      </c>
      <c r="T237" s="172" t="s">
        <v>157</v>
      </c>
      <c r="U237" s="156">
        <v>0</v>
      </c>
      <c r="V237" s="156">
        <f>ROUND(E237*U237,2)</f>
        <v>0</v>
      </c>
      <c r="W237" s="156"/>
      <c r="X237" s="156" t="s">
        <v>158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304" t="s">
        <v>183</v>
      </c>
      <c r="D238" s="305"/>
      <c r="E238" s="305"/>
      <c r="F238" s="305"/>
      <c r="G238" s="305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308" t="s">
        <v>309</v>
      </c>
      <c r="D239" s="309"/>
      <c r="E239" s="309"/>
      <c r="F239" s="309"/>
      <c r="G239" s="309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308" t="s">
        <v>310</v>
      </c>
      <c r="D240" s="309"/>
      <c r="E240" s="309"/>
      <c r="F240" s="309"/>
      <c r="G240" s="309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308" t="s">
        <v>311</v>
      </c>
      <c r="D241" s="309"/>
      <c r="E241" s="309"/>
      <c r="F241" s="309"/>
      <c r="G241" s="309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161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73" t="str">
        <f>C241</f>
        <v>- opatření  povrchů  betonu  izolací  proti zemní vlhkosti v částech, kde přijdou do styku se zeminou nebo kamenivem,</v>
      </c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308" t="s">
        <v>312</v>
      </c>
      <c r="D242" s="309"/>
      <c r="E242" s="309"/>
      <c r="F242" s="309"/>
      <c r="G242" s="309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77" t="s">
        <v>313</v>
      </c>
      <c r="D243" s="157"/>
      <c r="E243" s="158">
        <v>1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306"/>
      <c r="D244" s="307"/>
      <c r="E244" s="307"/>
      <c r="F244" s="307"/>
      <c r="G244" s="307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164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6">
        <v>24</v>
      </c>
      <c r="B245" s="167" t="s">
        <v>314</v>
      </c>
      <c r="C245" s="176" t="s">
        <v>315</v>
      </c>
      <c r="D245" s="168" t="s">
        <v>308</v>
      </c>
      <c r="E245" s="169">
        <v>2</v>
      </c>
      <c r="F245" s="170"/>
      <c r="G245" s="171">
        <f>ROUND(E245*F245,2)</f>
        <v>0</v>
      </c>
      <c r="H245" s="170"/>
      <c r="I245" s="171">
        <f>ROUND(E245*H245,2)</f>
        <v>0</v>
      </c>
      <c r="J245" s="170"/>
      <c r="K245" s="171">
        <f>ROUND(E245*J245,2)</f>
        <v>0</v>
      </c>
      <c r="L245" s="171">
        <v>21</v>
      </c>
      <c r="M245" s="171">
        <f>G245*(1+L245/100)</f>
        <v>0</v>
      </c>
      <c r="N245" s="171">
        <v>3.7980999999999998</v>
      </c>
      <c r="O245" s="171">
        <f>ROUND(E245*N245,2)</f>
        <v>7.6</v>
      </c>
      <c r="P245" s="171">
        <v>0</v>
      </c>
      <c r="Q245" s="171">
        <f>ROUND(E245*P245,2)</f>
        <v>0</v>
      </c>
      <c r="R245" s="171"/>
      <c r="S245" s="171" t="s">
        <v>316</v>
      </c>
      <c r="T245" s="172" t="s">
        <v>157</v>
      </c>
      <c r="U245" s="156">
        <v>0</v>
      </c>
      <c r="V245" s="156">
        <f>ROUND(E245*U245,2)</f>
        <v>0</v>
      </c>
      <c r="W245" s="156"/>
      <c r="X245" s="156" t="s">
        <v>158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159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304" t="s">
        <v>183</v>
      </c>
      <c r="D246" s="305"/>
      <c r="E246" s="305"/>
      <c r="F246" s="305"/>
      <c r="G246" s="305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308" t="s">
        <v>317</v>
      </c>
      <c r="D247" s="309"/>
      <c r="E247" s="309"/>
      <c r="F247" s="309"/>
      <c r="G247" s="309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54"/>
      <c r="B248" s="155"/>
      <c r="C248" s="308" t="s">
        <v>318</v>
      </c>
      <c r="D248" s="309"/>
      <c r="E248" s="309"/>
      <c r="F248" s="309"/>
      <c r="G248" s="309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161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73" t="str">
        <f>C248</f>
        <v>- předepsané betonové skruže, prefabrikované nebo monolitické betonové dno a není-li uvedeno jinak i podkladní vrstvu (z kameniva nebo betonu).</v>
      </c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54"/>
      <c r="B249" s="155"/>
      <c r="C249" s="308" t="s">
        <v>319</v>
      </c>
      <c r="D249" s="309"/>
      <c r="E249" s="309"/>
      <c r="F249" s="309"/>
      <c r="G249" s="309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73" t="str">
        <f>C249</f>
        <v>- dodání  dílce  požadovaného  tvaru  a  vlastností,  jeho  skladování,  doprava  a  osazení  do  definitivní polohy, včetně komplexní technologie výroby a montáže dílců, ošetření a ochrana dílců,</v>
      </c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308" t="s">
        <v>320</v>
      </c>
      <c r="D250" s="309"/>
      <c r="E250" s="309"/>
      <c r="F250" s="309"/>
      <c r="G250" s="309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308" t="s">
        <v>321</v>
      </c>
      <c r="D251" s="309"/>
      <c r="E251" s="309"/>
      <c r="F251" s="309"/>
      <c r="G251" s="309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308" t="s">
        <v>322</v>
      </c>
      <c r="D252" s="309"/>
      <c r="E252" s="309"/>
      <c r="F252" s="309"/>
      <c r="G252" s="309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308" t="s">
        <v>323</v>
      </c>
      <c r="D253" s="309"/>
      <c r="E253" s="309"/>
      <c r="F253" s="309"/>
      <c r="G253" s="309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308" t="s">
        <v>324</v>
      </c>
      <c r="D254" s="309"/>
      <c r="E254" s="309"/>
      <c r="F254" s="309"/>
      <c r="G254" s="309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161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308" t="s">
        <v>325</v>
      </c>
      <c r="D255" s="309"/>
      <c r="E255" s="309"/>
      <c r="F255" s="309"/>
      <c r="G255" s="309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308" t="s">
        <v>326</v>
      </c>
      <c r="D256" s="309"/>
      <c r="E256" s="309"/>
      <c r="F256" s="309"/>
      <c r="G256" s="309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161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308" t="s">
        <v>327</v>
      </c>
      <c r="D257" s="309"/>
      <c r="E257" s="309"/>
      <c r="F257" s="309"/>
      <c r="G257" s="309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308" t="s">
        <v>328</v>
      </c>
      <c r="D258" s="309"/>
      <c r="E258" s="309"/>
      <c r="F258" s="309"/>
      <c r="G258" s="309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161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308" t="s">
        <v>329</v>
      </c>
      <c r="D259" s="309"/>
      <c r="E259" s="309"/>
      <c r="F259" s="309"/>
      <c r="G259" s="309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161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306"/>
      <c r="D260" s="307"/>
      <c r="E260" s="307"/>
      <c r="F260" s="307"/>
      <c r="G260" s="30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164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0" t="s">
        <v>151</v>
      </c>
      <c r="B261" s="161" t="s">
        <v>109</v>
      </c>
      <c r="C261" s="175" t="s">
        <v>110</v>
      </c>
      <c r="D261" s="162"/>
      <c r="E261" s="163"/>
      <c r="F261" s="164"/>
      <c r="G261" s="164">
        <f>SUMIF(AG262:AG312,"&lt;&gt;NOR",G262:G312)</f>
        <v>0</v>
      </c>
      <c r="H261" s="164"/>
      <c r="I261" s="164">
        <f>SUM(I262:I312)</f>
        <v>0</v>
      </c>
      <c r="J261" s="164"/>
      <c r="K261" s="164">
        <f>SUM(K262:K312)</f>
        <v>0</v>
      </c>
      <c r="L261" s="164"/>
      <c r="M261" s="164">
        <f>SUM(M262:M312)</f>
        <v>0</v>
      </c>
      <c r="N261" s="164"/>
      <c r="O261" s="164">
        <f>SUM(O262:O312)</f>
        <v>4.57</v>
      </c>
      <c r="P261" s="164"/>
      <c r="Q261" s="164">
        <f>SUM(Q262:Q312)</f>
        <v>0</v>
      </c>
      <c r="R261" s="164"/>
      <c r="S261" s="164"/>
      <c r="T261" s="165"/>
      <c r="U261" s="159"/>
      <c r="V261" s="159">
        <f>SUM(V262:V312)</f>
        <v>0.14000000000000001</v>
      </c>
      <c r="W261" s="159"/>
      <c r="X261" s="159"/>
      <c r="AG261" t="s">
        <v>152</v>
      </c>
    </row>
    <row r="262" spans="1:60" outlineLevel="1" x14ac:dyDescent="0.2">
      <c r="A262" s="166">
        <v>25</v>
      </c>
      <c r="B262" s="167" t="s">
        <v>330</v>
      </c>
      <c r="C262" s="176" t="s">
        <v>331</v>
      </c>
      <c r="D262" s="168" t="s">
        <v>332</v>
      </c>
      <c r="E262" s="169">
        <v>16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71">
        <v>0.28100000000000003</v>
      </c>
      <c r="O262" s="171">
        <f>ROUND(E262*N262,2)</f>
        <v>4.5</v>
      </c>
      <c r="P262" s="171">
        <v>0</v>
      </c>
      <c r="Q262" s="171">
        <f>ROUND(E262*P262,2)</f>
        <v>0</v>
      </c>
      <c r="R262" s="171"/>
      <c r="S262" s="171" t="s">
        <v>156</v>
      </c>
      <c r="T262" s="172" t="s">
        <v>157</v>
      </c>
      <c r="U262" s="156">
        <v>8.9800000000000001E-3</v>
      </c>
      <c r="V262" s="156">
        <f>ROUND(E262*U262,2)</f>
        <v>0.14000000000000001</v>
      </c>
      <c r="W262" s="156"/>
      <c r="X262" s="156" t="s">
        <v>158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159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304" t="s">
        <v>183</v>
      </c>
      <c r="D263" s="305"/>
      <c r="E263" s="305"/>
      <c r="F263" s="305"/>
      <c r="G263" s="305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308" t="s">
        <v>333</v>
      </c>
      <c r="D264" s="309"/>
      <c r="E264" s="309"/>
      <c r="F264" s="309"/>
      <c r="G264" s="309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77" t="s">
        <v>334</v>
      </c>
      <c r="D265" s="157"/>
      <c r="E265" s="158">
        <v>1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163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77" t="s">
        <v>335</v>
      </c>
      <c r="D266" s="157"/>
      <c r="E266" s="158">
        <v>2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163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77" t="s">
        <v>336</v>
      </c>
      <c r="D267" s="157"/>
      <c r="E267" s="158">
        <v>4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163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77" t="s">
        <v>337</v>
      </c>
      <c r="D268" s="157"/>
      <c r="E268" s="158">
        <v>5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77" t="s">
        <v>338</v>
      </c>
      <c r="D269" s="157"/>
      <c r="E269" s="158">
        <v>4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306"/>
      <c r="D270" s="307"/>
      <c r="E270" s="307"/>
      <c r="F270" s="307"/>
      <c r="G270" s="30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164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6">
        <v>26</v>
      </c>
      <c r="B271" s="167" t="s">
        <v>339</v>
      </c>
      <c r="C271" s="176" t="s">
        <v>340</v>
      </c>
      <c r="D271" s="168" t="s">
        <v>167</v>
      </c>
      <c r="E271" s="169">
        <v>95.8125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21</v>
      </c>
      <c r="M271" s="171">
        <f>G271*(1+L271/100)</f>
        <v>0</v>
      </c>
      <c r="N271" s="171">
        <v>7.2999999999999996E-4</v>
      </c>
      <c r="O271" s="171">
        <f>ROUND(E271*N271,2)</f>
        <v>7.0000000000000007E-2</v>
      </c>
      <c r="P271" s="171">
        <v>0</v>
      </c>
      <c r="Q271" s="171">
        <f>ROUND(E271*P271,2)</f>
        <v>0</v>
      </c>
      <c r="R271" s="171"/>
      <c r="S271" s="171" t="s">
        <v>156</v>
      </c>
      <c r="T271" s="172" t="s">
        <v>157</v>
      </c>
      <c r="U271" s="156">
        <v>0</v>
      </c>
      <c r="V271" s="156">
        <f>ROUND(E271*U271,2)</f>
        <v>0</v>
      </c>
      <c r="W271" s="156"/>
      <c r="X271" s="156" t="s">
        <v>158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159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304" t="s">
        <v>183</v>
      </c>
      <c r="D272" s="305"/>
      <c r="E272" s="305"/>
      <c r="F272" s="305"/>
      <c r="G272" s="305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161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308" t="s">
        <v>341</v>
      </c>
      <c r="D273" s="309"/>
      <c r="E273" s="309"/>
      <c r="F273" s="309"/>
      <c r="G273" s="309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308" t="s">
        <v>342</v>
      </c>
      <c r="D274" s="309"/>
      <c r="E274" s="309"/>
      <c r="F274" s="309"/>
      <c r="G274" s="309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161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77" t="s">
        <v>343</v>
      </c>
      <c r="D275" s="157"/>
      <c r="E275" s="158">
        <v>92.137500000000003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163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77" t="s">
        <v>344</v>
      </c>
      <c r="D276" s="157"/>
      <c r="E276" s="158">
        <v>3.6749999999999998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163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306"/>
      <c r="D277" s="307"/>
      <c r="E277" s="307"/>
      <c r="F277" s="307"/>
      <c r="G277" s="30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27</v>
      </c>
      <c r="B278" s="167" t="s">
        <v>345</v>
      </c>
      <c r="C278" s="176" t="s">
        <v>346</v>
      </c>
      <c r="D278" s="168" t="s">
        <v>155</v>
      </c>
      <c r="E278" s="169">
        <v>452.23500000000001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156</v>
      </c>
      <c r="T278" s="172" t="s">
        <v>235</v>
      </c>
      <c r="U278" s="156">
        <v>0</v>
      </c>
      <c r="V278" s="156">
        <f>ROUND(E278*U278,2)</f>
        <v>0</v>
      </c>
      <c r="W278" s="156"/>
      <c r="X278" s="156" t="s">
        <v>158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159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304" t="s">
        <v>347</v>
      </c>
      <c r="D279" s="305"/>
      <c r="E279" s="305"/>
      <c r="F279" s="305"/>
      <c r="G279" s="305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308" t="s">
        <v>348</v>
      </c>
      <c r="D280" s="309"/>
      <c r="E280" s="309"/>
      <c r="F280" s="309"/>
      <c r="G280" s="309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161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308" t="s">
        <v>349</v>
      </c>
      <c r="D281" s="309"/>
      <c r="E281" s="309"/>
      <c r="F281" s="309"/>
      <c r="G281" s="309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77" t="s">
        <v>350</v>
      </c>
      <c r="D282" s="157"/>
      <c r="E282" s="158">
        <v>452.23500000000001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163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306"/>
      <c r="D283" s="307"/>
      <c r="E283" s="307"/>
      <c r="F283" s="307"/>
      <c r="G283" s="30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6">
        <v>28</v>
      </c>
      <c r="B284" s="167" t="s">
        <v>345</v>
      </c>
      <c r="C284" s="176" t="s">
        <v>346</v>
      </c>
      <c r="D284" s="168" t="s">
        <v>155</v>
      </c>
      <c r="E284" s="169">
        <v>99.54</v>
      </c>
      <c r="F284" s="170"/>
      <c r="G284" s="171">
        <f>ROUND(E284*F284,2)</f>
        <v>0</v>
      </c>
      <c r="H284" s="170"/>
      <c r="I284" s="171">
        <f>ROUND(E284*H284,2)</f>
        <v>0</v>
      </c>
      <c r="J284" s="170"/>
      <c r="K284" s="171">
        <f>ROUND(E284*J284,2)</f>
        <v>0</v>
      </c>
      <c r="L284" s="171">
        <v>21</v>
      </c>
      <c r="M284" s="171">
        <f>G284*(1+L284/100)</f>
        <v>0</v>
      </c>
      <c r="N284" s="171">
        <v>0</v>
      </c>
      <c r="O284" s="171">
        <f>ROUND(E284*N284,2)</f>
        <v>0</v>
      </c>
      <c r="P284" s="171">
        <v>0</v>
      </c>
      <c r="Q284" s="171">
        <f>ROUND(E284*P284,2)</f>
        <v>0</v>
      </c>
      <c r="R284" s="171"/>
      <c r="S284" s="171" t="s">
        <v>156</v>
      </c>
      <c r="T284" s="172" t="s">
        <v>235</v>
      </c>
      <c r="U284" s="156">
        <v>0</v>
      </c>
      <c r="V284" s="156">
        <f>ROUND(E284*U284,2)</f>
        <v>0</v>
      </c>
      <c r="W284" s="156"/>
      <c r="X284" s="156" t="s">
        <v>158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159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304" t="s">
        <v>347</v>
      </c>
      <c r="D285" s="305"/>
      <c r="E285" s="305"/>
      <c r="F285" s="305"/>
      <c r="G285" s="305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308" t="s">
        <v>348</v>
      </c>
      <c r="D286" s="309"/>
      <c r="E286" s="309"/>
      <c r="F286" s="309"/>
      <c r="G286" s="309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161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308" t="s">
        <v>349</v>
      </c>
      <c r="D287" s="309"/>
      <c r="E287" s="309"/>
      <c r="F287" s="309"/>
      <c r="G287" s="309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77" t="s">
        <v>351</v>
      </c>
      <c r="D288" s="157"/>
      <c r="E288" s="158">
        <v>99.54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163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306"/>
      <c r="D289" s="307"/>
      <c r="E289" s="307"/>
      <c r="F289" s="307"/>
      <c r="G289" s="30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29</v>
      </c>
      <c r="B290" s="167" t="s">
        <v>352</v>
      </c>
      <c r="C290" s="176" t="s">
        <v>353</v>
      </c>
      <c r="D290" s="168" t="s">
        <v>155</v>
      </c>
      <c r="E290" s="169">
        <v>21.63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71">
        <v>0</v>
      </c>
      <c r="O290" s="171">
        <f>ROUND(E290*N290,2)</f>
        <v>0</v>
      </c>
      <c r="P290" s="171">
        <v>0</v>
      </c>
      <c r="Q290" s="171">
        <f>ROUND(E290*P290,2)</f>
        <v>0</v>
      </c>
      <c r="R290" s="171"/>
      <c r="S290" s="171" t="s">
        <v>156</v>
      </c>
      <c r="T290" s="172" t="s">
        <v>235</v>
      </c>
      <c r="U290" s="156">
        <v>0</v>
      </c>
      <c r="V290" s="156">
        <f>ROUND(E290*U290,2)</f>
        <v>0</v>
      </c>
      <c r="W290" s="156"/>
      <c r="X290" s="156" t="s">
        <v>158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159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304" t="s">
        <v>347</v>
      </c>
      <c r="D291" s="305"/>
      <c r="E291" s="305"/>
      <c r="F291" s="305"/>
      <c r="G291" s="305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308" t="s">
        <v>348</v>
      </c>
      <c r="D292" s="309"/>
      <c r="E292" s="309"/>
      <c r="F292" s="309"/>
      <c r="G292" s="309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161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308" t="s">
        <v>349</v>
      </c>
      <c r="D293" s="309"/>
      <c r="E293" s="309"/>
      <c r="F293" s="309"/>
      <c r="G293" s="309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54"/>
      <c r="B294" s="155"/>
      <c r="C294" s="177" t="s">
        <v>354</v>
      </c>
      <c r="D294" s="157"/>
      <c r="E294" s="158">
        <v>565.005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163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77" t="s">
        <v>355</v>
      </c>
      <c r="D295" s="157"/>
      <c r="E295" s="158">
        <v>-543.375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306"/>
      <c r="D296" s="307"/>
      <c r="E296" s="307"/>
      <c r="F296" s="307"/>
      <c r="G296" s="30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164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6">
        <v>30</v>
      </c>
      <c r="B297" s="167" t="s">
        <v>352</v>
      </c>
      <c r="C297" s="176" t="s">
        <v>353</v>
      </c>
      <c r="D297" s="168" t="s">
        <v>155</v>
      </c>
      <c r="E297" s="169">
        <v>35.174999999999997</v>
      </c>
      <c r="F297" s="170"/>
      <c r="G297" s="171">
        <f>ROUND(E297*F297,2)</f>
        <v>0</v>
      </c>
      <c r="H297" s="170"/>
      <c r="I297" s="171">
        <f>ROUND(E297*H297,2)</f>
        <v>0</v>
      </c>
      <c r="J297" s="170"/>
      <c r="K297" s="171">
        <f>ROUND(E297*J297,2)</f>
        <v>0</v>
      </c>
      <c r="L297" s="171">
        <v>21</v>
      </c>
      <c r="M297" s="171">
        <f>G297*(1+L297/100)</f>
        <v>0</v>
      </c>
      <c r="N297" s="171">
        <v>0</v>
      </c>
      <c r="O297" s="171">
        <f>ROUND(E297*N297,2)</f>
        <v>0</v>
      </c>
      <c r="P297" s="171">
        <v>0</v>
      </c>
      <c r="Q297" s="171">
        <f>ROUND(E297*P297,2)</f>
        <v>0</v>
      </c>
      <c r="R297" s="171"/>
      <c r="S297" s="171" t="s">
        <v>156</v>
      </c>
      <c r="T297" s="172" t="s">
        <v>235</v>
      </c>
      <c r="U297" s="156">
        <v>0</v>
      </c>
      <c r="V297" s="156">
        <f>ROUND(E297*U297,2)</f>
        <v>0</v>
      </c>
      <c r="W297" s="156"/>
      <c r="X297" s="156" t="s">
        <v>158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159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304" t="s">
        <v>347</v>
      </c>
      <c r="D298" s="305"/>
      <c r="E298" s="305"/>
      <c r="F298" s="305"/>
      <c r="G298" s="305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161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308" t="s">
        <v>348</v>
      </c>
      <c r="D299" s="309"/>
      <c r="E299" s="309"/>
      <c r="F299" s="309"/>
      <c r="G299" s="309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161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308" t="s">
        <v>349</v>
      </c>
      <c r="D300" s="309"/>
      <c r="E300" s="309"/>
      <c r="F300" s="309"/>
      <c r="G300" s="309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161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77" t="s">
        <v>356</v>
      </c>
      <c r="D301" s="157"/>
      <c r="E301" s="158">
        <v>35.174999999999997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163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306"/>
      <c r="D302" s="307"/>
      <c r="E302" s="307"/>
      <c r="F302" s="307"/>
      <c r="G302" s="30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6">
        <v>31</v>
      </c>
      <c r="B303" s="167" t="s">
        <v>352</v>
      </c>
      <c r="C303" s="176" t="s">
        <v>353</v>
      </c>
      <c r="D303" s="168" t="s">
        <v>155</v>
      </c>
      <c r="E303" s="169">
        <v>13</v>
      </c>
      <c r="F303" s="170"/>
      <c r="G303" s="171">
        <f>ROUND(E303*F303,2)</f>
        <v>0</v>
      </c>
      <c r="H303" s="170"/>
      <c r="I303" s="171">
        <f>ROUND(E303*H303,2)</f>
        <v>0</v>
      </c>
      <c r="J303" s="170"/>
      <c r="K303" s="171">
        <f>ROUND(E303*J303,2)</f>
        <v>0</v>
      </c>
      <c r="L303" s="171">
        <v>21</v>
      </c>
      <c r="M303" s="171">
        <f>G303*(1+L303/100)</f>
        <v>0</v>
      </c>
      <c r="N303" s="171">
        <v>0</v>
      </c>
      <c r="O303" s="171">
        <f>ROUND(E303*N303,2)</f>
        <v>0</v>
      </c>
      <c r="P303" s="171">
        <v>0</v>
      </c>
      <c r="Q303" s="171">
        <f>ROUND(E303*P303,2)</f>
        <v>0</v>
      </c>
      <c r="R303" s="171"/>
      <c r="S303" s="171" t="s">
        <v>156</v>
      </c>
      <c r="T303" s="172" t="s">
        <v>235</v>
      </c>
      <c r="U303" s="156">
        <v>0</v>
      </c>
      <c r="V303" s="156">
        <f>ROUND(E303*U303,2)</f>
        <v>0</v>
      </c>
      <c r="W303" s="156"/>
      <c r="X303" s="156" t="s">
        <v>158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159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304" t="s">
        <v>347</v>
      </c>
      <c r="D304" s="305"/>
      <c r="E304" s="305"/>
      <c r="F304" s="305"/>
      <c r="G304" s="305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161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308" t="s">
        <v>348</v>
      </c>
      <c r="D305" s="309"/>
      <c r="E305" s="309"/>
      <c r="F305" s="309"/>
      <c r="G305" s="309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161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308" t="s">
        <v>349</v>
      </c>
      <c r="D306" s="309"/>
      <c r="E306" s="309"/>
      <c r="F306" s="309"/>
      <c r="G306" s="309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161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77" t="s">
        <v>357</v>
      </c>
      <c r="D307" s="157"/>
      <c r="E307" s="158">
        <v>7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163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77" t="s">
        <v>358</v>
      </c>
      <c r="D308" s="157"/>
      <c r="E308" s="158">
        <v>6</v>
      </c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163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306"/>
      <c r="D309" s="307"/>
      <c r="E309" s="307"/>
      <c r="F309" s="307"/>
      <c r="G309" s="30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164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66">
        <v>32</v>
      </c>
      <c r="B310" s="167" t="s">
        <v>359</v>
      </c>
      <c r="C310" s="176" t="s">
        <v>360</v>
      </c>
      <c r="D310" s="168" t="s">
        <v>221</v>
      </c>
      <c r="E310" s="169">
        <v>32.549999999999997</v>
      </c>
      <c r="F310" s="170"/>
      <c r="G310" s="171">
        <f>ROUND(E310*F310,2)</f>
        <v>0</v>
      </c>
      <c r="H310" s="170"/>
      <c r="I310" s="171">
        <f>ROUND(E310*H310,2)</f>
        <v>0</v>
      </c>
      <c r="J310" s="170"/>
      <c r="K310" s="171">
        <f>ROUND(E310*J310,2)</f>
        <v>0</v>
      </c>
      <c r="L310" s="171">
        <v>21</v>
      </c>
      <c r="M310" s="171">
        <f>G310*(1+L310/100)</f>
        <v>0</v>
      </c>
      <c r="N310" s="171">
        <v>0</v>
      </c>
      <c r="O310" s="171">
        <f>ROUND(E310*N310,2)</f>
        <v>0</v>
      </c>
      <c r="P310" s="171">
        <v>0</v>
      </c>
      <c r="Q310" s="171">
        <f>ROUND(E310*P310,2)</f>
        <v>0</v>
      </c>
      <c r="R310" s="171"/>
      <c r="S310" s="171" t="s">
        <v>156</v>
      </c>
      <c r="T310" s="172" t="s">
        <v>157</v>
      </c>
      <c r="U310" s="156">
        <v>0</v>
      </c>
      <c r="V310" s="156">
        <f>ROUND(E310*U310,2)</f>
        <v>0</v>
      </c>
      <c r="W310" s="156"/>
      <c r="X310" s="156" t="s">
        <v>158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159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77" t="s">
        <v>361</v>
      </c>
      <c r="D311" s="157"/>
      <c r="E311" s="158">
        <v>32.549999999999997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163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306"/>
      <c r="D312" s="307"/>
      <c r="E312" s="307"/>
      <c r="F312" s="307"/>
      <c r="G312" s="30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164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x14ac:dyDescent="0.2">
      <c r="A313" s="160" t="s">
        <v>151</v>
      </c>
      <c r="B313" s="161" t="s">
        <v>111</v>
      </c>
      <c r="C313" s="175" t="s">
        <v>112</v>
      </c>
      <c r="D313" s="162"/>
      <c r="E313" s="163"/>
      <c r="F313" s="164"/>
      <c r="G313" s="164">
        <f>SUMIF(AG314:AG329,"&lt;&gt;NOR",G314:G329)</f>
        <v>0</v>
      </c>
      <c r="H313" s="164"/>
      <c r="I313" s="164">
        <f>SUM(I314:I329)</f>
        <v>0</v>
      </c>
      <c r="J313" s="164"/>
      <c r="K313" s="164">
        <f>SUM(K314:K329)</f>
        <v>0</v>
      </c>
      <c r="L313" s="164"/>
      <c r="M313" s="164">
        <f>SUM(M314:M329)</f>
        <v>0</v>
      </c>
      <c r="N313" s="164"/>
      <c r="O313" s="164">
        <f>SUM(O314:O329)</f>
        <v>0</v>
      </c>
      <c r="P313" s="164"/>
      <c r="Q313" s="164">
        <f>SUM(Q314:Q329)</f>
        <v>0</v>
      </c>
      <c r="R313" s="164"/>
      <c r="S313" s="164"/>
      <c r="T313" s="165"/>
      <c r="U313" s="159"/>
      <c r="V313" s="159">
        <f>SUM(V314:V329)</f>
        <v>0</v>
      </c>
      <c r="W313" s="159"/>
      <c r="X313" s="159"/>
      <c r="AG313" t="s">
        <v>152</v>
      </c>
    </row>
    <row r="314" spans="1:60" outlineLevel="1" x14ac:dyDescent="0.2">
      <c r="A314" s="166">
        <v>33</v>
      </c>
      <c r="B314" s="167" t="s">
        <v>362</v>
      </c>
      <c r="C314" s="176" t="s">
        <v>363</v>
      </c>
      <c r="D314" s="168" t="s">
        <v>332</v>
      </c>
      <c r="E314" s="169">
        <v>2</v>
      </c>
      <c r="F314" s="170"/>
      <c r="G314" s="171">
        <f>ROUND(E314*F314,2)</f>
        <v>0</v>
      </c>
      <c r="H314" s="170"/>
      <c r="I314" s="171">
        <f>ROUND(E314*H314,2)</f>
        <v>0</v>
      </c>
      <c r="J314" s="170"/>
      <c r="K314" s="171">
        <f>ROUND(E314*J314,2)</f>
        <v>0</v>
      </c>
      <c r="L314" s="171">
        <v>21</v>
      </c>
      <c r="M314" s="171">
        <f>G314*(1+L314/100)</f>
        <v>0</v>
      </c>
      <c r="N314" s="171">
        <v>0</v>
      </c>
      <c r="O314" s="171">
        <f>ROUND(E314*N314,2)</f>
        <v>0</v>
      </c>
      <c r="P314" s="171">
        <v>0</v>
      </c>
      <c r="Q314" s="171">
        <f>ROUND(E314*P314,2)</f>
        <v>0</v>
      </c>
      <c r="R314" s="171"/>
      <c r="S314" s="171" t="s">
        <v>156</v>
      </c>
      <c r="T314" s="172" t="s">
        <v>175</v>
      </c>
      <c r="U314" s="156">
        <v>0</v>
      </c>
      <c r="V314" s="156">
        <f>ROUND(E314*U314,2)</f>
        <v>0</v>
      </c>
      <c r="W314" s="156"/>
      <c r="X314" s="156" t="s">
        <v>158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159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304" t="s">
        <v>347</v>
      </c>
      <c r="D315" s="305"/>
      <c r="E315" s="305"/>
      <c r="F315" s="305"/>
      <c r="G315" s="305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308" t="s">
        <v>364</v>
      </c>
      <c r="D316" s="309"/>
      <c r="E316" s="309"/>
      <c r="F316" s="309"/>
      <c r="G316" s="309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161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308" t="s">
        <v>365</v>
      </c>
      <c r="D317" s="309"/>
      <c r="E317" s="309"/>
      <c r="F317" s="309"/>
      <c r="G317" s="309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161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308" t="s">
        <v>366</v>
      </c>
      <c r="D318" s="309"/>
      <c r="E318" s="309"/>
      <c r="F318" s="309"/>
      <c r="G318" s="309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161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308" t="s">
        <v>367</v>
      </c>
      <c r="D319" s="309"/>
      <c r="E319" s="309"/>
      <c r="F319" s="309"/>
      <c r="G319" s="309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161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308" t="s">
        <v>368</v>
      </c>
      <c r="D320" s="309"/>
      <c r="E320" s="309"/>
      <c r="F320" s="309"/>
      <c r="G320" s="309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161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306"/>
      <c r="D321" s="307"/>
      <c r="E321" s="307"/>
      <c r="F321" s="307"/>
      <c r="G321" s="30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164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66">
        <v>34</v>
      </c>
      <c r="B322" s="167" t="s">
        <v>369</v>
      </c>
      <c r="C322" s="176" t="s">
        <v>370</v>
      </c>
      <c r="D322" s="168" t="s">
        <v>332</v>
      </c>
      <c r="E322" s="169">
        <v>2</v>
      </c>
      <c r="F322" s="170"/>
      <c r="G322" s="171">
        <f>ROUND(E322*F322,2)</f>
        <v>0</v>
      </c>
      <c r="H322" s="170"/>
      <c r="I322" s="171">
        <f>ROUND(E322*H322,2)</f>
        <v>0</v>
      </c>
      <c r="J322" s="170"/>
      <c r="K322" s="171">
        <f>ROUND(E322*J322,2)</f>
        <v>0</v>
      </c>
      <c r="L322" s="171">
        <v>21</v>
      </c>
      <c r="M322" s="171">
        <f>G322*(1+L322/100)</f>
        <v>0</v>
      </c>
      <c r="N322" s="171">
        <v>0</v>
      </c>
      <c r="O322" s="171">
        <f>ROUND(E322*N322,2)</f>
        <v>0</v>
      </c>
      <c r="P322" s="171">
        <v>0</v>
      </c>
      <c r="Q322" s="171">
        <f>ROUND(E322*P322,2)</f>
        <v>0</v>
      </c>
      <c r="R322" s="171"/>
      <c r="S322" s="171" t="s">
        <v>156</v>
      </c>
      <c r="T322" s="172" t="s">
        <v>175</v>
      </c>
      <c r="U322" s="156">
        <v>0</v>
      </c>
      <c r="V322" s="156">
        <f>ROUND(E322*U322,2)</f>
        <v>0</v>
      </c>
      <c r="W322" s="156"/>
      <c r="X322" s="156" t="s">
        <v>158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159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304" t="s">
        <v>347</v>
      </c>
      <c r="D323" s="305"/>
      <c r="E323" s="305"/>
      <c r="F323" s="305"/>
      <c r="G323" s="305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161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308" t="s">
        <v>364</v>
      </c>
      <c r="D324" s="309"/>
      <c r="E324" s="309"/>
      <c r="F324" s="309"/>
      <c r="G324" s="309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161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308" t="s">
        <v>365</v>
      </c>
      <c r="D325" s="309"/>
      <c r="E325" s="309"/>
      <c r="F325" s="309"/>
      <c r="G325" s="309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161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308" t="s">
        <v>366</v>
      </c>
      <c r="D326" s="309"/>
      <c r="E326" s="309"/>
      <c r="F326" s="309"/>
      <c r="G326" s="309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161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308" t="s">
        <v>367</v>
      </c>
      <c r="D327" s="309"/>
      <c r="E327" s="309"/>
      <c r="F327" s="309"/>
      <c r="G327" s="309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161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308" t="s">
        <v>368</v>
      </c>
      <c r="D328" s="309"/>
      <c r="E328" s="309"/>
      <c r="F328" s="309"/>
      <c r="G328" s="309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161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306"/>
      <c r="D329" s="307"/>
      <c r="E329" s="307"/>
      <c r="F329" s="307"/>
      <c r="G329" s="30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164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x14ac:dyDescent="0.2">
      <c r="A330" s="160" t="s">
        <v>151</v>
      </c>
      <c r="B330" s="161" t="s">
        <v>113</v>
      </c>
      <c r="C330" s="175" t="s">
        <v>114</v>
      </c>
      <c r="D330" s="162"/>
      <c r="E330" s="163"/>
      <c r="F330" s="164"/>
      <c r="G330" s="164">
        <f>SUMIF(AG331:AG334,"&lt;&gt;NOR",G331:G334)</f>
        <v>0</v>
      </c>
      <c r="H330" s="164"/>
      <c r="I330" s="164">
        <f>SUM(I331:I334)</f>
        <v>0</v>
      </c>
      <c r="J330" s="164"/>
      <c r="K330" s="164">
        <f>SUM(K331:K334)</f>
        <v>0</v>
      </c>
      <c r="L330" s="164"/>
      <c r="M330" s="164">
        <f>SUM(M331:M334)</f>
        <v>0</v>
      </c>
      <c r="N330" s="164"/>
      <c r="O330" s="164">
        <f>SUM(O331:O334)</f>
        <v>0</v>
      </c>
      <c r="P330" s="164"/>
      <c r="Q330" s="164">
        <f>SUM(Q331:Q334)</f>
        <v>0</v>
      </c>
      <c r="R330" s="164"/>
      <c r="S330" s="164"/>
      <c r="T330" s="165"/>
      <c r="U330" s="159"/>
      <c r="V330" s="159">
        <f>SUM(V331:V334)</f>
        <v>0</v>
      </c>
      <c r="W330" s="159"/>
      <c r="X330" s="159"/>
      <c r="AG330" t="s">
        <v>152</v>
      </c>
    </row>
    <row r="331" spans="1:60" outlineLevel="1" x14ac:dyDescent="0.2">
      <c r="A331" s="166">
        <v>35</v>
      </c>
      <c r="B331" s="167" t="s">
        <v>371</v>
      </c>
      <c r="C331" s="176" t="s">
        <v>372</v>
      </c>
      <c r="D331" s="168" t="s">
        <v>308</v>
      </c>
      <c r="E331" s="169">
        <v>1</v>
      </c>
      <c r="F331" s="170"/>
      <c r="G331" s="171">
        <f>ROUND(E331*F331,2)</f>
        <v>0</v>
      </c>
      <c r="H331" s="170"/>
      <c r="I331" s="171">
        <f>ROUND(E331*H331,2)</f>
        <v>0</v>
      </c>
      <c r="J331" s="170"/>
      <c r="K331" s="171">
        <f>ROUND(E331*J331,2)</f>
        <v>0</v>
      </c>
      <c r="L331" s="171">
        <v>21</v>
      </c>
      <c r="M331" s="171">
        <f>G331*(1+L331/100)</f>
        <v>0</v>
      </c>
      <c r="N331" s="171">
        <v>0</v>
      </c>
      <c r="O331" s="171">
        <f>ROUND(E331*N331,2)</f>
        <v>0</v>
      </c>
      <c r="P331" s="171">
        <v>0</v>
      </c>
      <c r="Q331" s="171">
        <f>ROUND(E331*P331,2)</f>
        <v>0</v>
      </c>
      <c r="R331" s="171"/>
      <c r="S331" s="171" t="s">
        <v>156</v>
      </c>
      <c r="T331" s="172" t="s">
        <v>268</v>
      </c>
      <c r="U331" s="156">
        <v>0</v>
      </c>
      <c r="V331" s="156">
        <f>ROUND(E331*U331,2)</f>
        <v>0</v>
      </c>
      <c r="W331" s="156"/>
      <c r="X331" s="156" t="s">
        <v>158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159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54"/>
      <c r="B332" s="155"/>
      <c r="C332" s="304" t="s">
        <v>373</v>
      </c>
      <c r="D332" s="305"/>
      <c r="E332" s="305"/>
      <c r="F332" s="305"/>
      <c r="G332" s="305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161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73" t="str">
        <f>C332</f>
        <v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v>
      </c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308" t="s">
        <v>374</v>
      </c>
      <c r="D333" s="309"/>
      <c r="E333" s="309"/>
      <c r="F333" s="309"/>
      <c r="G333" s="309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161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306"/>
      <c r="D334" s="307"/>
      <c r="E334" s="307"/>
      <c r="F334" s="307"/>
      <c r="G334" s="30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164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x14ac:dyDescent="0.2">
      <c r="A335" s="3"/>
      <c r="B335" s="4"/>
      <c r="C335" s="178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AE335">
        <v>15</v>
      </c>
      <c r="AF335">
        <v>21</v>
      </c>
      <c r="AG335" t="s">
        <v>138</v>
      </c>
    </row>
    <row r="336" spans="1:60" x14ac:dyDescent="0.2">
      <c r="A336" s="150"/>
      <c r="B336" s="151" t="s">
        <v>29</v>
      </c>
      <c r="C336" s="179"/>
      <c r="D336" s="152"/>
      <c r="E336" s="153"/>
      <c r="F336" s="153"/>
      <c r="G336" s="174">
        <f>G8+G101+G135+G236+G261+G313+G330</f>
        <v>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f>SUMIF(L7:L334,AE335,G7:G334)</f>
        <v>0</v>
      </c>
      <c r="AF336">
        <f>SUMIF(L7:L334,AF335,G7:G334)</f>
        <v>0</v>
      </c>
      <c r="AG336" t="s">
        <v>375</v>
      </c>
    </row>
    <row r="337" spans="3:33" x14ac:dyDescent="0.2">
      <c r="C337" s="180"/>
      <c r="D337" s="10"/>
      <c r="AG337" t="s">
        <v>376</v>
      </c>
    </row>
    <row r="338" spans="3:33" x14ac:dyDescent="0.2">
      <c r="D338" s="10"/>
    </row>
    <row r="339" spans="3:33" x14ac:dyDescent="0.2">
      <c r="D339" s="10"/>
    </row>
    <row r="340" spans="3:33" x14ac:dyDescent="0.2">
      <c r="D340" s="10"/>
    </row>
    <row r="341" spans="3:33" x14ac:dyDescent="0.2">
      <c r="D341" s="10"/>
    </row>
    <row r="342" spans="3:33" x14ac:dyDescent="0.2">
      <c r="D342" s="10"/>
    </row>
    <row r="343" spans="3:33" x14ac:dyDescent="0.2">
      <c r="D343" s="10"/>
    </row>
    <row r="344" spans="3:33" x14ac:dyDescent="0.2">
      <c r="D344" s="10"/>
    </row>
    <row r="345" spans="3:33" x14ac:dyDescent="0.2">
      <c r="D345" s="10"/>
    </row>
    <row r="346" spans="3:33" x14ac:dyDescent="0.2">
      <c r="D346" s="10"/>
    </row>
    <row r="347" spans="3:33" x14ac:dyDescent="0.2">
      <c r="D347" s="10"/>
    </row>
    <row r="348" spans="3:33" x14ac:dyDescent="0.2">
      <c r="D348" s="10"/>
    </row>
    <row r="349" spans="3:33" x14ac:dyDescent="0.2">
      <c r="D349" s="10"/>
    </row>
    <row r="350" spans="3:33" x14ac:dyDescent="0.2">
      <c r="D350" s="10"/>
    </row>
    <row r="351" spans="3:33" x14ac:dyDescent="0.2">
      <c r="D351" s="10"/>
    </row>
    <row r="352" spans="3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d/kArb1PV93+v0OhEP3tWMp9PqyVb3xOlr5nfkWwo9JHj6w7iIN4bzFKgdDl1g/LoJG5w8tbWsHsW8iHdm4rg==" saltValue="KpHtV1zIYIDKXgfFT9y/rA==" spinCount="100000" sheet="1"/>
  <mergeCells count="234">
    <mergeCell ref="C327:G327"/>
    <mergeCell ref="C328:G328"/>
    <mergeCell ref="C329:G329"/>
    <mergeCell ref="C332:G332"/>
    <mergeCell ref="C333:G333"/>
    <mergeCell ref="C334:G334"/>
    <mergeCell ref="C320:G320"/>
    <mergeCell ref="C321:G321"/>
    <mergeCell ref="C323:G323"/>
    <mergeCell ref="C324:G324"/>
    <mergeCell ref="C325:G325"/>
    <mergeCell ref="C326:G326"/>
    <mergeCell ref="C312:G312"/>
    <mergeCell ref="C315:G315"/>
    <mergeCell ref="C316:G316"/>
    <mergeCell ref="C317:G317"/>
    <mergeCell ref="C318:G318"/>
    <mergeCell ref="C319:G319"/>
    <mergeCell ref="C300:G300"/>
    <mergeCell ref="C302:G302"/>
    <mergeCell ref="C304:G304"/>
    <mergeCell ref="C305:G305"/>
    <mergeCell ref="C306:G306"/>
    <mergeCell ref="C309:G309"/>
    <mergeCell ref="C291:G291"/>
    <mergeCell ref="C292:G292"/>
    <mergeCell ref="C293:G293"/>
    <mergeCell ref="C296:G296"/>
    <mergeCell ref="C298:G298"/>
    <mergeCell ref="C299:G299"/>
    <mergeCell ref="C281:G281"/>
    <mergeCell ref="C283:G283"/>
    <mergeCell ref="C285:G285"/>
    <mergeCell ref="C286:G286"/>
    <mergeCell ref="C287:G287"/>
    <mergeCell ref="C289:G289"/>
    <mergeCell ref="C272:G272"/>
    <mergeCell ref="C273:G273"/>
    <mergeCell ref="C274:G274"/>
    <mergeCell ref="C277:G277"/>
    <mergeCell ref="C279:G279"/>
    <mergeCell ref="C280:G280"/>
    <mergeCell ref="C258:G258"/>
    <mergeCell ref="C259:G259"/>
    <mergeCell ref="C260:G260"/>
    <mergeCell ref="C263:G263"/>
    <mergeCell ref="C264:G264"/>
    <mergeCell ref="C270:G270"/>
    <mergeCell ref="C252:G252"/>
    <mergeCell ref="C253:G253"/>
    <mergeCell ref="C254:G254"/>
    <mergeCell ref="C255:G255"/>
    <mergeCell ref="C256:G256"/>
    <mergeCell ref="C257:G257"/>
    <mergeCell ref="C246:G246"/>
    <mergeCell ref="C247:G247"/>
    <mergeCell ref="C248:G248"/>
    <mergeCell ref="C249:G249"/>
    <mergeCell ref="C250:G250"/>
    <mergeCell ref="C251:G251"/>
    <mergeCell ref="C238:G238"/>
    <mergeCell ref="C239:G239"/>
    <mergeCell ref="C240:G240"/>
    <mergeCell ref="C241:G241"/>
    <mergeCell ref="C242:G242"/>
    <mergeCell ref="C244:G244"/>
    <mergeCell ref="C228:G228"/>
    <mergeCell ref="C230:G230"/>
    <mergeCell ref="C231:G231"/>
    <mergeCell ref="C232:G232"/>
    <mergeCell ref="C233:G233"/>
    <mergeCell ref="C235:G235"/>
    <mergeCell ref="C219:G219"/>
    <mergeCell ref="C220:G220"/>
    <mergeCell ref="C222:G222"/>
    <mergeCell ref="C224:G224"/>
    <mergeCell ref="C225:G225"/>
    <mergeCell ref="C226:G226"/>
    <mergeCell ref="C212:G212"/>
    <mergeCell ref="C214:G214"/>
    <mergeCell ref="C215:G215"/>
    <mergeCell ref="C216:G216"/>
    <mergeCell ref="C217:G217"/>
    <mergeCell ref="C218:G218"/>
    <mergeCell ref="C205:G205"/>
    <mergeCell ref="C206:G206"/>
    <mergeCell ref="C207:G207"/>
    <mergeCell ref="C208:G208"/>
    <mergeCell ref="C209:G209"/>
    <mergeCell ref="C210:G210"/>
    <mergeCell ref="C197:G197"/>
    <mergeCell ref="C198:G198"/>
    <mergeCell ref="C199:G199"/>
    <mergeCell ref="C200:G200"/>
    <mergeCell ref="C202:G202"/>
    <mergeCell ref="C204:G204"/>
    <mergeCell ref="C189:G189"/>
    <mergeCell ref="C190:G190"/>
    <mergeCell ref="C192:G192"/>
    <mergeCell ref="C194:G194"/>
    <mergeCell ref="C195:G195"/>
    <mergeCell ref="C196:G196"/>
    <mergeCell ref="C182:G182"/>
    <mergeCell ref="C184:G184"/>
    <mergeCell ref="C185:G185"/>
    <mergeCell ref="C186:G186"/>
    <mergeCell ref="C187:G187"/>
    <mergeCell ref="C188:G188"/>
    <mergeCell ref="C175:G175"/>
    <mergeCell ref="C176:G176"/>
    <mergeCell ref="C177:G177"/>
    <mergeCell ref="C178:G178"/>
    <mergeCell ref="C179:G179"/>
    <mergeCell ref="C180:G180"/>
    <mergeCell ref="C167:G167"/>
    <mergeCell ref="C168:G168"/>
    <mergeCell ref="C169:G169"/>
    <mergeCell ref="C170:G170"/>
    <mergeCell ref="C172:G172"/>
    <mergeCell ref="C174:G174"/>
    <mergeCell ref="C158:G158"/>
    <mergeCell ref="C160:G160"/>
    <mergeCell ref="C161:G161"/>
    <mergeCell ref="C162:G162"/>
    <mergeCell ref="C163:G163"/>
    <mergeCell ref="C165:G165"/>
    <mergeCell ref="C147:G147"/>
    <mergeCell ref="C151:G151"/>
    <mergeCell ref="C153:G153"/>
    <mergeCell ref="C154:G154"/>
    <mergeCell ref="C155:G155"/>
    <mergeCell ref="C156:G156"/>
    <mergeCell ref="C139:G139"/>
    <mergeCell ref="C140:G140"/>
    <mergeCell ref="C142:G142"/>
    <mergeCell ref="C144:G144"/>
    <mergeCell ref="C145:G145"/>
    <mergeCell ref="C146:G146"/>
    <mergeCell ref="C126:G126"/>
    <mergeCell ref="C128:G128"/>
    <mergeCell ref="C129:G129"/>
    <mergeCell ref="C134:G134"/>
    <mergeCell ref="C137:G137"/>
    <mergeCell ref="C138:G138"/>
    <mergeCell ref="C114:G114"/>
    <mergeCell ref="C115:G115"/>
    <mergeCell ref="C116:G116"/>
    <mergeCell ref="C118:G118"/>
    <mergeCell ref="C120:G120"/>
    <mergeCell ref="C121:G121"/>
    <mergeCell ref="C108:G108"/>
    <mergeCell ref="C109:G109"/>
    <mergeCell ref="C110:G110"/>
    <mergeCell ref="C111:G111"/>
    <mergeCell ref="C112:G112"/>
    <mergeCell ref="C113:G113"/>
    <mergeCell ref="C96:G96"/>
    <mergeCell ref="C97:G97"/>
    <mergeCell ref="C98:G98"/>
    <mergeCell ref="C100:G100"/>
    <mergeCell ref="C103:G103"/>
    <mergeCell ref="C106:G106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75:G75"/>
    <mergeCell ref="C78:G78"/>
    <mergeCell ref="C80:G80"/>
    <mergeCell ref="C81:G81"/>
    <mergeCell ref="C82:G82"/>
    <mergeCell ref="C83:G83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C57:G57"/>
    <mergeCell ref="C58:G58"/>
    <mergeCell ref="C59:G59"/>
    <mergeCell ref="C60:G60"/>
    <mergeCell ref="C61:G61"/>
    <mergeCell ref="C62:G62"/>
    <mergeCell ref="C47:G47"/>
    <mergeCell ref="C48:G48"/>
    <mergeCell ref="C52:G52"/>
    <mergeCell ref="C54:G54"/>
    <mergeCell ref="C55:G55"/>
    <mergeCell ref="C56:G56"/>
    <mergeCell ref="C41:G41"/>
    <mergeCell ref="C42:G42"/>
    <mergeCell ref="C43:G43"/>
    <mergeCell ref="C44:G44"/>
    <mergeCell ref="C45:G45"/>
    <mergeCell ref="C46:G46"/>
    <mergeCell ref="C35:G35"/>
    <mergeCell ref="C36:G36"/>
    <mergeCell ref="C37:G37"/>
    <mergeCell ref="C38:G38"/>
    <mergeCell ref="C39:G39"/>
    <mergeCell ref="C40:G40"/>
    <mergeCell ref="C32:G32"/>
    <mergeCell ref="C33:G33"/>
    <mergeCell ref="C34:G34"/>
    <mergeCell ref="C14:G14"/>
    <mergeCell ref="C18:G18"/>
    <mergeCell ref="C20:G20"/>
    <mergeCell ref="C25:G25"/>
    <mergeCell ref="C27:G27"/>
    <mergeCell ref="C28:G28"/>
    <mergeCell ref="A1:G1"/>
    <mergeCell ref="C2:G2"/>
    <mergeCell ref="C3:G3"/>
    <mergeCell ref="C4:G4"/>
    <mergeCell ref="C10:G10"/>
    <mergeCell ref="C12:G12"/>
    <mergeCell ref="C29:G29"/>
    <mergeCell ref="C30:G30"/>
    <mergeCell ref="C31:G3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48</v>
      </c>
      <c r="C3" s="298" t="s">
        <v>49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1" t="s">
        <v>53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SUMIF(AG9:AG92,"&lt;&gt;NOR",G9:G92)</f>
        <v>0</v>
      </c>
      <c r="H8" s="164"/>
      <c r="I8" s="164">
        <f>SUM(I9:I92)</f>
        <v>0</v>
      </c>
      <c r="J8" s="164"/>
      <c r="K8" s="164">
        <f>SUM(K9:K92)</f>
        <v>0</v>
      </c>
      <c r="L8" s="164"/>
      <c r="M8" s="164">
        <f>SUM(M9:M92)</f>
        <v>0</v>
      </c>
      <c r="N8" s="164"/>
      <c r="O8" s="164">
        <f>SUM(O9:O92)</f>
        <v>1.62</v>
      </c>
      <c r="P8" s="164"/>
      <c r="Q8" s="164">
        <f>SUM(Q9:Q92)</f>
        <v>0</v>
      </c>
      <c r="R8" s="164"/>
      <c r="S8" s="164"/>
      <c r="T8" s="165"/>
      <c r="U8" s="159"/>
      <c r="V8" s="159">
        <f>SUM(V9:V92)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165</v>
      </c>
      <c r="C9" s="176" t="s">
        <v>166</v>
      </c>
      <c r="D9" s="168" t="s">
        <v>167</v>
      </c>
      <c r="E9" s="169">
        <v>2896.95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168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377</v>
      </c>
      <c r="D11" s="157"/>
      <c r="E11" s="158">
        <v>2896.95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172</v>
      </c>
      <c r="C13" s="176" t="s">
        <v>173</v>
      </c>
      <c r="D13" s="168" t="s">
        <v>174</v>
      </c>
      <c r="E13" s="169">
        <v>222.39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156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158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4" t="s">
        <v>176</v>
      </c>
      <c r="D14" s="305"/>
      <c r="E14" s="305"/>
      <c r="F14" s="305"/>
      <c r="G14" s="30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7" t="s">
        <v>378</v>
      </c>
      <c r="D15" s="157"/>
      <c r="E15" s="158">
        <v>177.91200000000001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379</v>
      </c>
      <c r="D16" s="157"/>
      <c r="E16" s="158">
        <v>44.478000000000002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6"/>
      <c r="D17" s="307"/>
      <c r="E17" s="307"/>
      <c r="F17" s="307"/>
      <c r="G17" s="30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3</v>
      </c>
      <c r="B18" s="167" t="s">
        <v>380</v>
      </c>
      <c r="C18" s="176" t="s">
        <v>381</v>
      </c>
      <c r="D18" s="168" t="s">
        <v>174</v>
      </c>
      <c r="E18" s="169">
        <v>399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156</v>
      </c>
      <c r="T18" s="172" t="s">
        <v>157</v>
      </c>
      <c r="U18" s="156">
        <v>0</v>
      </c>
      <c r="V18" s="156">
        <f>ROUND(E18*U18,2)</f>
        <v>0</v>
      </c>
      <c r="W18" s="156"/>
      <c r="X18" s="156" t="s">
        <v>158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4" t="s">
        <v>183</v>
      </c>
      <c r="D19" s="305"/>
      <c r="E19" s="305"/>
      <c r="F19" s="305"/>
      <c r="G19" s="30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8" t="s">
        <v>184</v>
      </c>
      <c r="D20" s="309"/>
      <c r="E20" s="309"/>
      <c r="F20" s="309"/>
      <c r="G20" s="30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8" t="s">
        <v>185</v>
      </c>
      <c r="D21" s="309"/>
      <c r="E21" s="309"/>
      <c r="F21" s="309"/>
      <c r="G21" s="30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08" t="s">
        <v>186</v>
      </c>
      <c r="D22" s="309"/>
      <c r="E22" s="309"/>
      <c r="F22" s="309"/>
      <c r="G22" s="30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08" t="s">
        <v>187</v>
      </c>
      <c r="D23" s="309"/>
      <c r="E23" s="309"/>
      <c r="F23" s="309"/>
      <c r="G23" s="30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- ztížení vykopávek v blízkosti podzemního vedení, konstrukcí a objektů vč. jejich dočasného zajištění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8" t="s">
        <v>188</v>
      </c>
      <c r="D24" s="309"/>
      <c r="E24" s="309"/>
      <c r="F24" s="309"/>
      <c r="G24" s="30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8" t="s">
        <v>382</v>
      </c>
      <c r="D25" s="309"/>
      <c r="E25" s="309"/>
      <c r="F25" s="309"/>
      <c r="G25" s="309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08" t="s">
        <v>189</v>
      </c>
      <c r="D26" s="309"/>
      <c r="E26" s="309"/>
      <c r="F26" s="309"/>
      <c r="G26" s="309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8" t="s">
        <v>190</v>
      </c>
      <c r="D27" s="309"/>
      <c r="E27" s="309"/>
      <c r="F27" s="309"/>
      <c r="G27" s="30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- čerpání vody vč. čerpacích jímek, potrubí a pohotovostní čerpací soupravy (viz ustanovení k pol. 1151,2)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08" t="s">
        <v>191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8" t="s">
        <v>192</v>
      </c>
      <c r="D29" s="309"/>
      <c r="E29" s="309"/>
      <c r="F29" s="309"/>
      <c r="G29" s="309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308" t="s">
        <v>193</v>
      </c>
      <c r="D30" s="309"/>
      <c r="E30" s="309"/>
      <c r="F30" s="309"/>
      <c r="G30" s="30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08" t="s">
        <v>194</v>
      </c>
      <c r="D31" s="309"/>
      <c r="E31" s="309"/>
      <c r="F31" s="309"/>
      <c r="G31" s="309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3" t="str">
        <f>C31</f>
        <v>- svahování a přesvah. svahů do konečného tvaru, výměna hornin v podloží a v pláni znehodnocené klimatickými vlivy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308" t="s">
        <v>196</v>
      </c>
      <c r="D32" s="309"/>
      <c r="E32" s="309"/>
      <c r="F32" s="309"/>
      <c r="G32" s="30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197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8" t="s">
        <v>198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199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308" t="s">
        <v>200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08" t="s">
        <v>201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202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203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308" t="s">
        <v>204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- veškeré pomocné konstrukce umožňující provedení vykopávky (příjezdy, sjezdy, nájezdy, lešení, podpěr. konstr., přemostění, zpevněné plochy, zakrytí a pod.)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77" t="s">
        <v>383</v>
      </c>
      <c r="D41" s="157"/>
      <c r="E41" s="158">
        <v>399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6"/>
      <c r="D42" s="307"/>
      <c r="E42" s="307"/>
      <c r="F42" s="307"/>
      <c r="G42" s="30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4</v>
      </c>
      <c r="B43" s="167" t="s">
        <v>181</v>
      </c>
      <c r="C43" s="176" t="s">
        <v>182</v>
      </c>
      <c r="D43" s="168" t="s">
        <v>174</v>
      </c>
      <c r="E43" s="169">
        <v>177.91200000000001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5.77E-3</v>
      </c>
      <c r="O43" s="171">
        <f>ROUND(E43*N43,2)</f>
        <v>1.03</v>
      </c>
      <c r="P43" s="171">
        <v>0</v>
      </c>
      <c r="Q43" s="171">
        <f>ROUND(E43*P43,2)</f>
        <v>0</v>
      </c>
      <c r="R43" s="171"/>
      <c r="S43" s="171" t="s">
        <v>156</v>
      </c>
      <c r="T43" s="172" t="s">
        <v>157</v>
      </c>
      <c r="U43" s="156">
        <v>0</v>
      </c>
      <c r="V43" s="156">
        <f>ROUND(E43*U43,2)</f>
        <v>0</v>
      </c>
      <c r="W43" s="156"/>
      <c r="X43" s="156" t="s">
        <v>158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4" t="s">
        <v>183</v>
      </c>
      <c r="D44" s="305"/>
      <c r="E44" s="305"/>
      <c r="F44" s="305"/>
      <c r="G44" s="305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184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185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186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308" t="s">
        <v>187</v>
      </c>
      <c r="D48" s="309"/>
      <c r="E48" s="309"/>
      <c r="F48" s="309"/>
      <c r="G48" s="30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3" t="str">
        <f>C48</f>
        <v>- ztížení vykopávek v blízkosti podzemního vedení, konstrukcí a objektů vč. jejich dočasného zajištění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08" t="s">
        <v>188</v>
      </c>
      <c r="D49" s="309"/>
      <c r="E49" s="309"/>
      <c r="F49" s="309"/>
      <c r="G49" s="309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308" t="s">
        <v>189</v>
      </c>
      <c r="D50" s="309"/>
      <c r="E50" s="309"/>
      <c r="F50" s="309"/>
      <c r="G50" s="309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08" t="s">
        <v>190</v>
      </c>
      <c r="D51" s="309"/>
      <c r="E51" s="309"/>
      <c r="F51" s="309"/>
      <c r="G51" s="309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3" t="str">
        <f>C51</f>
        <v>- čerpání vody vč. čerpacích jímek, potrubí a pohotovostní čerpací soupravy (viz ustanovení k pol. 1151,2)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308" t="s">
        <v>191</v>
      </c>
      <c r="D52" s="309"/>
      <c r="E52" s="309"/>
      <c r="F52" s="309"/>
      <c r="G52" s="30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8" t="s">
        <v>192</v>
      </c>
      <c r="D53" s="309"/>
      <c r="E53" s="309"/>
      <c r="F53" s="309"/>
      <c r="G53" s="30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193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194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3" t="str">
        <f>C55</f>
        <v>- svahování a přesvah. svahů do konečného tvaru, výměna hornin v podloží a v pláni znehodnocené klimatickými vlivy</v>
      </c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8" t="s">
        <v>195</v>
      </c>
      <c r="D56" s="309"/>
      <c r="E56" s="309"/>
      <c r="F56" s="309"/>
      <c r="G56" s="30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8" t="s">
        <v>196</v>
      </c>
      <c r="D57" s="309"/>
      <c r="E57" s="309"/>
      <c r="F57" s="309"/>
      <c r="G57" s="309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308" t="s">
        <v>197</v>
      </c>
      <c r="D58" s="309"/>
      <c r="E58" s="309"/>
      <c r="F58" s="309"/>
      <c r="G58" s="309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08" t="s">
        <v>198</v>
      </c>
      <c r="D59" s="309"/>
      <c r="E59" s="309"/>
      <c r="F59" s="309"/>
      <c r="G59" s="30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8" t="s">
        <v>199</v>
      </c>
      <c r="D60" s="309"/>
      <c r="E60" s="309"/>
      <c r="F60" s="309"/>
      <c r="G60" s="30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200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201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202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308" t="s">
        <v>203</v>
      </c>
      <c r="D64" s="309"/>
      <c r="E64" s="309"/>
      <c r="F64" s="309"/>
      <c r="G64" s="30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54"/>
      <c r="B65" s="155"/>
      <c r="C65" s="308" t="s">
        <v>204</v>
      </c>
      <c r="D65" s="309"/>
      <c r="E65" s="309"/>
      <c r="F65" s="309"/>
      <c r="G65" s="30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- veškeré pomocné konstrukce umožňující provedení vykopávky (příjezdy, sjezdy, nájezdy, lešení, podpěr. konstr., přemostění, zpevněné plochy, zakrytí a pod.)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77" t="s">
        <v>384</v>
      </c>
      <c r="D66" s="157"/>
      <c r="E66" s="158">
        <v>177.91200000000001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06"/>
      <c r="D67" s="307"/>
      <c r="E67" s="307"/>
      <c r="F67" s="307"/>
      <c r="G67" s="307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5</v>
      </c>
      <c r="B68" s="167" t="s">
        <v>207</v>
      </c>
      <c r="C68" s="176" t="s">
        <v>208</v>
      </c>
      <c r="D68" s="168" t="s">
        <v>174</v>
      </c>
      <c r="E68" s="169">
        <v>35.5824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1.6549999999999999E-2</v>
      </c>
      <c r="O68" s="171">
        <f>ROUND(E68*N68,2)</f>
        <v>0.59</v>
      </c>
      <c r="P68" s="171">
        <v>0</v>
      </c>
      <c r="Q68" s="171">
        <f>ROUND(E68*P68,2)</f>
        <v>0</v>
      </c>
      <c r="R68" s="171"/>
      <c r="S68" s="171" t="s">
        <v>156</v>
      </c>
      <c r="T68" s="172" t="s">
        <v>157</v>
      </c>
      <c r="U68" s="156">
        <v>0</v>
      </c>
      <c r="V68" s="156">
        <f>ROUND(E68*U68,2)</f>
        <v>0</v>
      </c>
      <c r="W68" s="156"/>
      <c r="X68" s="156" t="s">
        <v>158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04" t="s">
        <v>183</v>
      </c>
      <c r="D69" s="305"/>
      <c r="E69" s="305"/>
      <c r="F69" s="305"/>
      <c r="G69" s="305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08" t="s">
        <v>184</v>
      </c>
      <c r="D70" s="309"/>
      <c r="E70" s="309"/>
      <c r="F70" s="309"/>
      <c r="G70" s="309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308" t="s">
        <v>185</v>
      </c>
      <c r="D71" s="309"/>
      <c r="E71" s="309"/>
      <c r="F71" s="309"/>
      <c r="G71" s="309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308" t="s">
        <v>186</v>
      </c>
      <c r="D72" s="309"/>
      <c r="E72" s="309"/>
      <c r="F72" s="309"/>
      <c r="G72" s="309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308" t="s">
        <v>187</v>
      </c>
      <c r="D73" s="309"/>
      <c r="E73" s="309"/>
      <c r="F73" s="309"/>
      <c r="G73" s="309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3" t="str">
        <f>C73</f>
        <v>- ztížení vykopávek v blízkosti podzemního vedení, konstrukcí a objektů vč. jejich dočasného zajištění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308" t="s">
        <v>188</v>
      </c>
      <c r="D74" s="309"/>
      <c r="E74" s="309"/>
      <c r="F74" s="309"/>
      <c r="G74" s="309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308" t="s">
        <v>189</v>
      </c>
      <c r="D75" s="309"/>
      <c r="E75" s="309"/>
      <c r="F75" s="309"/>
      <c r="G75" s="309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308" t="s">
        <v>190</v>
      </c>
      <c r="D76" s="309"/>
      <c r="E76" s="309"/>
      <c r="F76" s="309"/>
      <c r="G76" s="309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73" t="str">
        <f>C76</f>
        <v>- čerpání vody vč. čerpacích jímek, potrubí a pohotovostní čerpací soupravy (viz ustanovení k pol. 1151,2)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308" t="s">
        <v>191</v>
      </c>
      <c r="D77" s="309"/>
      <c r="E77" s="309"/>
      <c r="F77" s="309"/>
      <c r="G77" s="309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08" t="s">
        <v>192</v>
      </c>
      <c r="D78" s="309"/>
      <c r="E78" s="309"/>
      <c r="F78" s="309"/>
      <c r="G78" s="309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308" t="s">
        <v>193</v>
      </c>
      <c r="D79" s="309"/>
      <c r="E79" s="309"/>
      <c r="F79" s="309"/>
      <c r="G79" s="309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08" t="s">
        <v>194</v>
      </c>
      <c r="D80" s="309"/>
      <c r="E80" s="309"/>
      <c r="F80" s="309"/>
      <c r="G80" s="309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3" t="str">
        <f>C80</f>
        <v>- svahování a přesvah. svahů do konečného tvaru, výměna hornin v podloží a v pláni znehodnocené klimatickými vlivy</v>
      </c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308" t="s">
        <v>195</v>
      </c>
      <c r="D81" s="309"/>
      <c r="E81" s="309"/>
      <c r="F81" s="309"/>
      <c r="G81" s="309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308" t="s">
        <v>196</v>
      </c>
      <c r="D82" s="309"/>
      <c r="E82" s="309"/>
      <c r="F82" s="309"/>
      <c r="G82" s="309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08" t="s">
        <v>197</v>
      </c>
      <c r="D83" s="309"/>
      <c r="E83" s="309"/>
      <c r="F83" s="309"/>
      <c r="G83" s="309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08" t="s">
        <v>198</v>
      </c>
      <c r="D84" s="309"/>
      <c r="E84" s="309"/>
      <c r="F84" s="309"/>
      <c r="G84" s="309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08" t="s">
        <v>199</v>
      </c>
      <c r="D85" s="309"/>
      <c r="E85" s="309"/>
      <c r="F85" s="309"/>
      <c r="G85" s="30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08" t="s">
        <v>200</v>
      </c>
      <c r="D86" s="309"/>
      <c r="E86" s="309"/>
      <c r="F86" s="309"/>
      <c r="G86" s="309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08" t="s">
        <v>201</v>
      </c>
      <c r="D87" s="309"/>
      <c r="E87" s="309"/>
      <c r="F87" s="309"/>
      <c r="G87" s="309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08" t="s">
        <v>202</v>
      </c>
      <c r="D88" s="309"/>
      <c r="E88" s="309"/>
      <c r="F88" s="309"/>
      <c r="G88" s="30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08" t="s">
        <v>203</v>
      </c>
      <c r="D89" s="309"/>
      <c r="E89" s="309"/>
      <c r="F89" s="309"/>
      <c r="G89" s="30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54"/>
      <c r="B90" s="155"/>
      <c r="C90" s="308" t="s">
        <v>204</v>
      </c>
      <c r="D90" s="309"/>
      <c r="E90" s="309"/>
      <c r="F90" s="309"/>
      <c r="G90" s="30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73" t="str">
        <f>C90</f>
        <v>- veškeré pomocné konstrukce umožňující provedení vykopávky (příjezdy, sjezdy, nájezdy, lešení, podpěr. konstr., přemostění, zpevněné plochy, zakrytí a pod.)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77" t="s">
        <v>385</v>
      </c>
      <c r="D91" s="157"/>
      <c r="E91" s="158">
        <v>35.5824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06"/>
      <c r="D92" s="307"/>
      <c r="E92" s="307"/>
      <c r="F92" s="307"/>
      <c r="G92" s="307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0" t="s">
        <v>151</v>
      </c>
      <c r="B93" s="161" t="s">
        <v>103</v>
      </c>
      <c r="C93" s="175" t="s">
        <v>49</v>
      </c>
      <c r="D93" s="162"/>
      <c r="E93" s="163"/>
      <c r="F93" s="164"/>
      <c r="G93" s="164">
        <f>SUMIF(AG94:AG117,"&lt;&gt;NOR",G94:G117)</f>
        <v>0</v>
      </c>
      <c r="H93" s="164"/>
      <c r="I93" s="164">
        <f>SUM(I94:I117)</f>
        <v>0</v>
      </c>
      <c r="J93" s="164"/>
      <c r="K93" s="164">
        <f>SUM(K94:K117)</f>
        <v>0</v>
      </c>
      <c r="L93" s="164"/>
      <c r="M93" s="164">
        <f>SUM(M94:M117)</f>
        <v>0</v>
      </c>
      <c r="N93" s="164"/>
      <c r="O93" s="164">
        <f>SUM(O94:O117)</f>
        <v>3002.17</v>
      </c>
      <c r="P93" s="164"/>
      <c r="Q93" s="164">
        <f>SUM(Q94:Q117)</f>
        <v>0</v>
      </c>
      <c r="R93" s="164"/>
      <c r="S93" s="164"/>
      <c r="T93" s="165"/>
      <c r="U93" s="159"/>
      <c r="V93" s="159">
        <f>SUM(V94:V117)</f>
        <v>75.569999999999993</v>
      </c>
      <c r="W93" s="159"/>
      <c r="X93" s="159"/>
      <c r="AG93" t="s">
        <v>152</v>
      </c>
    </row>
    <row r="94" spans="1:60" outlineLevel="1" x14ac:dyDescent="0.2">
      <c r="A94" s="166">
        <v>6</v>
      </c>
      <c r="B94" s="167" t="s">
        <v>250</v>
      </c>
      <c r="C94" s="176" t="s">
        <v>251</v>
      </c>
      <c r="D94" s="168" t="s">
        <v>167</v>
      </c>
      <c r="E94" s="169">
        <v>2869.36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0.378</v>
      </c>
      <c r="O94" s="171">
        <f>ROUND(E94*N94,2)</f>
        <v>1084.6199999999999</v>
      </c>
      <c r="P94" s="171">
        <v>0</v>
      </c>
      <c r="Q94" s="171">
        <f>ROUND(E94*P94,2)</f>
        <v>0</v>
      </c>
      <c r="R94" s="171"/>
      <c r="S94" s="171" t="s">
        <v>156</v>
      </c>
      <c r="T94" s="172" t="s">
        <v>157</v>
      </c>
      <c r="U94" s="156">
        <v>1.21E-2</v>
      </c>
      <c r="V94" s="156">
        <f>ROUND(E94*U94,2)</f>
        <v>34.72</v>
      </c>
      <c r="W94" s="156"/>
      <c r="X94" s="156" t="s">
        <v>158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04" t="s">
        <v>252</v>
      </c>
      <c r="D95" s="305"/>
      <c r="E95" s="305"/>
      <c r="F95" s="305"/>
      <c r="G95" s="30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308" t="s">
        <v>253</v>
      </c>
      <c r="D96" s="309"/>
      <c r="E96" s="309"/>
      <c r="F96" s="309"/>
      <c r="G96" s="309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08" t="s">
        <v>254</v>
      </c>
      <c r="D97" s="309"/>
      <c r="E97" s="309"/>
      <c r="F97" s="309"/>
      <c r="G97" s="309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308" t="s">
        <v>255</v>
      </c>
      <c r="D98" s="309"/>
      <c r="E98" s="309"/>
      <c r="F98" s="309"/>
      <c r="G98" s="309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7" t="s">
        <v>386</v>
      </c>
      <c r="D99" s="157"/>
      <c r="E99" s="158">
        <v>2869.36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306"/>
      <c r="D100" s="307"/>
      <c r="E100" s="307"/>
      <c r="F100" s="307"/>
      <c r="G100" s="30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6">
        <v>7</v>
      </c>
      <c r="B101" s="167" t="s">
        <v>387</v>
      </c>
      <c r="C101" s="176" t="s">
        <v>388</v>
      </c>
      <c r="D101" s="168" t="s">
        <v>167</v>
      </c>
      <c r="E101" s="169">
        <v>2896.95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0.441</v>
      </c>
      <c r="O101" s="171">
        <f>ROUND(E101*N101,2)</f>
        <v>1277.55</v>
      </c>
      <c r="P101" s="171">
        <v>0</v>
      </c>
      <c r="Q101" s="171">
        <f>ROUND(E101*P101,2)</f>
        <v>0</v>
      </c>
      <c r="R101" s="171"/>
      <c r="S101" s="171" t="s">
        <v>156</v>
      </c>
      <c r="T101" s="172" t="s">
        <v>157</v>
      </c>
      <c r="U101" s="156">
        <v>1.41E-2</v>
      </c>
      <c r="V101" s="156">
        <f>ROUND(E101*U101,2)</f>
        <v>40.85</v>
      </c>
      <c r="W101" s="156"/>
      <c r="X101" s="156" t="s">
        <v>158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304" t="s">
        <v>252</v>
      </c>
      <c r="D102" s="305"/>
      <c r="E102" s="305"/>
      <c r="F102" s="305"/>
      <c r="G102" s="30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08" t="s">
        <v>253</v>
      </c>
      <c r="D103" s="309"/>
      <c r="E103" s="309"/>
      <c r="F103" s="309"/>
      <c r="G103" s="309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308" t="s">
        <v>254</v>
      </c>
      <c r="D104" s="309"/>
      <c r="E104" s="309"/>
      <c r="F104" s="309"/>
      <c r="G104" s="309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08" t="s">
        <v>255</v>
      </c>
      <c r="D105" s="309"/>
      <c r="E105" s="309"/>
      <c r="F105" s="309"/>
      <c r="G105" s="309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77" t="s">
        <v>389</v>
      </c>
      <c r="D106" s="157"/>
      <c r="E106" s="158">
        <v>2896.95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06"/>
      <c r="D107" s="307"/>
      <c r="E107" s="307"/>
      <c r="F107" s="307"/>
      <c r="G107" s="30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8</v>
      </c>
      <c r="B108" s="167" t="s">
        <v>390</v>
      </c>
      <c r="C108" s="176" t="s">
        <v>391</v>
      </c>
      <c r="D108" s="168" t="s">
        <v>167</v>
      </c>
      <c r="E108" s="169">
        <v>2814.18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0.22742000000000001</v>
      </c>
      <c r="O108" s="171">
        <f>ROUND(E108*N108,2)</f>
        <v>640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157</v>
      </c>
      <c r="U108" s="156">
        <v>0</v>
      </c>
      <c r="V108" s="156">
        <f>ROUND(E108*U108,2)</f>
        <v>0</v>
      </c>
      <c r="W108" s="156"/>
      <c r="X108" s="156" t="s">
        <v>158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159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304" t="s">
        <v>290</v>
      </c>
      <c r="D109" s="305"/>
      <c r="E109" s="305"/>
      <c r="F109" s="305"/>
      <c r="G109" s="305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3" t="str">
        <f>C109</f>
        <v>- dodání dlažebního materiálu v požadované kvalitě, dodání materiálu pro předepsané  lože v tloušťce předepsané dokumentací a pro předepsanou výplň spar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308" t="s">
        <v>276</v>
      </c>
      <c r="D110" s="309"/>
      <c r="E110" s="309"/>
      <c r="F110" s="309"/>
      <c r="G110" s="309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08" t="s">
        <v>291</v>
      </c>
      <c r="D111" s="309"/>
      <c r="E111" s="309"/>
      <c r="F111" s="309"/>
      <c r="G111" s="309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3" t="str">
        <f>C111</f>
        <v>- uložení dlažby dle předepsaného technologického předpisu včetně předepsané podkladní vrstvy a předepsané výplně spar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308" t="s">
        <v>254</v>
      </c>
      <c r="D112" s="309"/>
      <c r="E112" s="309"/>
      <c r="F112" s="309"/>
      <c r="G112" s="309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54"/>
      <c r="B113" s="155"/>
      <c r="C113" s="308" t="s">
        <v>292</v>
      </c>
      <c r="D113" s="309"/>
      <c r="E113" s="309"/>
      <c r="F113" s="309"/>
      <c r="G113" s="309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73" t="str">
        <f>C113</f>
        <v>- úpravu napojení, ukončení podél obrubníků, dilatačních zařízení, odvodňovacích proužků, odvodňovačů, vpustí, šachet a pod., nestanoví-li zadávací dokumentace jinak</v>
      </c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308" t="s">
        <v>255</v>
      </c>
      <c r="D114" s="309"/>
      <c r="E114" s="309"/>
      <c r="F114" s="309"/>
      <c r="G114" s="309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08" t="s">
        <v>280</v>
      </c>
      <c r="D115" s="309"/>
      <c r="E115" s="309"/>
      <c r="F115" s="309"/>
      <c r="G115" s="309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3" t="str">
        <f>C115</f>
        <v>- nezahrnuje těsnění podél obrubníků, dilatačních zařízení, odvodňovacích proužků, odvodňovačů, vpustí, šachet a pod.</v>
      </c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4"/>
      <c r="B116" s="155"/>
      <c r="C116" s="177" t="s">
        <v>392</v>
      </c>
      <c r="D116" s="157"/>
      <c r="E116" s="158">
        <v>2814.18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06"/>
      <c r="D117" s="307"/>
      <c r="E117" s="307"/>
      <c r="F117" s="307"/>
      <c r="G117" s="30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0" t="s">
        <v>151</v>
      </c>
      <c r="B118" s="161" t="s">
        <v>109</v>
      </c>
      <c r="C118" s="175" t="s">
        <v>110</v>
      </c>
      <c r="D118" s="162"/>
      <c r="E118" s="163"/>
      <c r="F118" s="164"/>
      <c r="G118" s="164">
        <f>SUMIF(AG119:AG124,"&lt;&gt;NOR",G119:G124)</f>
        <v>0</v>
      </c>
      <c r="H118" s="164"/>
      <c r="I118" s="164">
        <f>SUM(I119:I124)</f>
        <v>0</v>
      </c>
      <c r="J118" s="164"/>
      <c r="K118" s="164">
        <f>SUM(K119:K124)</f>
        <v>0</v>
      </c>
      <c r="L118" s="164"/>
      <c r="M118" s="164">
        <f>SUM(M119:M124)</f>
        <v>0</v>
      </c>
      <c r="N118" s="164"/>
      <c r="O118" s="164">
        <f>SUM(O119:O124)</f>
        <v>0</v>
      </c>
      <c r="P118" s="164"/>
      <c r="Q118" s="164">
        <f>SUM(Q119:Q124)</f>
        <v>0</v>
      </c>
      <c r="R118" s="164"/>
      <c r="S118" s="164"/>
      <c r="T118" s="165"/>
      <c r="U118" s="159"/>
      <c r="V118" s="159">
        <f>SUM(V119:V124)</f>
        <v>0</v>
      </c>
      <c r="W118" s="159"/>
      <c r="X118" s="159"/>
      <c r="AG118" t="s">
        <v>152</v>
      </c>
    </row>
    <row r="119" spans="1:60" outlineLevel="1" x14ac:dyDescent="0.2">
      <c r="A119" s="166">
        <v>9</v>
      </c>
      <c r="B119" s="167" t="s">
        <v>352</v>
      </c>
      <c r="C119" s="176" t="s">
        <v>353</v>
      </c>
      <c r="D119" s="168" t="s">
        <v>155</v>
      </c>
      <c r="E119" s="169">
        <v>543.375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156</v>
      </c>
      <c r="T119" s="172" t="s">
        <v>235</v>
      </c>
      <c r="U119" s="156">
        <v>0</v>
      </c>
      <c r="V119" s="156">
        <f>ROUND(E119*U119,2)</f>
        <v>0</v>
      </c>
      <c r="W119" s="156"/>
      <c r="X119" s="156" t="s">
        <v>158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4" t="s">
        <v>347</v>
      </c>
      <c r="D120" s="305"/>
      <c r="E120" s="305"/>
      <c r="F120" s="305"/>
      <c r="G120" s="305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08" t="s">
        <v>348</v>
      </c>
      <c r="D121" s="309"/>
      <c r="E121" s="309"/>
      <c r="F121" s="309"/>
      <c r="G121" s="309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308" t="s">
        <v>349</v>
      </c>
      <c r="D122" s="309"/>
      <c r="E122" s="309"/>
      <c r="F122" s="309"/>
      <c r="G122" s="309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7" t="s">
        <v>393</v>
      </c>
      <c r="D123" s="157"/>
      <c r="E123" s="158">
        <v>543.375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306"/>
      <c r="D124" s="307"/>
      <c r="E124" s="307"/>
      <c r="F124" s="307"/>
      <c r="G124" s="307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3"/>
      <c r="B125" s="4"/>
      <c r="C125" s="178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v>15</v>
      </c>
      <c r="AF125">
        <v>21</v>
      </c>
      <c r="AG125" t="s">
        <v>138</v>
      </c>
    </row>
    <row r="126" spans="1:60" x14ac:dyDescent="0.2">
      <c r="A126" s="150"/>
      <c r="B126" s="151" t="s">
        <v>29</v>
      </c>
      <c r="C126" s="179"/>
      <c r="D126" s="152"/>
      <c r="E126" s="153"/>
      <c r="F126" s="153"/>
      <c r="G126" s="174">
        <f>G8+G93+G118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f>SUMIF(L7:L124,AE125,G7:G124)</f>
        <v>0</v>
      </c>
      <c r="AF126">
        <f>SUMIF(L7:L124,AF125,G7:G124)</f>
        <v>0</v>
      </c>
      <c r="AG126" t="s">
        <v>375</v>
      </c>
    </row>
    <row r="127" spans="1:60" x14ac:dyDescent="0.2">
      <c r="C127" s="180"/>
      <c r="D127" s="10"/>
      <c r="AG127" t="s">
        <v>376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IheR4BOmxDLKH4NwB/lhHD7hhdmB+Y2YKqcpvOt+m90nD5L/jflduJxwpTk8QoOrZa1BK1CXZanGy84vQVbw==" saltValue="0aLAbNZDAEI7hwxradJpPw==" spinCount="100000" sheet="1"/>
  <mergeCells count="99">
    <mergeCell ref="C121:G121"/>
    <mergeCell ref="C122:G122"/>
    <mergeCell ref="C124:G124"/>
    <mergeCell ref="C112:G112"/>
    <mergeCell ref="C113:G113"/>
    <mergeCell ref="C114:G114"/>
    <mergeCell ref="C115:G115"/>
    <mergeCell ref="C117:G117"/>
    <mergeCell ref="C120:G120"/>
    <mergeCell ref="C111:G111"/>
    <mergeCell ref="C96:G96"/>
    <mergeCell ref="C97:G97"/>
    <mergeCell ref="C98:G98"/>
    <mergeCell ref="C100:G100"/>
    <mergeCell ref="C102:G102"/>
    <mergeCell ref="C103:G103"/>
    <mergeCell ref="C104:G104"/>
    <mergeCell ref="C105:G105"/>
    <mergeCell ref="C107:G107"/>
    <mergeCell ref="C109:G109"/>
    <mergeCell ref="C110:G110"/>
    <mergeCell ref="C95:G95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2:G92"/>
    <mergeCell ref="C80:G80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67:G67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54:G54"/>
    <mergeCell ref="C42:G42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28:G28"/>
    <mergeCell ref="C14:G14"/>
    <mergeCell ref="C17:G17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54</v>
      </c>
      <c r="C3" s="298" t="s">
        <v>55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1" t="s">
        <v>53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SUMIF(AG9:AG29,"&lt;&gt;NOR",G9:G29)</f>
        <v>0</v>
      </c>
      <c r="H8" s="164"/>
      <c r="I8" s="164">
        <f>SUM(I9:I29)</f>
        <v>0</v>
      </c>
      <c r="J8" s="164"/>
      <c r="K8" s="164">
        <f>SUM(K9:K29)</f>
        <v>0</v>
      </c>
      <c r="L8" s="164"/>
      <c r="M8" s="164">
        <f>SUM(M9:M29)</f>
        <v>0</v>
      </c>
      <c r="N8" s="164"/>
      <c r="O8" s="164">
        <f>SUM(O9:O29)</f>
        <v>0</v>
      </c>
      <c r="P8" s="164"/>
      <c r="Q8" s="164">
        <f>SUM(Q9:Q29)</f>
        <v>0</v>
      </c>
      <c r="R8" s="164"/>
      <c r="S8" s="164"/>
      <c r="T8" s="165"/>
      <c r="U8" s="159"/>
      <c r="V8" s="159">
        <f>SUM(V9:V29)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394</v>
      </c>
      <c r="C9" s="176" t="s">
        <v>395</v>
      </c>
      <c r="D9" s="168" t="s">
        <v>174</v>
      </c>
      <c r="E9" s="169">
        <v>399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308" t="s">
        <v>396</v>
      </c>
      <c r="D11" s="309"/>
      <c r="E11" s="309"/>
      <c r="F11" s="309"/>
      <c r="G11" s="309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308" t="s">
        <v>397</v>
      </c>
      <c r="D12" s="309"/>
      <c r="E12" s="309"/>
      <c r="F12" s="309"/>
      <c r="G12" s="309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- úprava  ukládaného  materiálu  vlhčením,  tříděním,  promícháním  nebo  vysoušením,  příp. jiné úpravy za účelem zlepšení jeho  mech. vlastností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8" t="s">
        <v>443</v>
      </c>
      <c r="D13" s="309"/>
      <c r="E13" s="309"/>
      <c r="F13" s="309"/>
      <c r="G13" s="30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8" t="s">
        <v>398</v>
      </c>
      <c r="D14" s="309"/>
      <c r="E14" s="309"/>
      <c r="F14" s="309"/>
      <c r="G14" s="30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8" t="s">
        <v>399</v>
      </c>
      <c r="D15" s="309"/>
      <c r="E15" s="309"/>
      <c r="F15" s="309"/>
      <c r="G15" s="30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400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401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402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8" t="s">
        <v>403</v>
      </c>
      <c r="D19" s="309"/>
      <c r="E19" s="309"/>
      <c r="F19" s="309"/>
      <c r="G19" s="309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8" t="s">
        <v>404</v>
      </c>
      <c r="D20" s="309"/>
      <c r="E20" s="309"/>
      <c r="F20" s="309"/>
      <c r="G20" s="30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8" t="s">
        <v>405</v>
      </c>
      <c r="D21" s="309"/>
      <c r="E21" s="309"/>
      <c r="F21" s="309"/>
      <c r="G21" s="30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08" t="s">
        <v>406</v>
      </c>
      <c r="D22" s="309"/>
      <c r="E22" s="309"/>
      <c r="F22" s="309"/>
      <c r="G22" s="30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08" t="s">
        <v>407</v>
      </c>
      <c r="D23" s="309"/>
      <c r="E23" s="309"/>
      <c r="F23" s="309"/>
      <c r="G23" s="30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8" t="s">
        <v>408</v>
      </c>
      <c r="D24" s="309"/>
      <c r="E24" s="309"/>
      <c r="F24" s="309"/>
      <c r="G24" s="30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8" t="s">
        <v>409</v>
      </c>
      <c r="D25" s="309"/>
      <c r="E25" s="309"/>
      <c r="F25" s="309"/>
      <c r="G25" s="309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08" t="s">
        <v>410</v>
      </c>
      <c r="D26" s="309"/>
      <c r="E26" s="309"/>
      <c r="F26" s="309"/>
      <c r="G26" s="309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308" t="s">
        <v>411</v>
      </c>
      <c r="D27" s="309"/>
      <c r="E27" s="309"/>
      <c r="F27" s="309"/>
      <c r="G27" s="30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- veškeré  pomocné konstrukce umožňující provedení  zemní konstrukce  (příjezdy,  sjezdy,  nájezdy, lešení, podpěrné konstrukce, přemostění, zpevněné plochy, zakrytí a pod.)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77" t="s">
        <v>412</v>
      </c>
      <c r="D28" s="157"/>
      <c r="E28" s="158">
        <v>399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6"/>
      <c r="D29" s="307"/>
      <c r="E29" s="307"/>
      <c r="F29" s="307"/>
      <c r="G29" s="307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0" t="s">
        <v>151</v>
      </c>
      <c r="B30" s="161" t="s">
        <v>97</v>
      </c>
      <c r="C30" s="175" t="s">
        <v>98</v>
      </c>
      <c r="D30" s="162"/>
      <c r="E30" s="163"/>
      <c r="F30" s="164"/>
      <c r="G30" s="164">
        <f>SUMIF(AG31:AG50,"&lt;&gt;NOR",G31:G50)</f>
        <v>0</v>
      </c>
      <c r="H30" s="164"/>
      <c r="I30" s="164">
        <f>SUM(I31:I50)</f>
        <v>0</v>
      </c>
      <c r="J30" s="164"/>
      <c r="K30" s="164">
        <f>SUM(K31:K50)</f>
        <v>0</v>
      </c>
      <c r="L30" s="164"/>
      <c r="M30" s="164">
        <f>SUM(M31:M50)</f>
        <v>0</v>
      </c>
      <c r="N30" s="164"/>
      <c r="O30" s="164">
        <f>SUM(O31:O50)</f>
        <v>2</v>
      </c>
      <c r="P30" s="164"/>
      <c r="Q30" s="164">
        <f>SUM(Q31:Q50)</f>
        <v>0</v>
      </c>
      <c r="R30" s="164"/>
      <c r="S30" s="164"/>
      <c r="T30" s="165"/>
      <c r="U30" s="159"/>
      <c r="V30" s="159">
        <f>SUM(V31:V50)</f>
        <v>0</v>
      </c>
      <c r="W30" s="159"/>
      <c r="X30" s="159"/>
      <c r="AG30" t="s">
        <v>152</v>
      </c>
    </row>
    <row r="31" spans="1:60" outlineLevel="1" x14ac:dyDescent="0.2">
      <c r="A31" s="166">
        <v>2</v>
      </c>
      <c r="B31" s="167" t="s">
        <v>413</v>
      </c>
      <c r="C31" s="176" t="s">
        <v>414</v>
      </c>
      <c r="D31" s="168" t="s">
        <v>174</v>
      </c>
      <c r="E31" s="169">
        <v>0.8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2.5</v>
      </c>
      <c r="O31" s="171">
        <f>ROUND(E31*N31,2)</f>
        <v>2</v>
      </c>
      <c r="P31" s="171">
        <v>0</v>
      </c>
      <c r="Q31" s="171">
        <f>ROUND(E31*P31,2)</f>
        <v>0</v>
      </c>
      <c r="R31" s="171"/>
      <c r="S31" s="171" t="s">
        <v>156</v>
      </c>
      <c r="T31" s="172" t="s">
        <v>157</v>
      </c>
      <c r="U31" s="156">
        <v>0</v>
      </c>
      <c r="V31" s="156">
        <f>ROUND(E31*U31,2)</f>
        <v>0</v>
      </c>
      <c r="W31" s="156"/>
      <c r="X31" s="156" t="s">
        <v>158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304" t="s">
        <v>415</v>
      </c>
      <c r="D32" s="305"/>
      <c r="E32" s="305"/>
      <c r="F32" s="305"/>
      <c r="G32" s="30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416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8" t="s">
        <v>417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418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- zřízení pracovních a dilatačních spar, včetně potřebných úprav, výplně, vložek, opracování, očištění a ošetření,</v>
      </c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54"/>
      <c r="B36" s="155"/>
      <c r="C36" s="308" t="s">
        <v>419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3" t="str">
        <f>C36</f>
        <v>- bednění  požadovaných  konstr. (i ztracené) s úpravou  dle požadované  kvality povrchu betonu, včetně odbedňovacích a odskružovacích prostředků,</v>
      </c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308" t="s">
        <v>420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3" t="str">
        <f>C37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421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422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3" t="str">
        <f>C39</f>
        <v>- zřízení  všech  požadovaných  otvorů, kapes, výklenků, prostupů, dutin, drážek a pod., vč. ztížení práce a úprav  kolem nich,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8" t="s">
        <v>423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08" t="s">
        <v>424</v>
      </c>
      <c r="D41" s="309"/>
      <c r="E41" s="309"/>
      <c r="F41" s="309"/>
      <c r="G41" s="30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8" t="s">
        <v>425</v>
      </c>
      <c r="D42" s="309"/>
      <c r="E42" s="309"/>
      <c r="F42" s="309"/>
      <c r="G42" s="309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8" t="s">
        <v>426</v>
      </c>
      <c r="D43" s="309"/>
      <c r="E43" s="309"/>
      <c r="F43" s="309"/>
      <c r="G43" s="30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427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310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311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- opatření  povrchů  betonu  izolací  proti zemní vlhkosti v částech, kde přijdou do styku se zeminou nebo kamenivem,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428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308" t="s">
        <v>429</v>
      </c>
      <c r="D48" s="309"/>
      <c r="E48" s="309"/>
      <c r="F48" s="309"/>
      <c r="G48" s="30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77" t="s">
        <v>430</v>
      </c>
      <c r="D49" s="157"/>
      <c r="E49" s="158">
        <v>0.8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306"/>
      <c r="D50" s="307"/>
      <c r="E50" s="307"/>
      <c r="F50" s="307"/>
      <c r="G50" s="30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0" t="s">
        <v>151</v>
      </c>
      <c r="B51" s="161" t="s">
        <v>109</v>
      </c>
      <c r="C51" s="175" t="s">
        <v>110</v>
      </c>
      <c r="D51" s="162"/>
      <c r="E51" s="163"/>
      <c r="F51" s="164"/>
      <c r="G51" s="164">
        <f>SUMIF(AG52:AG57,"&lt;&gt;NOR",G52:G57)</f>
        <v>0</v>
      </c>
      <c r="H51" s="164"/>
      <c r="I51" s="164">
        <f>SUM(I52:I57)</f>
        <v>0</v>
      </c>
      <c r="J51" s="164"/>
      <c r="K51" s="164">
        <f>SUM(K52:K57)</f>
        <v>0</v>
      </c>
      <c r="L51" s="164"/>
      <c r="M51" s="164">
        <f>SUM(M52:M57)</f>
        <v>0</v>
      </c>
      <c r="N51" s="164"/>
      <c r="O51" s="164">
        <f>SUM(O52:O57)</f>
        <v>0</v>
      </c>
      <c r="P51" s="164"/>
      <c r="Q51" s="164">
        <f>SUM(Q52:Q57)</f>
        <v>0</v>
      </c>
      <c r="R51" s="164"/>
      <c r="S51" s="164"/>
      <c r="T51" s="165"/>
      <c r="U51" s="159"/>
      <c r="V51" s="159">
        <f>SUM(V52:V57)</f>
        <v>0</v>
      </c>
      <c r="W51" s="159"/>
      <c r="X51" s="159"/>
      <c r="AG51" t="s">
        <v>152</v>
      </c>
    </row>
    <row r="52" spans="1:60" outlineLevel="1" x14ac:dyDescent="0.2">
      <c r="A52" s="166">
        <v>3</v>
      </c>
      <c r="B52" s="167" t="s">
        <v>431</v>
      </c>
      <c r="C52" s="176" t="s">
        <v>432</v>
      </c>
      <c r="D52" s="168" t="s">
        <v>433</v>
      </c>
      <c r="E52" s="169">
        <v>0.8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156</v>
      </c>
      <c r="T52" s="172" t="s">
        <v>235</v>
      </c>
      <c r="U52" s="156">
        <v>0</v>
      </c>
      <c r="V52" s="156">
        <f>ROUND(E52*U52,2)</f>
        <v>0</v>
      </c>
      <c r="W52" s="156"/>
      <c r="X52" s="156" t="s">
        <v>158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4" t="s">
        <v>347</v>
      </c>
      <c r="D53" s="305"/>
      <c r="E53" s="305"/>
      <c r="F53" s="305"/>
      <c r="G53" s="305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434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435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77" t="s">
        <v>436</v>
      </c>
      <c r="D56" s="157"/>
      <c r="E56" s="158">
        <v>0.8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6"/>
      <c r="D57" s="307"/>
      <c r="E57" s="307"/>
      <c r="F57" s="307"/>
      <c r="G57" s="30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0" t="s">
        <v>151</v>
      </c>
      <c r="B58" s="161" t="s">
        <v>111</v>
      </c>
      <c r="C58" s="175" t="s">
        <v>112</v>
      </c>
      <c r="D58" s="162"/>
      <c r="E58" s="163"/>
      <c r="F58" s="164"/>
      <c r="G58" s="164">
        <f>SUMIF(AG59:AG65,"&lt;&gt;NOR",G59:G65)</f>
        <v>0</v>
      </c>
      <c r="H58" s="164"/>
      <c r="I58" s="164">
        <f>SUM(I59:I65)</f>
        <v>0</v>
      </c>
      <c r="J58" s="164"/>
      <c r="K58" s="164">
        <f>SUM(K59:K65)</f>
        <v>0</v>
      </c>
      <c r="L58" s="164"/>
      <c r="M58" s="164">
        <f>SUM(M59:M65)</f>
        <v>0</v>
      </c>
      <c r="N58" s="164"/>
      <c r="O58" s="164">
        <f>SUM(O59:O65)</f>
        <v>45.6</v>
      </c>
      <c r="P58" s="164"/>
      <c r="Q58" s="164">
        <f>SUM(Q59:Q65)</f>
        <v>0</v>
      </c>
      <c r="R58" s="164"/>
      <c r="S58" s="164"/>
      <c r="T58" s="165"/>
      <c r="U58" s="159"/>
      <c r="V58" s="159">
        <f>SUM(V59:V65)</f>
        <v>0</v>
      </c>
      <c r="W58" s="159"/>
      <c r="X58" s="159"/>
      <c r="AG58" t="s">
        <v>152</v>
      </c>
    </row>
    <row r="59" spans="1:60" outlineLevel="1" x14ac:dyDescent="0.2">
      <c r="A59" s="166">
        <v>4</v>
      </c>
      <c r="B59" s="167" t="s">
        <v>437</v>
      </c>
      <c r="C59" s="176" t="s">
        <v>438</v>
      </c>
      <c r="D59" s="168" t="s">
        <v>174</v>
      </c>
      <c r="E59" s="169">
        <v>19.372499999999999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71">
        <v>2.3536000000000001</v>
      </c>
      <c r="O59" s="171">
        <f>ROUND(E59*N59,2)</f>
        <v>45.6</v>
      </c>
      <c r="P59" s="171">
        <v>0</v>
      </c>
      <c r="Q59" s="171">
        <f>ROUND(E59*P59,2)</f>
        <v>0</v>
      </c>
      <c r="R59" s="171"/>
      <c r="S59" s="171" t="s">
        <v>156</v>
      </c>
      <c r="T59" s="172" t="s">
        <v>157</v>
      </c>
      <c r="U59" s="156">
        <v>0</v>
      </c>
      <c r="V59" s="156">
        <f>ROUND(E59*U59,2)</f>
        <v>0</v>
      </c>
      <c r="W59" s="156"/>
      <c r="X59" s="156" t="s">
        <v>158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159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4" t="s">
        <v>183</v>
      </c>
      <c r="D60" s="305"/>
      <c r="E60" s="305"/>
      <c r="F60" s="305"/>
      <c r="G60" s="305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439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440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441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77" t="s">
        <v>442</v>
      </c>
      <c r="D64" s="157"/>
      <c r="E64" s="158">
        <v>19.372499999999999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06"/>
      <c r="D65" s="307"/>
      <c r="E65" s="307"/>
      <c r="F65" s="307"/>
      <c r="G65" s="307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3"/>
      <c r="B66" s="4"/>
      <c r="C66" s="17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138</v>
      </c>
    </row>
    <row r="67" spans="1:60" x14ac:dyDescent="0.2">
      <c r="A67" s="150"/>
      <c r="B67" s="151" t="s">
        <v>29</v>
      </c>
      <c r="C67" s="179"/>
      <c r="D67" s="152"/>
      <c r="E67" s="153"/>
      <c r="F67" s="153"/>
      <c r="G67" s="174">
        <f>G8+G30+G51+G58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375</v>
      </c>
    </row>
    <row r="68" spans="1:60" x14ac:dyDescent="0.2">
      <c r="C68" s="180"/>
      <c r="D68" s="10"/>
      <c r="AG68" t="s">
        <v>376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+7Z1Gt3IfVQsZ/0aUCf+CDCjWN1SClXCjvtWXC8fzEo/D1WYMMTjxm7rhDtNwe8M+2/ffGrkncyqmmS8CElgQ==" saltValue="9aKGzzWI6hkUAT6onp4e1A==" spinCount="100000" sheet="1"/>
  <mergeCells count="50">
    <mergeCell ref="C63:G63"/>
    <mergeCell ref="C65:G65"/>
    <mergeCell ref="C54:G54"/>
    <mergeCell ref="C55:G55"/>
    <mergeCell ref="C57:G57"/>
    <mergeCell ref="C60:G60"/>
    <mergeCell ref="C61:G61"/>
    <mergeCell ref="C62:G62"/>
    <mergeCell ref="C53:G53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50:G50"/>
    <mergeCell ref="C38:G38"/>
    <mergeCell ref="C24:G24"/>
    <mergeCell ref="C25:G25"/>
    <mergeCell ref="C26:G26"/>
    <mergeCell ref="C27:G27"/>
    <mergeCell ref="C29:G29"/>
    <mergeCell ref="C32:G32"/>
    <mergeCell ref="C33:G33"/>
    <mergeCell ref="C34:G34"/>
    <mergeCell ref="C35:G35"/>
    <mergeCell ref="C36:G36"/>
    <mergeCell ref="C37:G37"/>
    <mergeCell ref="C23:G23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56</v>
      </c>
      <c r="C3" s="298" t="s">
        <v>57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SUMIF(AG9:AG28,"&lt;&gt;NOR",G9:G28)</f>
        <v>0</v>
      </c>
      <c r="H8" s="164"/>
      <c r="I8" s="164">
        <f>SUM(I9:I28)</f>
        <v>0</v>
      </c>
      <c r="J8" s="164"/>
      <c r="K8" s="164">
        <f>SUM(K9:K28)</f>
        <v>0</v>
      </c>
      <c r="L8" s="164"/>
      <c r="M8" s="164">
        <f>SUM(M9:M28)</f>
        <v>0</v>
      </c>
      <c r="N8" s="164"/>
      <c r="O8" s="164">
        <f>SUM(O9:O28)</f>
        <v>0.66</v>
      </c>
      <c r="P8" s="164"/>
      <c r="Q8" s="164">
        <f>SUM(Q9:Q28)</f>
        <v>0</v>
      </c>
      <c r="R8" s="164"/>
      <c r="S8" s="164"/>
      <c r="T8" s="165"/>
      <c r="U8" s="159"/>
      <c r="V8" s="159">
        <f>SUM(V9:V28)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444</v>
      </c>
      <c r="C9" s="176" t="s">
        <v>445</v>
      </c>
      <c r="D9" s="168" t="s">
        <v>308</v>
      </c>
      <c r="E9" s="169">
        <v>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6.4999999999999997E-4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446</v>
      </c>
      <c r="Y9" s="147"/>
      <c r="Z9" s="147"/>
      <c r="AA9" s="147"/>
      <c r="AB9" s="147"/>
      <c r="AC9" s="147"/>
      <c r="AD9" s="147"/>
      <c r="AE9" s="147"/>
      <c r="AF9" s="147"/>
      <c r="AG9" s="147" t="s">
        <v>447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10"/>
      <c r="D10" s="311"/>
      <c r="E10" s="311"/>
      <c r="F10" s="311"/>
      <c r="G10" s="31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448</v>
      </c>
      <c r="C11" s="176" t="s">
        <v>449</v>
      </c>
      <c r="D11" s="168" t="s">
        <v>308</v>
      </c>
      <c r="E11" s="169">
        <v>4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316</v>
      </c>
      <c r="T11" s="172" t="s">
        <v>175</v>
      </c>
      <c r="U11" s="156">
        <v>0</v>
      </c>
      <c r="V11" s="156">
        <f>ROUND(E11*U11,2)</f>
        <v>0</v>
      </c>
      <c r="W11" s="156"/>
      <c r="X11" s="156" t="s">
        <v>446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10"/>
      <c r="D12" s="311"/>
      <c r="E12" s="311"/>
      <c r="F12" s="311"/>
      <c r="G12" s="31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450</v>
      </c>
      <c r="C13" s="176" t="s">
        <v>451</v>
      </c>
      <c r="D13" s="168" t="s">
        <v>221</v>
      </c>
      <c r="E13" s="169">
        <v>175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1.4999999999999999E-4</v>
      </c>
      <c r="O13" s="171">
        <f>ROUND(E13*N13,2)</f>
        <v>0.03</v>
      </c>
      <c r="P13" s="171">
        <v>0</v>
      </c>
      <c r="Q13" s="171">
        <f>ROUND(E13*P13,2)</f>
        <v>0</v>
      </c>
      <c r="R13" s="171"/>
      <c r="S13" s="171" t="s">
        <v>316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446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10"/>
      <c r="D14" s="311"/>
      <c r="E14" s="311"/>
      <c r="F14" s="311"/>
      <c r="G14" s="31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4</v>
      </c>
      <c r="B15" s="167" t="s">
        <v>452</v>
      </c>
      <c r="C15" s="176" t="s">
        <v>453</v>
      </c>
      <c r="D15" s="168" t="s">
        <v>221</v>
      </c>
      <c r="E15" s="169">
        <v>175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316</v>
      </c>
      <c r="T15" s="172" t="s">
        <v>175</v>
      </c>
      <c r="U15" s="156">
        <v>0</v>
      </c>
      <c r="V15" s="156">
        <f>ROUND(E15*U15,2)</f>
        <v>0</v>
      </c>
      <c r="W15" s="156"/>
      <c r="X15" s="156" t="s">
        <v>446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10"/>
      <c r="D16" s="311"/>
      <c r="E16" s="311"/>
      <c r="F16" s="311"/>
      <c r="G16" s="31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5</v>
      </c>
      <c r="B17" s="167" t="s">
        <v>454</v>
      </c>
      <c r="C17" s="176" t="s">
        <v>455</v>
      </c>
      <c r="D17" s="168" t="s">
        <v>174</v>
      </c>
      <c r="E17" s="169">
        <v>94.231999999999999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316</v>
      </c>
      <c r="T17" s="172" t="s">
        <v>175</v>
      </c>
      <c r="U17" s="156">
        <v>0</v>
      </c>
      <c r="V17" s="156">
        <f>ROUND(E17*U17,2)</f>
        <v>0</v>
      </c>
      <c r="W17" s="156"/>
      <c r="X17" s="156" t="s">
        <v>446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10"/>
      <c r="D18" s="311"/>
      <c r="E18" s="311"/>
      <c r="F18" s="311"/>
      <c r="G18" s="311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6</v>
      </c>
      <c r="B19" s="167" t="s">
        <v>456</v>
      </c>
      <c r="C19" s="176" t="s">
        <v>457</v>
      </c>
      <c r="D19" s="168" t="s">
        <v>167</v>
      </c>
      <c r="E19" s="169">
        <v>306.5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316</v>
      </c>
      <c r="T19" s="172" t="s">
        <v>175</v>
      </c>
      <c r="U19" s="156">
        <v>0</v>
      </c>
      <c r="V19" s="156">
        <f>ROUND(E19*U19,2)</f>
        <v>0</v>
      </c>
      <c r="W19" s="156"/>
      <c r="X19" s="156" t="s">
        <v>446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10"/>
      <c r="D20" s="311"/>
      <c r="E20" s="311"/>
      <c r="F20" s="311"/>
      <c r="G20" s="311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7</v>
      </c>
      <c r="B21" s="167" t="s">
        <v>458</v>
      </c>
      <c r="C21" s="176" t="s">
        <v>459</v>
      </c>
      <c r="D21" s="168" t="s">
        <v>174</v>
      </c>
      <c r="E21" s="169">
        <v>94.231999999999999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316</v>
      </c>
      <c r="T21" s="172" t="s">
        <v>175</v>
      </c>
      <c r="U21" s="156">
        <v>0</v>
      </c>
      <c r="V21" s="156">
        <f>ROUND(E21*U21,2)</f>
        <v>0</v>
      </c>
      <c r="W21" s="156"/>
      <c r="X21" s="156" t="s">
        <v>460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10"/>
      <c r="D22" s="311"/>
      <c r="E22" s="311"/>
      <c r="F22" s="311"/>
      <c r="G22" s="31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8</v>
      </c>
      <c r="B23" s="167" t="s">
        <v>462</v>
      </c>
      <c r="C23" s="176" t="s">
        <v>463</v>
      </c>
      <c r="D23" s="168" t="s">
        <v>167</v>
      </c>
      <c r="E23" s="169">
        <v>628.21299999999997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316</v>
      </c>
      <c r="T23" s="172" t="s">
        <v>175</v>
      </c>
      <c r="U23" s="156">
        <v>0</v>
      </c>
      <c r="V23" s="156">
        <f>ROUND(E23*U23,2)</f>
        <v>0</v>
      </c>
      <c r="W23" s="156"/>
      <c r="X23" s="156" t="s">
        <v>460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10"/>
      <c r="D24" s="311"/>
      <c r="E24" s="311"/>
      <c r="F24" s="311"/>
      <c r="G24" s="31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9</v>
      </c>
      <c r="B25" s="167" t="s">
        <v>464</v>
      </c>
      <c r="C25" s="176" t="s">
        <v>465</v>
      </c>
      <c r="D25" s="168" t="s">
        <v>308</v>
      </c>
      <c r="E25" s="169">
        <v>28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316</v>
      </c>
      <c r="T25" s="172" t="s">
        <v>175</v>
      </c>
      <c r="U25" s="156">
        <v>0</v>
      </c>
      <c r="V25" s="156">
        <f>ROUND(E25*U25,2)</f>
        <v>0</v>
      </c>
      <c r="W25" s="156"/>
      <c r="X25" s="156" t="s">
        <v>466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10"/>
      <c r="D26" s="311"/>
      <c r="E26" s="311"/>
      <c r="F26" s="311"/>
      <c r="G26" s="31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10</v>
      </c>
      <c r="B27" s="167" t="s">
        <v>468</v>
      </c>
      <c r="C27" s="176" t="s">
        <v>469</v>
      </c>
      <c r="D27" s="168" t="s">
        <v>308</v>
      </c>
      <c r="E27" s="169">
        <v>50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1.2500000000000001E-2</v>
      </c>
      <c r="O27" s="171">
        <f>ROUND(E27*N27,2)</f>
        <v>0.63</v>
      </c>
      <c r="P27" s="171">
        <v>0</v>
      </c>
      <c r="Q27" s="171">
        <f>ROUND(E27*P27,2)</f>
        <v>0</v>
      </c>
      <c r="R27" s="171"/>
      <c r="S27" s="171" t="s">
        <v>316</v>
      </c>
      <c r="T27" s="172" t="s">
        <v>175</v>
      </c>
      <c r="U27" s="156">
        <v>0</v>
      </c>
      <c r="V27" s="156">
        <f>ROUND(E27*U27,2)</f>
        <v>0</v>
      </c>
      <c r="W27" s="156"/>
      <c r="X27" s="156" t="s">
        <v>466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467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10"/>
      <c r="D28" s="311"/>
      <c r="E28" s="311"/>
      <c r="F28" s="311"/>
      <c r="G28" s="31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0" t="s">
        <v>151</v>
      </c>
      <c r="B29" s="161" t="s">
        <v>91</v>
      </c>
      <c r="C29" s="175" t="s">
        <v>92</v>
      </c>
      <c r="D29" s="162"/>
      <c r="E29" s="163"/>
      <c r="F29" s="164"/>
      <c r="G29" s="164">
        <f>SUMIF(AG30:AG127,"&lt;&gt;NOR",G30:G127)</f>
        <v>0</v>
      </c>
      <c r="H29" s="164"/>
      <c r="I29" s="164">
        <f>SUM(I30:I127)</f>
        <v>0</v>
      </c>
      <c r="J29" s="164"/>
      <c r="K29" s="164">
        <f>SUM(K30:K127)</f>
        <v>0</v>
      </c>
      <c r="L29" s="164"/>
      <c r="M29" s="164">
        <f>SUM(M30:M127)</f>
        <v>0</v>
      </c>
      <c r="N29" s="164"/>
      <c r="O29" s="164">
        <f>SUM(O30:O127)</f>
        <v>4.71</v>
      </c>
      <c r="P29" s="164"/>
      <c r="Q29" s="164">
        <f>SUM(Q30:Q127)</f>
        <v>0</v>
      </c>
      <c r="R29" s="164"/>
      <c r="S29" s="164"/>
      <c r="T29" s="165"/>
      <c r="U29" s="159"/>
      <c r="V29" s="159">
        <f>SUM(V30:V127)</f>
        <v>0</v>
      </c>
      <c r="W29" s="159"/>
      <c r="X29" s="159"/>
      <c r="AG29" t="s">
        <v>152</v>
      </c>
    </row>
    <row r="30" spans="1:60" outlineLevel="1" x14ac:dyDescent="0.2">
      <c r="A30" s="166">
        <v>11</v>
      </c>
      <c r="B30" s="167" t="s">
        <v>470</v>
      </c>
      <c r="C30" s="176" t="s">
        <v>471</v>
      </c>
      <c r="D30" s="168" t="s">
        <v>308</v>
      </c>
      <c r="E30" s="169">
        <v>4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316</v>
      </c>
      <c r="T30" s="172" t="s">
        <v>175</v>
      </c>
      <c r="U30" s="156">
        <v>0</v>
      </c>
      <c r="V30" s="156">
        <f>ROUND(E30*U30,2)</f>
        <v>0</v>
      </c>
      <c r="W30" s="156"/>
      <c r="X30" s="156" t="s">
        <v>446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10"/>
      <c r="D31" s="311"/>
      <c r="E31" s="311"/>
      <c r="F31" s="311"/>
      <c r="G31" s="31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12</v>
      </c>
      <c r="B32" s="167" t="s">
        <v>472</v>
      </c>
      <c r="C32" s="176" t="s">
        <v>473</v>
      </c>
      <c r="D32" s="168" t="s">
        <v>308</v>
      </c>
      <c r="E32" s="169">
        <v>16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316</v>
      </c>
      <c r="T32" s="172" t="s">
        <v>175</v>
      </c>
      <c r="U32" s="156">
        <v>0</v>
      </c>
      <c r="V32" s="156">
        <f>ROUND(E32*U32,2)</f>
        <v>0</v>
      </c>
      <c r="W32" s="156"/>
      <c r="X32" s="156" t="s">
        <v>446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10"/>
      <c r="D33" s="311"/>
      <c r="E33" s="311"/>
      <c r="F33" s="311"/>
      <c r="G33" s="31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13</v>
      </c>
      <c r="B34" s="167" t="s">
        <v>474</v>
      </c>
      <c r="C34" s="176" t="s">
        <v>475</v>
      </c>
      <c r="D34" s="168" t="s">
        <v>308</v>
      </c>
      <c r="E34" s="169">
        <v>160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316</v>
      </c>
      <c r="T34" s="172" t="s">
        <v>175</v>
      </c>
      <c r="U34" s="156">
        <v>0</v>
      </c>
      <c r="V34" s="156">
        <f>ROUND(E34*U34,2)</f>
        <v>0</v>
      </c>
      <c r="W34" s="156"/>
      <c r="X34" s="156" t="s">
        <v>446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10"/>
      <c r="D35" s="311"/>
      <c r="E35" s="311"/>
      <c r="F35" s="311"/>
      <c r="G35" s="31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14</v>
      </c>
      <c r="B36" s="167" t="s">
        <v>476</v>
      </c>
      <c r="C36" s="176" t="s">
        <v>477</v>
      </c>
      <c r="D36" s="168" t="s">
        <v>308</v>
      </c>
      <c r="E36" s="169">
        <v>32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316</v>
      </c>
      <c r="T36" s="172" t="s">
        <v>175</v>
      </c>
      <c r="U36" s="156">
        <v>0</v>
      </c>
      <c r="V36" s="156">
        <f>ROUND(E36*U36,2)</f>
        <v>0</v>
      </c>
      <c r="W36" s="156"/>
      <c r="X36" s="156" t="s">
        <v>446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10"/>
      <c r="D37" s="311"/>
      <c r="E37" s="311"/>
      <c r="F37" s="311"/>
      <c r="G37" s="31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15</v>
      </c>
      <c r="B38" s="167" t="s">
        <v>478</v>
      </c>
      <c r="C38" s="176" t="s">
        <v>479</v>
      </c>
      <c r="D38" s="168" t="s">
        <v>308</v>
      </c>
      <c r="E38" s="169">
        <v>2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316</v>
      </c>
      <c r="T38" s="172" t="s">
        <v>175</v>
      </c>
      <c r="U38" s="156">
        <v>0</v>
      </c>
      <c r="V38" s="156">
        <f>ROUND(E38*U38,2)</f>
        <v>0</v>
      </c>
      <c r="W38" s="156"/>
      <c r="X38" s="156" t="s">
        <v>446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10"/>
      <c r="D39" s="311"/>
      <c r="E39" s="311"/>
      <c r="F39" s="311"/>
      <c r="G39" s="31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16</v>
      </c>
      <c r="B40" s="167" t="s">
        <v>480</v>
      </c>
      <c r="C40" s="176" t="s">
        <v>481</v>
      </c>
      <c r="D40" s="168" t="s">
        <v>308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316</v>
      </c>
      <c r="T40" s="172" t="s">
        <v>175</v>
      </c>
      <c r="U40" s="156">
        <v>0</v>
      </c>
      <c r="V40" s="156">
        <f>ROUND(E40*U40,2)</f>
        <v>0</v>
      </c>
      <c r="W40" s="156"/>
      <c r="X40" s="156" t="s">
        <v>446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10"/>
      <c r="D41" s="311"/>
      <c r="E41" s="311"/>
      <c r="F41" s="311"/>
      <c r="G41" s="31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17</v>
      </c>
      <c r="B42" s="167" t="s">
        <v>482</v>
      </c>
      <c r="C42" s="176" t="s">
        <v>483</v>
      </c>
      <c r="D42" s="168" t="s">
        <v>308</v>
      </c>
      <c r="E42" s="169">
        <v>14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316</v>
      </c>
      <c r="T42" s="172" t="s">
        <v>175</v>
      </c>
      <c r="U42" s="156">
        <v>0</v>
      </c>
      <c r="V42" s="156">
        <f>ROUND(E42*U42,2)</f>
        <v>0</v>
      </c>
      <c r="W42" s="156"/>
      <c r="X42" s="156" t="s">
        <v>446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447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10"/>
      <c r="D43" s="311"/>
      <c r="E43" s="311"/>
      <c r="F43" s="311"/>
      <c r="G43" s="31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18</v>
      </c>
      <c r="B44" s="167" t="s">
        <v>484</v>
      </c>
      <c r="C44" s="176" t="s">
        <v>485</v>
      </c>
      <c r="D44" s="168" t="s">
        <v>308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316</v>
      </c>
      <c r="T44" s="172" t="s">
        <v>175</v>
      </c>
      <c r="U44" s="156">
        <v>0</v>
      </c>
      <c r="V44" s="156">
        <f>ROUND(E44*U44,2)</f>
        <v>0</v>
      </c>
      <c r="W44" s="156"/>
      <c r="X44" s="156" t="s">
        <v>446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447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10"/>
      <c r="D45" s="311"/>
      <c r="E45" s="311"/>
      <c r="F45" s="311"/>
      <c r="G45" s="31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6">
        <v>19</v>
      </c>
      <c r="B46" s="167" t="s">
        <v>486</v>
      </c>
      <c r="C46" s="176" t="s">
        <v>487</v>
      </c>
      <c r="D46" s="168" t="s">
        <v>221</v>
      </c>
      <c r="E46" s="169">
        <v>220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316</v>
      </c>
      <c r="T46" s="172" t="s">
        <v>175</v>
      </c>
      <c r="U46" s="156">
        <v>0</v>
      </c>
      <c r="V46" s="156">
        <f>ROUND(E46*U46,2)</f>
        <v>0</v>
      </c>
      <c r="W46" s="156"/>
      <c r="X46" s="156" t="s">
        <v>446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447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10"/>
      <c r="D47" s="311"/>
      <c r="E47" s="311"/>
      <c r="F47" s="311"/>
      <c r="G47" s="31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6">
        <v>20</v>
      </c>
      <c r="B48" s="167" t="s">
        <v>488</v>
      </c>
      <c r="C48" s="176" t="s">
        <v>489</v>
      </c>
      <c r="D48" s="168" t="s">
        <v>308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316</v>
      </c>
      <c r="T48" s="172" t="s">
        <v>175</v>
      </c>
      <c r="U48" s="156">
        <v>0</v>
      </c>
      <c r="V48" s="156">
        <f>ROUND(E48*U48,2)</f>
        <v>0</v>
      </c>
      <c r="W48" s="156"/>
      <c r="X48" s="156" t="s">
        <v>446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447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10"/>
      <c r="D49" s="311"/>
      <c r="E49" s="311"/>
      <c r="F49" s="311"/>
      <c r="G49" s="31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21</v>
      </c>
      <c r="B50" s="167" t="s">
        <v>490</v>
      </c>
      <c r="C50" s="176" t="s">
        <v>491</v>
      </c>
      <c r="D50" s="168" t="s">
        <v>221</v>
      </c>
      <c r="E50" s="169">
        <v>10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316</v>
      </c>
      <c r="T50" s="172" t="s">
        <v>175</v>
      </c>
      <c r="U50" s="156">
        <v>0</v>
      </c>
      <c r="V50" s="156">
        <f>ROUND(E50*U50,2)</f>
        <v>0</v>
      </c>
      <c r="W50" s="156"/>
      <c r="X50" s="156" t="s">
        <v>446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447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10"/>
      <c r="D51" s="311"/>
      <c r="E51" s="311"/>
      <c r="F51" s="311"/>
      <c r="G51" s="31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6">
        <v>22</v>
      </c>
      <c r="B52" s="167" t="s">
        <v>492</v>
      </c>
      <c r="C52" s="176" t="s">
        <v>493</v>
      </c>
      <c r="D52" s="168" t="s">
        <v>221</v>
      </c>
      <c r="E52" s="169">
        <v>400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316</v>
      </c>
      <c r="T52" s="172" t="s">
        <v>175</v>
      </c>
      <c r="U52" s="156">
        <v>0</v>
      </c>
      <c r="V52" s="156">
        <f>ROUND(E52*U52,2)</f>
        <v>0</v>
      </c>
      <c r="W52" s="156"/>
      <c r="X52" s="156" t="s">
        <v>446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447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10"/>
      <c r="D53" s="311"/>
      <c r="E53" s="311"/>
      <c r="F53" s="311"/>
      <c r="G53" s="31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23</v>
      </c>
      <c r="B54" s="167" t="s">
        <v>494</v>
      </c>
      <c r="C54" s="176" t="s">
        <v>495</v>
      </c>
      <c r="D54" s="168" t="s">
        <v>221</v>
      </c>
      <c r="E54" s="169">
        <v>10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316</v>
      </c>
      <c r="T54" s="172" t="s">
        <v>175</v>
      </c>
      <c r="U54" s="156">
        <v>0</v>
      </c>
      <c r="V54" s="156">
        <f>ROUND(E54*U54,2)</f>
        <v>0</v>
      </c>
      <c r="W54" s="156"/>
      <c r="X54" s="156" t="s">
        <v>446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447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10"/>
      <c r="D55" s="311"/>
      <c r="E55" s="311"/>
      <c r="F55" s="311"/>
      <c r="G55" s="31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24</v>
      </c>
      <c r="B56" s="167" t="s">
        <v>496</v>
      </c>
      <c r="C56" s="176" t="s">
        <v>497</v>
      </c>
      <c r="D56" s="168" t="s">
        <v>221</v>
      </c>
      <c r="E56" s="169">
        <v>835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316</v>
      </c>
      <c r="T56" s="172" t="s">
        <v>175</v>
      </c>
      <c r="U56" s="156">
        <v>0</v>
      </c>
      <c r="V56" s="156">
        <f>ROUND(E56*U56,2)</f>
        <v>0</v>
      </c>
      <c r="W56" s="156"/>
      <c r="X56" s="156" t="s">
        <v>446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447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10"/>
      <c r="D57" s="311"/>
      <c r="E57" s="311"/>
      <c r="F57" s="311"/>
      <c r="G57" s="31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25</v>
      </c>
      <c r="B58" s="167" t="s">
        <v>498</v>
      </c>
      <c r="C58" s="176" t="s">
        <v>499</v>
      </c>
      <c r="D58" s="168" t="s">
        <v>221</v>
      </c>
      <c r="E58" s="169">
        <v>20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316</v>
      </c>
      <c r="T58" s="172" t="s">
        <v>175</v>
      </c>
      <c r="U58" s="156">
        <v>0</v>
      </c>
      <c r="V58" s="156">
        <f>ROUND(E58*U58,2)</f>
        <v>0</v>
      </c>
      <c r="W58" s="156"/>
      <c r="X58" s="156" t="s">
        <v>446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447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10"/>
      <c r="D59" s="311"/>
      <c r="E59" s="311"/>
      <c r="F59" s="311"/>
      <c r="G59" s="311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26</v>
      </c>
      <c r="B60" s="167" t="s">
        <v>500</v>
      </c>
      <c r="C60" s="176" t="s">
        <v>501</v>
      </c>
      <c r="D60" s="168" t="s">
        <v>221</v>
      </c>
      <c r="E60" s="169">
        <v>45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316</v>
      </c>
      <c r="T60" s="172" t="s">
        <v>175</v>
      </c>
      <c r="U60" s="156">
        <v>0</v>
      </c>
      <c r="V60" s="156">
        <f>ROUND(E60*U60,2)</f>
        <v>0</v>
      </c>
      <c r="W60" s="156"/>
      <c r="X60" s="156" t="s">
        <v>446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447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10"/>
      <c r="D61" s="311"/>
      <c r="E61" s="311"/>
      <c r="F61" s="311"/>
      <c r="G61" s="31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27</v>
      </c>
      <c r="B62" s="167" t="s">
        <v>502</v>
      </c>
      <c r="C62" s="176" t="s">
        <v>503</v>
      </c>
      <c r="D62" s="168" t="s">
        <v>308</v>
      </c>
      <c r="E62" s="169">
        <v>1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316</v>
      </c>
      <c r="T62" s="172" t="s">
        <v>175</v>
      </c>
      <c r="U62" s="156">
        <v>0</v>
      </c>
      <c r="V62" s="156">
        <f>ROUND(E62*U62,2)</f>
        <v>0</v>
      </c>
      <c r="W62" s="156"/>
      <c r="X62" s="156" t="s">
        <v>460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10"/>
      <c r="D63" s="311"/>
      <c r="E63" s="311"/>
      <c r="F63" s="311"/>
      <c r="G63" s="31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28</v>
      </c>
      <c r="B64" s="167" t="s">
        <v>504</v>
      </c>
      <c r="C64" s="176" t="s">
        <v>505</v>
      </c>
      <c r="D64" s="168" t="s">
        <v>308</v>
      </c>
      <c r="E64" s="169">
        <v>120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316</v>
      </c>
      <c r="T64" s="172" t="s">
        <v>175</v>
      </c>
      <c r="U64" s="156">
        <v>0</v>
      </c>
      <c r="V64" s="156">
        <f>ROUND(E64*U64,2)</f>
        <v>0</v>
      </c>
      <c r="W64" s="156"/>
      <c r="X64" s="156" t="s">
        <v>460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10"/>
      <c r="D65" s="311"/>
      <c r="E65" s="311"/>
      <c r="F65" s="311"/>
      <c r="G65" s="31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29</v>
      </c>
      <c r="B66" s="167" t="s">
        <v>506</v>
      </c>
      <c r="C66" s="176" t="s">
        <v>507</v>
      </c>
      <c r="D66" s="168" t="s">
        <v>308</v>
      </c>
      <c r="E66" s="169">
        <v>20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316</v>
      </c>
      <c r="T66" s="172" t="s">
        <v>175</v>
      </c>
      <c r="U66" s="156">
        <v>0</v>
      </c>
      <c r="V66" s="156">
        <f>ROUND(E66*U66,2)</f>
        <v>0</v>
      </c>
      <c r="W66" s="156"/>
      <c r="X66" s="156" t="s">
        <v>460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10"/>
      <c r="D67" s="311"/>
      <c r="E67" s="311"/>
      <c r="F67" s="311"/>
      <c r="G67" s="311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30</v>
      </c>
      <c r="B68" s="167" t="s">
        <v>508</v>
      </c>
      <c r="C68" s="176" t="s">
        <v>509</v>
      </c>
      <c r="D68" s="168" t="s">
        <v>308</v>
      </c>
      <c r="E68" s="169">
        <v>19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316</v>
      </c>
      <c r="T68" s="172" t="s">
        <v>175</v>
      </c>
      <c r="U68" s="156">
        <v>0</v>
      </c>
      <c r="V68" s="156">
        <f>ROUND(E68*U68,2)</f>
        <v>0</v>
      </c>
      <c r="W68" s="156"/>
      <c r="X68" s="156" t="s">
        <v>460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461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10"/>
      <c r="D69" s="311"/>
      <c r="E69" s="311"/>
      <c r="F69" s="311"/>
      <c r="G69" s="311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6">
        <v>31</v>
      </c>
      <c r="B70" s="167" t="s">
        <v>510</v>
      </c>
      <c r="C70" s="176" t="s">
        <v>511</v>
      </c>
      <c r="D70" s="168" t="s">
        <v>308</v>
      </c>
      <c r="E70" s="169">
        <v>19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316</v>
      </c>
      <c r="T70" s="172" t="s">
        <v>175</v>
      </c>
      <c r="U70" s="156">
        <v>0</v>
      </c>
      <c r="V70" s="156">
        <f>ROUND(E70*U70,2)</f>
        <v>0</v>
      </c>
      <c r="W70" s="156"/>
      <c r="X70" s="156" t="s">
        <v>460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310"/>
      <c r="D71" s="311"/>
      <c r="E71" s="311"/>
      <c r="F71" s="311"/>
      <c r="G71" s="311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6">
        <v>32</v>
      </c>
      <c r="B72" s="167" t="s">
        <v>512</v>
      </c>
      <c r="C72" s="176" t="s">
        <v>513</v>
      </c>
      <c r="D72" s="168" t="s">
        <v>221</v>
      </c>
      <c r="E72" s="169">
        <v>613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316</v>
      </c>
      <c r="T72" s="172" t="s">
        <v>175</v>
      </c>
      <c r="U72" s="156">
        <v>0</v>
      </c>
      <c r="V72" s="156">
        <f>ROUND(E72*U72,2)</f>
        <v>0</v>
      </c>
      <c r="W72" s="156"/>
      <c r="X72" s="156" t="s">
        <v>460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310"/>
      <c r="D73" s="311"/>
      <c r="E73" s="311"/>
      <c r="F73" s="311"/>
      <c r="G73" s="311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6">
        <v>33</v>
      </c>
      <c r="B74" s="167" t="s">
        <v>514</v>
      </c>
      <c r="C74" s="176" t="s">
        <v>495</v>
      </c>
      <c r="D74" s="168" t="s">
        <v>221</v>
      </c>
      <c r="E74" s="169">
        <v>30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316</v>
      </c>
      <c r="T74" s="172" t="s">
        <v>175</v>
      </c>
      <c r="U74" s="156">
        <v>0</v>
      </c>
      <c r="V74" s="156">
        <f>ROUND(E74*U74,2)</f>
        <v>0</v>
      </c>
      <c r="W74" s="156"/>
      <c r="X74" s="156" t="s">
        <v>460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310"/>
      <c r="D75" s="311"/>
      <c r="E75" s="311"/>
      <c r="F75" s="311"/>
      <c r="G75" s="311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34</v>
      </c>
      <c r="B76" s="167" t="s">
        <v>515</v>
      </c>
      <c r="C76" s="176" t="s">
        <v>516</v>
      </c>
      <c r="D76" s="168" t="s">
        <v>517</v>
      </c>
      <c r="E76" s="169">
        <v>22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316</v>
      </c>
      <c r="T76" s="172" t="s">
        <v>175</v>
      </c>
      <c r="U76" s="156">
        <v>0</v>
      </c>
      <c r="V76" s="156">
        <f>ROUND(E76*U76,2)</f>
        <v>0</v>
      </c>
      <c r="W76" s="156"/>
      <c r="X76" s="156" t="s">
        <v>460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461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310"/>
      <c r="D77" s="311"/>
      <c r="E77" s="311"/>
      <c r="F77" s="311"/>
      <c r="G77" s="311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6">
        <v>35</v>
      </c>
      <c r="B78" s="167" t="s">
        <v>518</v>
      </c>
      <c r="C78" s="176" t="s">
        <v>519</v>
      </c>
      <c r="D78" s="168" t="s">
        <v>0</v>
      </c>
      <c r="E78" s="169">
        <v>3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316</v>
      </c>
      <c r="T78" s="172" t="s">
        <v>175</v>
      </c>
      <c r="U78" s="156">
        <v>0</v>
      </c>
      <c r="V78" s="156">
        <f>ROUND(E78*U78,2)</f>
        <v>0</v>
      </c>
      <c r="W78" s="156"/>
      <c r="X78" s="156" t="s">
        <v>460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310"/>
      <c r="D79" s="311"/>
      <c r="E79" s="311"/>
      <c r="F79" s="311"/>
      <c r="G79" s="311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6">
        <v>36</v>
      </c>
      <c r="B80" s="167" t="s">
        <v>520</v>
      </c>
      <c r="C80" s="176" t="s">
        <v>521</v>
      </c>
      <c r="D80" s="168" t="s">
        <v>0</v>
      </c>
      <c r="E80" s="169">
        <v>3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316</v>
      </c>
      <c r="T80" s="172" t="s">
        <v>175</v>
      </c>
      <c r="U80" s="156">
        <v>0</v>
      </c>
      <c r="V80" s="156">
        <f>ROUND(E80*U80,2)</f>
        <v>0</v>
      </c>
      <c r="W80" s="156"/>
      <c r="X80" s="156" t="s">
        <v>460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310"/>
      <c r="D81" s="311"/>
      <c r="E81" s="311"/>
      <c r="F81" s="311"/>
      <c r="G81" s="311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6">
        <v>37</v>
      </c>
      <c r="B82" s="167" t="s">
        <v>502</v>
      </c>
      <c r="C82" s="176" t="s">
        <v>522</v>
      </c>
      <c r="D82" s="168" t="s">
        <v>308</v>
      </c>
      <c r="E82" s="169">
        <v>18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316</v>
      </c>
      <c r="T82" s="172" t="s">
        <v>175</v>
      </c>
      <c r="U82" s="156">
        <v>0</v>
      </c>
      <c r="V82" s="156">
        <f>ROUND(E82*U82,2)</f>
        <v>0</v>
      </c>
      <c r="W82" s="156"/>
      <c r="X82" s="156" t="s">
        <v>466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467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10"/>
      <c r="D83" s="311"/>
      <c r="E83" s="311"/>
      <c r="F83" s="311"/>
      <c r="G83" s="311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6">
        <v>38</v>
      </c>
      <c r="B84" s="167" t="s">
        <v>523</v>
      </c>
      <c r="C84" s="176" t="s">
        <v>524</v>
      </c>
      <c r="D84" s="168" t="s">
        <v>308</v>
      </c>
      <c r="E84" s="169">
        <v>10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71">
        <v>1.0500000000000001E-2</v>
      </c>
      <c r="O84" s="171">
        <f>ROUND(E84*N84,2)</f>
        <v>0.11</v>
      </c>
      <c r="P84" s="171">
        <v>0</v>
      </c>
      <c r="Q84" s="171">
        <f>ROUND(E84*P84,2)</f>
        <v>0</v>
      </c>
      <c r="R84" s="171"/>
      <c r="S84" s="171" t="s">
        <v>316</v>
      </c>
      <c r="T84" s="172" t="s">
        <v>175</v>
      </c>
      <c r="U84" s="156">
        <v>0</v>
      </c>
      <c r="V84" s="156">
        <f>ROUND(E84*U84,2)</f>
        <v>0</v>
      </c>
      <c r="W84" s="156"/>
      <c r="X84" s="156" t="s">
        <v>466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467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10"/>
      <c r="D85" s="311"/>
      <c r="E85" s="311"/>
      <c r="F85" s="311"/>
      <c r="G85" s="311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6">
        <v>39</v>
      </c>
      <c r="B86" s="167" t="s">
        <v>525</v>
      </c>
      <c r="C86" s="176" t="s">
        <v>526</v>
      </c>
      <c r="D86" s="168" t="s">
        <v>308</v>
      </c>
      <c r="E86" s="169">
        <v>4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1.4999999999999999E-2</v>
      </c>
      <c r="O86" s="171">
        <f>ROUND(E86*N86,2)</f>
        <v>0.06</v>
      </c>
      <c r="P86" s="171">
        <v>0</v>
      </c>
      <c r="Q86" s="171">
        <f>ROUND(E86*P86,2)</f>
        <v>0</v>
      </c>
      <c r="R86" s="171"/>
      <c r="S86" s="171" t="s">
        <v>316</v>
      </c>
      <c r="T86" s="172" t="s">
        <v>175</v>
      </c>
      <c r="U86" s="156">
        <v>0</v>
      </c>
      <c r="V86" s="156">
        <f>ROUND(E86*U86,2)</f>
        <v>0</v>
      </c>
      <c r="W86" s="156"/>
      <c r="X86" s="156" t="s">
        <v>466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467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10"/>
      <c r="D87" s="311"/>
      <c r="E87" s="311"/>
      <c r="F87" s="311"/>
      <c r="G87" s="311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6">
        <v>40</v>
      </c>
      <c r="B88" s="167" t="s">
        <v>527</v>
      </c>
      <c r="C88" s="176" t="s">
        <v>528</v>
      </c>
      <c r="D88" s="168" t="s">
        <v>308</v>
      </c>
      <c r="E88" s="169">
        <v>1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21</v>
      </c>
      <c r="M88" s="171">
        <f>G88*(1+L88/100)</f>
        <v>0</v>
      </c>
      <c r="N88" s="171">
        <v>2.6100000000000002E-2</v>
      </c>
      <c r="O88" s="171">
        <f>ROUND(E88*N88,2)</f>
        <v>0.03</v>
      </c>
      <c r="P88" s="171">
        <v>0</v>
      </c>
      <c r="Q88" s="171">
        <f>ROUND(E88*P88,2)</f>
        <v>0</v>
      </c>
      <c r="R88" s="171"/>
      <c r="S88" s="171" t="s">
        <v>316</v>
      </c>
      <c r="T88" s="172" t="s">
        <v>175</v>
      </c>
      <c r="U88" s="156">
        <v>0</v>
      </c>
      <c r="V88" s="156">
        <f>ROUND(E88*U88,2)</f>
        <v>0</v>
      </c>
      <c r="W88" s="156"/>
      <c r="X88" s="156" t="s">
        <v>466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467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10"/>
      <c r="D89" s="311"/>
      <c r="E89" s="311"/>
      <c r="F89" s="311"/>
      <c r="G89" s="311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41</v>
      </c>
      <c r="B90" s="167" t="s">
        <v>529</v>
      </c>
      <c r="C90" s="176" t="s">
        <v>530</v>
      </c>
      <c r="D90" s="168" t="s">
        <v>308</v>
      </c>
      <c r="E90" s="169">
        <v>19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71">
        <v>0.127</v>
      </c>
      <c r="O90" s="171">
        <f>ROUND(E90*N90,2)</f>
        <v>2.41</v>
      </c>
      <c r="P90" s="171">
        <v>0</v>
      </c>
      <c r="Q90" s="171">
        <f>ROUND(E90*P90,2)</f>
        <v>0</v>
      </c>
      <c r="R90" s="171"/>
      <c r="S90" s="171" t="s">
        <v>316</v>
      </c>
      <c r="T90" s="172" t="s">
        <v>175</v>
      </c>
      <c r="U90" s="156">
        <v>0</v>
      </c>
      <c r="V90" s="156">
        <f>ROUND(E90*U90,2)</f>
        <v>0</v>
      </c>
      <c r="W90" s="156"/>
      <c r="X90" s="156" t="s">
        <v>466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467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310"/>
      <c r="D91" s="311"/>
      <c r="E91" s="311"/>
      <c r="F91" s="311"/>
      <c r="G91" s="311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6">
        <v>42</v>
      </c>
      <c r="B92" s="167" t="s">
        <v>531</v>
      </c>
      <c r="C92" s="176" t="s">
        <v>532</v>
      </c>
      <c r="D92" s="168" t="s">
        <v>221</v>
      </c>
      <c r="E92" s="169">
        <v>34.5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1.2E-4</v>
      </c>
      <c r="O92" s="171">
        <f>ROUND(E92*N92,2)</f>
        <v>0</v>
      </c>
      <c r="P92" s="171">
        <v>0</v>
      </c>
      <c r="Q92" s="171">
        <f>ROUND(E92*P92,2)</f>
        <v>0</v>
      </c>
      <c r="R92" s="171"/>
      <c r="S92" s="171" t="s">
        <v>316</v>
      </c>
      <c r="T92" s="172" t="s">
        <v>175</v>
      </c>
      <c r="U92" s="156">
        <v>0</v>
      </c>
      <c r="V92" s="156">
        <f>ROUND(E92*U92,2)</f>
        <v>0</v>
      </c>
      <c r="W92" s="156"/>
      <c r="X92" s="156" t="s">
        <v>466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467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310"/>
      <c r="D93" s="311"/>
      <c r="E93" s="311"/>
      <c r="F93" s="311"/>
      <c r="G93" s="311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6">
        <v>43</v>
      </c>
      <c r="B94" s="167" t="s">
        <v>533</v>
      </c>
      <c r="C94" s="176" t="s">
        <v>534</v>
      </c>
      <c r="D94" s="168" t="s">
        <v>221</v>
      </c>
      <c r="E94" s="169">
        <v>12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3.5E-4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316</v>
      </c>
      <c r="T94" s="172" t="s">
        <v>175</v>
      </c>
      <c r="U94" s="156">
        <v>0</v>
      </c>
      <c r="V94" s="156">
        <f>ROUND(E94*U94,2)</f>
        <v>0</v>
      </c>
      <c r="W94" s="156"/>
      <c r="X94" s="156" t="s">
        <v>466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467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10"/>
      <c r="D95" s="311"/>
      <c r="E95" s="311"/>
      <c r="F95" s="311"/>
      <c r="G95" s="31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44</v>
      </c>
      <c r="B96" s="167" t="s">
        <v>535</v>
      </c>
      <c r="C96" s="176" t="s">
        <v>536</v>
      </c>
      <c r="D96" s="168" t="s">
        <v>221</v>
      </c>
      <c r="E96" s="169">
        <v>960.25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8.9999999999999998E-4</v>
      </c>
      <c r="O96" s="171">
        <f>ROUND(E96*N96,2)</f>
        <v>0.86</v>
      </c>
      <c r="P96" s="171">
        <v>0</v>
      </c>
      <c r="Q96" s="171">
        <f>ROUND(E96*P96,2)</f>
        <v>0</v>
      </c>
      <c r="R96" s="171"/>
      <c r="S96" s="171" t="s">
        <v>316</v>
      </c>
      <c r="T96" s="172" t="s">
        <v>175</v>
      </c>
      <c r="U96" s="156">
        <v>0</v>
      </c>
      <c r="V96" s="156">
        <f>ROUND(E96*U96,2)</f>
        <v>0</v>
      </c>
      <c r="W96" s="156"/>
      <c r="X96" s="156" t="s">
        <v>466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467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10"/>
      <c r="D97" s="311"/>
      <c r="E97" s="311"/>
      <c r="F97" s="311"/>
      <c r="G97" s="31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6">
        <v>45</v>
      </c>
      <c r="B98" s="167" t="s">
        <v>537</v>
      </c>
      <c r="C98" s="176" t="s">
        <v>538</v>
      </c>
      <c r="D98" s="168" t="s">
        <v>221</v>
      </c>
      <c r="E98" s="169">
        <v>480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1.6000000000000001E-4</v>
      </c>
      <c r="O98" s="171">
        <f>ROUND(E98*N98,2)</f>
        <v>0.08</v>
      </c>
      <c r="P98" s="171">
        <v>0</v>
      </c>
      <c r="Q98" s="171">
        <f>ROUND(E98*P98,2)</f>
        <v>0</v>
      </c>
      <c r="R98" s="171"/>
      <c r="S98" s="171" t="s">
        <v>316</v>
      </c>
      <c r="T98" s="172" t="s">
        <v>175</v>
      </c>
      <c r="U98" s="156">
        <v>0</v>
      </c>
      <c r="V98" s="156">
        <f>ROUND(E98*U98,2)</f>
        <v>0</v>
      </c>
      <c r="W98" s="156"/>
      <c r="X98" s="156" t="s">
        <v>466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467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310"/>
      <c r="D99" s="311"/>
      <c r="E99" s="311"/>
      <c r="F99" s="311"/>
      <c r="G99" s="311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46</v>
      </c>
      <c r="B100" s="167" t="s">
        <v>539</v>
      </c>
      <c r="C100" s="176" t="s">
        <v>540</v>
      </c>
      <c r="D100" s="168" t="s">
        <v>221</v>
      </c>
      <c r="E100" s="169">
        <v>23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5.2999999999999998E-4</v>
      </c>
      <c r="O100" s="171">
        <f>ROUND(E100*N100,2)</f>
        <v>0.01</v>
      </c>
      <c r="P100" s="171">
        <v>0</v>
      </c>
      <c r="Q100" s="171">
        <f>ROUND(E100*P100,2)</f>
        <v>0</v>
      </c>
      <c r="R100" s="171"/>
      <c r="S100" s="171" t="s">
        <v>316</v>
      </c>
      <c r="T100" s="172" t="s">
        <v>175</v>
      </c>
      <c r="U100" s="156">
        <v>0</v>
      </c>
      <c r="V100" s="156">
        <f>ROUND(E100*U100,2)</f>
        <v>0</v>
      </c>
      <c r="W100" s="156"/>
      <c r="X100" s="156" t="s">
        <v>466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467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10"/>
      <c r="D101" s="311"/>
      <c r="E101" s="311"/>
      <c r="F101" s="311"/>
      <c r="G101" s="31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47</v>
      </c>
      <c r="B102" s="167" t="s">
        <v>541</v>
      </c>
      <c r="C102" s="176" t="s">
        <v>542</v>
      </c>
      <c r="D102" s="168" t="s">
        <v>221</v>
      </c>
      <c r="E102" s="169">
        <v>51.75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8.1999999999999998E-4</v>
      </c>
      <c r="O102" s="171">
        <f>ROUND(E102*N102,2)</f>
        <v>0.04</v>
      </c>
      <c r="P102" s="171">
        <v>0</v>
      </c>
      <c r="Q102" s="171">
        <f>ROUND(E102*P102,2)</f>
        <v>0</v>
      </c>
      <c r="R102" s="171"/>
      <c r="S102" s="171" t="s">
        <v>316</v>
      </c>
      <c r="T102" s="172" t="s">
        <v>175</v>
      </c>
      <c r="U102" s="156">
        <v>0</v>
      </c>
      <c r="V102" s="156">
        <f>ROUND(E102*U102,2)</f>
        <v>0</v>
      </c>
      <c r="W102" s="156"/>
      <c r="X102" s="156" t="s">
        <v>466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467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10"/>
      <c r="D103" s="311"/>
      <c r="E103" s="311"/>
      <c r="F103" s="311"/>
      <c r="G103" s="31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48</v>
      </c>
      <c r="B104" s="167" t="s">
        <v>543</v>
      </c>
      <c r="C104" s="176" t="s">
        <v>544</v>
      </c>
      <c r="D104" s="168" t="s">
        <v>221</v>
      </c>
      <c r="E104" s="169">
        <v>12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2.7E-4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316</v>
      </c>
      <c r="T104" s="172" t="s">
        <v>175</v>
      </c>
      <c r="U104" s="156">
        <v>0</v>
      </c>
      <c r="V104" s="156">
        <f>ROUND(E104*U104,2)</f>
        <v>0</v>
      </c>
      <c r="W104" s="156"/>
      <c r="X104" s="156" t="s">
        <v>466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467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10"/>
      <c r="D105" s="311"/>
      <c r="E105" s="311"/>
      <c r="F105" s="311"/>
      <c r="G105" s="31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6">
        <v>49</v>
      </c>
      <c r="B106" s="167" t="s">
        <v>545</v>
      </c>
      <c r="C106" s="176" t="s">
        <v>546</v>
      </c>
      <c r="D106" s="168" t="s">
        <v>308</v>
      </c>
      <c r="E106" s="169">
        <v>5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1"/>
      <c r="S106" s="171" t="s">
        <v>316</v>
      </c>
      <c r="T106" s="172" t="s">
        <v>175</v>
      </c>
      <c r="U106" s="156">
        <v>0</v>
      </c>
      <c r="V106" s="156">
        <f>ROUND(E106*U106,2)</f>
        <v>0</v>
      </c>
      <c r="W106" s="156"/>
      <c r="X106" s="156" t="s">
        <v>466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467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10"/>
      <c r="D107" s="311"/>
      <c r="E107" s="311"/>
      <c r="F107" s="311"/>
      <c r="G107" s="31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6">
        <v>50</v>
      </c>
      <c r="B108" s="167" t="s">
        <v>547</v>
      </c>
      <c r="C108" s="176" t="s">
        <v>548</v>
      </c>
      <c r="D108" s="168" t="s">
        <v>308</v>
      </c>
      <c r="E108" s="169">
        <v>5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175</v>
      </c>
      <c r="U108" s="156">
        <v>0</v>
      </c>
      <c r="V108" s="156">
        <f>ROUND(E108*U108,2)</f>
        <v>0</v>
      </c>
      <c r="W108" s="156"/>
      <c r="X108" s="156" t="s">
        <v>466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467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10"/>
      <c r="D109" s="311"/>
      <c r="E109" s="311"/>
      <c r="F109" s="311"/>
      <c r="G109" s="31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51</v>
      </c>
      <c r="B110" s="167" t="s">
        <v>549</v>
      </c>
      <c r="C110" s="176" t="s">
        <v>550</v>
      </c>
      <c r="D110" s="168" t="s">
        <v>308</v>
      </c>
      <c r="E110" s="169">
        <v>10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316</v>
      </c>
      <c r="T110" s="172" t="s">
        <v>175</v>
      </c>
      <c r="U110" s="156">
        <v>0</v>
      </c>
      <c r="V110" s="156">
        <f>ROUND(E110*U110,2)</f>
        <v>0</v>
      </c>
      <c r="W110" s="156"/>
      <c r="X110" s="156" t="s">
        <v>466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467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10"/>
      <c r="D111" s="311"/>
      <c r="E111" s="311"/>
      <c r="F111" s="311"/>
      <c r="G111" s="31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52</v>
      </c>
      <c r="B112" s="167" t="s">
        <v>551</v>
      </c>
      <c r="C112" s="176" t="s">
        <v>552</v>
      </c>
      <c r="D112" s="168" t="s">
        <v>308</v>
      </c>
      <c r="E112" s="169">
        <v>4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5.0000000000000001E-3</v>
      </c>
      <c r="O112" s="171">
        <f>ROUND(E112*N112,2)</f>
        <v>0.02</v>
      </c>
      <c r="P112" s="171">
        <v>0</v>
      </c>
      <c r="Q112" s="171">
        <f>ROUND(E112*P112,2)</f>
        <v>0</v>
      </c>
      <c r="R112" s="171"/>
      <c r="S112" s="171" t="s">
        <v>316</v>
      </c>
      <c r="T112" s="172" t="s">
        <v>175</v>
      </c>
      <c r="U112" s="156">
        <v>0</v>
      </c>
      <c r="V112" s="156">
        <f>ROUND(E112*U112,2)</f>
        <v>0</v>
      </c>
      <c r="W112" s="156"/>
      <c r="X112" s="156" t="s">
        <v>466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467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10"/>
      <c r="D113" s="311"/>
      <c r="E113" s="311"/>
      <c r="F113" s="311"/>
      <c r="G113" s="311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53</v>
      </c>
      <c r="B114" s="167" t="s">
        <v>553</v>
      </c>
      <c r="C114" s="176" t="s">
        <v>554</v>
      </c>
      <c r="D114" s="168" t="s">
        <v>555</v>
      </c>
      <c r="E114" s="169">
        <v>171.6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1E-3</v>
      </c>
      <c r="O114" s="171">
        <f>ROUND(E114*N114,2)</f>
        <v>0.17</v>
      </c>
      <c r="P114" s="171">
        <v>0</v>
      </c>
      <c r="Q114" s="171">
        <f>ROUND(E114*P114,2)</f>
        <v>0</v>
      </c>
      <c r="R114" s="171"/>
      <c r="S114" s="171" t="s">
        <v>316</v>
      </c>
      <c r="T114" s="172" t="s">
        <v>175</v>
      </c>
      <c r="U114" s="156">
        <v>0</v>
      </c>
      <c r="V114" s="156">
        <f>ROUND(E114*U114,2)</f>
        <v>0</v>
      </c>
      <c r="W114" s="156"/>
      <c r="X114" s="156" t="s">
        <v>466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467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10"/>
      <c r="D115" s="311"/>
      <c r="E115" s="311"/>
      <c r="F115" s="311"/>
      <c r="G115" s="31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54</v>
      </c>
      <c r="B116" s="167" t="s">
        <v>556</v>
      </c>
      <c r="C116" s="176" t="s">
        <v>557</v>
      </c>
      <c r="D116" s="168" t="s">
        <v>308</v>
      </c>
      <c r="E116" s="169">
        <v>22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1.6000000000000001E-4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316</v>
      </c>
      <c r="T116" s="172" t="s">
        <v>175</v>
      </c>
      <c r="U116" s="156">
        <v>0</v>
      </c>
      <c r="V116" s="156">
        <f>ROUND(E116*U116,2)</f>
        <v>0</v>
      </c>
      <c r="W116" s="156"/>
      <c r="X116" s="156" t="s">
        <v>466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467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10"/>
      <c r="D117" s="311"/>
      <c r="E117" s="311"/>
      <c r="F117" s="311"/>
      <c r="G117" s="311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55</v>
      </c>
      <c r="B118" s="167" t="s">
        <v>558</v>
      </c>
      <c r="C118" s="176" t="s">
        <v>559</v>
      </c>
      <c r="D118" s="168" t="s">
        <v>308</v>
      </c>
      <c r="E118" s="169">
        <v>110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2.5999999999999998E-4</v>
      </c>
      <c r="O118" s="171">
        <f>ROUND(E118*N118,2)</f>
        <v>0.03</v>
      </c>
      <c r="P118" s="171">
        <v>0</v>
      </c>
      <c r="Q118" s="171">
        <f>ROUND(E118*P118,2)</f>
        <v>0</v>
      </c>
      <c r="R118" s="171"/>
      <c r="S118" s="171" t="s">
        <v>316</v>
      </c>
      <c r="T118" s="172" t="s">
        <v>175</v>
      </c>
      <c r="U118" s="156">
        <v>0</v>
      </c>
      <c r="V118" s="156">
        <f>ROUND(E118*U118,2)</f>
        <v>0</v>
      </c>
      <c r="W118" s="156"/>
      <c r="X118" s="156" t="s">
        <v>466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467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10"/>
      <c r="D119" s="311"/>
      <c r="E119" s="311"/>
      <c r="F119" s="311"/>
      <c r="G119" s="311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56</v>
      </c>
      <c r="B120" s="167" t="s">
        <v>560</v>
      </c>
      <c r="C120" s="176" t="s">
        <v>561</v>
      </c>
      <c r="D120" s="168" t="s">
        <v>308</v>
      </c>
      <c r="E120" s="169">
        <v>58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6.9999999999999999E-4</v>
      </c>
      <c r="O120" s="171">
        <f>ROUND(E120*N120,2)</f>
        <v>0.04</v>
      </c>
      <c r="P120" s="171">
        <v>0</v>
      </c>
      <c r="Q120" s="171">
        <f>ROUND(E120*P120,2)</f>
        <v>0</v>
      </c>
      <c r="R120" s="171"/>
      <c r="S120" s="171" t="s">
        <v>316</v>
      </c>
      <c r="T120" s="172" t="s">
        <v>175</v>
      </c>
      <c r="U120" s="156">
        <v>0</v>
      </c>
      <c r="V120" s="156">
        <f>ROUND(E120*U120,2)</f>
        <v>0</v>
      </c>
      <c r="W120" s="156"/>
      <c r="X120" s="156" t="s">
        <v>466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10"/>
      <c r="D121" s="311"/>
      <c r="E121" s="311"/>
      <c r="F121" s="311"/>
      <c r="G121" s="31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6">
        <v>57</v>
      </c>
      <c r="B122" s="167" t="s">
        <v>562</v>
      </c>
      <c r="C122" s="176" t="s">
        <v>563</v>
      </c>
      <c r="D122" s="168" t="s">
        <v>555</v>
      </c>
      <c r="E122" s="169">
        <v>772.38</v>
      </c>
      <c r="F122" s="170"/>
      <c r="G122" s="171">
        <f>ROUND(E122*F122,2)</f>
        <v>0</v>
      </c>
      <c r="H122" s="170"/>
      <c r="I122" s="171">
        <f>ROUND(E122*H122,2)</f>
        <v>0</v>
      </c>
      <c r="J122" s="170"/>
      <c r="K122" s="171">
        <f>ROUND(E122*J122,2)</f>
        <v>0</v>
      </c>
      <c r="L122" s="171">
        <v>21</v>
      </c>
      <c r="M122" s="171">
        <f>G122*(1+L122/100)</f>
        <v>0</v>
      </c>
      <c r="N122" s="171">
        <v>1E-3</v>
      </c>
      <c r="O122" s="171">
        <f>ROUND(E122*N122,2)</f>
        <v>0.77</v>
      </c>
      <c r="P122" s="171">
        <v>0</v>
      </c>
      <c r="Q122" s="171">
        <f>ROUND(E122*P122,2)</f>
        <v>0</v>
      </c>
      <c r="R122" s="171"/>
      <c r="S122" s="171" t="s">
        <v>316</v>
      </c>
      <c r="T122" s="172" t="s">
        <v>175</v>
      </c>
      <c r="U122" s="156">
        <v>0</v>
      </c>
      <c r="V122" s="156">
        <f>ROUND(E122*U122,2)</f>
        <v>0</v>
      </c>
      <c r="W122" s="156"/>
      <c r="X122" s="156" t="s">
        <v>466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467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310"/>
      <c r="D123" s="311"/>
      <c r="E123" s="311"/>
      <c r="F123" s="311"/>
      <c r="G123" s="311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6">
        <v>58</v>
      </c>
      <c r="B124" s="167" t="s">
        <v>564</v>
      </c>
      <c r="C124" s="176" t="s">
        <v>565</v>
      </c>
      <c r="D124" s="168" t="s">
        <v>308</v>
      </c>
      <c r="E124" s="169">
        <v>1</v>
      </c>
      <c r="F124" s="170"/>
      <c r="G124" s="171">
        <f>ROUND(E124*F124,2)</f>
        <v>0</v>
      </c>
      <c r="H124" s="170"/>
      <c r="I124" s="171">
        <f>ROUND(E124*H124,2)</f>
        <v>0</v>
      </c>
      <c r="J124" s="170"/>
      <c r="K124" s="171">
        <f>ROUND(E124*J124,2)</f>
        <v>0</v>
      </c>
      <c r="L124" s="171">
        <v>21</v>
      </c>
      <c r="M124" s="171">
        <f>G124*(1+L124/100)</f>
        <v>0</v>
      </c>
      <c r="N124" s="171">
        <v>3.3000000000000002E-2</v>
      </c>
      <c r="O124" s="171">
        <f>ROUND(E124*N124,2)</f>
        <v>0.03</v>
      </c>
      <c r="P124" s="171">
        <v>0</v>
      </c>
      <c r="Q124" s="171">
        <f>ROUND(E124*P124,2)</f>
        <v>0</v>
      </c>
      <c r="R124" s="171"/>
      <c r="S124" s="171" t="s">
        <v>316</v>
      </c>
      <c r="T124" s="172" t="s">
        <v>175</v>
      </c>
      <c r="U124" s="156">
        <v>0</v>
      </c>
      <c r="V124" s="156">
        <f>ROUND(E124*U124,2)</f>
        <v>0</v>
      </c>
      <c r="W124" s="156"/>
      <c r="X124" s="156" t="s">
        <v>466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467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310"/>
      <c r="D125" s="311"/>
      <c r="E125" s="311"/>
      <c r="F125" s="311"/>
      <c r="G125" s="311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6">
        <v>59</v>
      </c>
      <c r="B126" s="167" t="s">
        <v>566</v>
      </c>
      <c r="C126" s="176" t="s">
        <v>567</v>
      </c>
      <c r="D126" s="168" t="s">
        <v>308</v>
      </c>
      <c r="E126" s="169">
        <v>2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71">
        <v>2.4E-2</v>
      </c>
      <c r="O126" s="171">
        <f>ROUND(E126*N126,2)</f>
        <v>0.05</v>
      </c>
      <c r="P126" s="171">
        <v>0</v>
      </c>
      <c r="Q126" s="171">
        <f>ROUND(E126*P126,2)</f>
        <v>0</v>
      </c>
      <c r="R126" s="171"/>
      <c r="S126" s="171" t="s">
        <v>316</v>
      </c>
      <c r="T126" s="172" t="s">
        <v>175</v>
      </c>
      <c r="U126" s="156">
        <v>0</v>
      </c>
      <c r="V126" s="156">
        <f>ROUND(E126*U126,2)</f>
        <v>0</v>
      </c>
      <c r="W126" s="156"/>
      <c r="X126" s="156" t="s">
        <v>466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467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310"/>
      <c r="D127" s="311"/>
      <c r="E127" s="311"/>
      <c r="F127" s="311"/>
      <c r="G127" s="311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0" t="s">
        <v>151</v>
      </c>
      <c r="B128" s="161" t="s">
        <v>93</v>
      </c>
      <c r="C128" s="175" t="s">
        <v>94</v>
      </c>
      <c r="D128" s="162"/>
      <c r="E128" s="163"/>
      <c r="F128" s="164"/>
      <c r="G128" s="164">
        <f>SUMIF(AG129:AG152,"&lt;&gt;NOR",G129:G152)</f>
        <v>0</v>
      </c>
      <c r="H128" s="164"/>
      <c r="I128" s="164">
        <f>SUM(I129:I152)</f>
        <v>0</v>
      </c>
      <c r="J128" s="164"/>
      <c r="K128" s="164">
        <f>SUM(K129:K152)</f>
        <v>0</v>
      </c>
      <c r="L128" s="164"/>
      <c r="M128" s="164">
        <f>SUM(M129:M152)</f>
        <v>0</v>
      </c>
      <c r="N128" s="164"/>
      <c r="O128" s="164">
        <f>SUM(O129:O152)</f>
        <v>0.55999999999999994</v>
      </c>
      <c r="P128" s="164"/>
      <c r="Q128" s="164">
        <f>SUM(Q129:Q152)</f>
        <v>0</v>
      </c>
      <c r="R128" s="164"/>
      <c r="S128" s="164"/>
      <c r="T128" s="165"/>
      <c r="U128" s="159"/>
      <c r="V128" s="159">
        <f>SUM(V129:V152)</f>
        <v>0</v>
      </c>
      <c r="W128" s="159"/>
      <c r="X128" s="159"/>
      <c r="AG128" t="s">
        <v>152</v>
      </c>
    </row>
    <row r="129" spans="1:60" outlineLevel="1" x14ac:dyDescent="0.2">
      <c r="A129" s="166">
        <v>60</v>
      </c>
      <c r="B129" s="167" t="s">
        <v>568</v>
      </c>
      <c r="C129" s="176" t="s">
        <v>569</v>
      </c>
      <c r="D129" s="168" t="s">
        <v>308</v>
      </c>
      <c r="E129" s="169">
        <v>60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316</v>
      </c>
      <c r="T129" s="172" t="s">
        <v>175</v>
      </c>
      <c r="U129" s="156">
        <v>0</v>
      </c>
      <c r="V129" s="156">
        <f>ROUND(E129*U129,2)</f>
        <v>0</v>
      </c>
      <c r="W129" s="156"/>
      <c r="X129" s="156" t="s">
        <v>446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447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310"/>
      <c r="D130" s="311"/>
      <c r="E130" s="311"/>
      <c r="F130" s="311"/>
      <c r="G130" s="311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61</v>
      </c>
      <c r="B131" s="167" t="s">
        <v>570</v>
      </c>
      <c r="C131" s="176" t="s">
        <v>571</v>
      </c>
      <c r="D131" s="168" t="s">
        <v>308</v>
      </c>
      <c r="E131" s="169">
        <v>56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316</v>
      </c>
      <c r="T131" s="172" t="s">
        <v>175</v>
      </c>
      <c r="U131" s="156">
        <v>0</v>
      </c>
      <c r="V131" s="156">
        <f>ROUND(E131*U131,2)</f>
        <v>0</v>
      </c>
      <c r="W131" s="156"/>
      <c r="X131" s="156" t="s">
        <v>446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447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310"/>
      <c r="D132" s="311"/>
      <c r="E132" s="311"/>
      <c r="F132" s="311"/>
      <c r="G132" s="311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6">
        <v>62</v>
      </c>
      <c r="B133" s="167" t="s">
        <v>572</v>
      </c>
      <c r="C133" s="176" t="s">
        <v>573</v>
      </c>
      <c r="D133" s="168" t="s">
        <v>308</v>
      </c>
      <c r="E133" s="169">
        <v>5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316</v>
      </c>
      <c r="T133" s="172" t="s">
        <v>175</v>
      </c>
      <c r="U133" s="156">
        <v>0</v>
      </c>
      <c r="V133" s="156">
        <f>ROUND(E133*U133,2)</f>
        <v>0</v>
      </c>
      <c r="W133" s="156"/>
      <c r="X133" s="156" t="s">
        <v>446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447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310"/>
      <c r="D134" s="311"/>
      <c r="E134" s="311"/>
      <c r="F134" s="311"/>
      <c r="G134" s="311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63</v>
      </c>
      <c r="B135" s="167" t="s">
        <v>574</v>
      </c>
      <c r="C135" s="176" t="s">
        <v>575</v>
      </c>
      <c r="D135" s="168" t="s">
        <v>221</v>
      </c>
      <c r="E135" s="169">
        <v>745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316</v>
      </c>
      <c r="T135" s="172" t="s">
        <v>175</v>
      </c>
      <c r="U135" s="156">
        <v>0</v>
      </c>
      <c r="V135" s="156">
        <f>ROUND(E135*U135,2)</f>
        <v>0</v>
      </c>
      <c r="W135" s="156"/>
      <c r="X135" s="156" t="s">
        <v>460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461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310"/>
      <c r="D136" s="311"/>
      <c r="E136" s="311"/>
      <c r="F136" s="311"/>
      <c r="G136" s="311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64</v>
      </c>
      <c r="B137" s="167" t="s">
        <v>576</v>
      </c>
      <c r="C137" s="176" t="s">
        <v>577</v>
      </c>
      <c r="D137" s="168" t="s">
        <v>308</v>
      </c>
      <c r="E137" s="169">
        <v>4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316</v>
      </c>
      <c r="T137" s="172" t="s">
        <v>175</v>
      </c>
      <c r="U137" s="156">
        <v>0</v>
      </c>
      <c r="V137" s="156">
        <f>ROUND(E137*U137,2)</f>
        <v>0</v>
      </c>
      <c r="W137" s="156"/>
      <c r="X137" s="156" t="s">
        <v>460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461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10"/>
      <c r="D138" s="311"/>
      <c r="E138" s="311"/>
      <c r="F138" s="311"/>
      <c r="G138" s="311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65</v>
      </c>
      <c r="B139" s="167" t="s">
        <v>578</v>
      </c>
      <c r="C139" s="176" t="s">
        <v>579</v>
      </c>
      <c r="D139" s="168" t="s">
        <v>308</v>
      </c>
      <c r="E139" s="169">
        <v>12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316</v>
      </c>
      <c r="T139" s="172" t="s">
        <v>175</v>
      </c>
      <c r="U139" s="156">
        <v>0</v>
      </c>
      <c r="V139" s="156">
        <f>ROUND(E139*U139,2)</f>
        <v>0</v>
      </c>
      <c r="W139" s="156"/>
      <c r="X139" s="156" t="s">
        <v>460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461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10"/>
      <c r="D140" s="311"/>
      <c r="E140" s="311"/>
      <c r="F140" s="311"/>
      <c r="G140" s="311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6">
        <v>66</v>
      </c>
      <c r="B141" s="167" t="s">
        <v>580</v>
      </c>
      <c r="C141" s="176" t="s">
        <v>581</v>
      </c>
      <c r="D141" s="168" t="s">
        <v>582</v>
      </c>
      <c r="E141" s="169">
        <v>5.2149999999999999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316</v>
      </c>
      <c r="T141" s="172" t="s">
        <v>175</v>
      </c>
      <c r="U141" s="156">
        <v>0</v>
      </c>
      <c r="V141" s="156">
        <f>ROUND(E141*U141,2)</f>
        <v>0</v>
      </c>
      <c r="W141" s="156"/>
      <c r="X141" s="156" t="s">
        <v>460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461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310"/>
      <c r="D142" s="311"/>
      <c r="E142" s="311"/>
      <c r="F142" s="311"/>
      <c r="G142" s="311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67</v>
      </c>
      <c r="B143" s="167" t="s">
        <v>583</v>
      </c>
      <c r="C143" s="176" t="s">
        <v>584</v>
      </c>
      <c r="D143" s="168" t="s">
        <v>221</v>
      </c>
      <c r="E143" s="169">
        <v>894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1.9000000000000001E-4</v>
      </c>
      <c r="O143" s="171">
        <f>ROUND(E143*N143,2)</f>
        <v>0.17</v>
      </c>
      <c r="P143" s="171">
        <v>0</v>
      </c>
      <c r="Q143" s="171">
        <f>ROUND(E143*P143,2)</f>
        <v>0</v>
      </c>
      <c r="R143" s="171"/>
      <c r="S143" s="171" t="s">
        <v>316</v>
      </c>
      <c r="T143" s="172" t="s">
        <v>175</v>
      </c>
      <c r="U143" s="156">
        <v>0</v>
      </c>
      <c r="V143" s="156">
        <f>ROUND(E143*U143,2)</f>
        <v>0</v>
      </c>
      <c r="W143" s="156"/>
      <c r="X143" s="156" t="s">
        <v>466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467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310"/>
      <c r="D144" s="311"/>
      <c r="E144" s="311"/>
      <c r="F144" s="311"/>
      <c r="G144" s="311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6">
        <v>68</v>
      </c>
      <c r="B145" s="167" t="s">
        <v>585</v>
      </c>
      <c r="C145" s="176" t="s">
        <v>586</v>
      </c>
      <c r="D145" s="168" t="s">
        <v>308</v>
      </c>
      <c r="E145" s="169">
        <v>5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71">
        <v>3.5000000000000003E-2</v>
      </c>
      <c r="O145" s="171">
        <f>ROUND(E145*N145,2)</f>
        <v>0.18</v>
      </c>
      <c r="P145" s="171">
        <v>0</v>
      </c>
      <c r="Q145" s="171">
        <f>ROUND(E145*P145,2)</f>
        <v>0</v>
      </c>
      <c r="R145" s="171"/>
      <c r="S145" s="171" t="s">
        <v>316</v>
      </c>
      <c r="T145" s="172" t="s">
        <v>175</v>
      </c>
      <c r="U145" s="156">
        <v>0</v>
      </c>
      <c r="V145" s="156">
        <f>ROUND(E145*U145,2)</f>
        <v>0</v>
      </c>
      <c r="W145" s="156"/>
      <c r="X145" s="156" t="s">
        <v>466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467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310"/>
      <c r="D146" s="311"/>
      <c r="E146" s="311"/>
      <c r="F146" s="311"/>
      <c r="G146" s="311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6">
        <v>69</v>
      </c>
      <c r="B147" s="167" t="s">
        <v>587</v>
      </c>
      <c r="C147" s="176" t="s">
        <v>588</v>
      </c>
      <c r="D147" s="168" t="s">
        <v>308</v>
      </c>
      <c r="E147" s="169">
        <v>60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1"/>
      <c r="S147" s="171" t="s">
        <v>316</v>
      </c>
      <c r="T147" s="172" t="s">
        <v>175</v>
      </c>
      <c r="U147" s="156">
        <v>0</v>
      </c>
      <c r="V147" s="156">
        <f>ROUND(E147*U147,2)</f>
        <v>0</v>
      </c>
      <c r="W147" s="156"/>
      <c r="X147" s="156" t="s">
        <v>466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467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310"/>
      <c r="D148" s="311"/>
      <c r="E148" s="311"/>
      <c r="F148" s="311"/>
      <c r="G148" s="311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70</v>
      </c>
      <c r="B149" s="167" t="s">
        <v>589</v>
      </c>
      <c r="C149" s="176" t="s">
        <v>590</v>
      </c>
      <c r="D149" s="168" t="s">
        <v>308</v>
      </c>
      <c r="E149" s="169">
        <v>12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71">
        <v>3.0000000000000001E-3</v>
      </c>
      <c r="O149" s="171">
        <f>ROUND(E149*N149,2)</f>
        <v>0.04</v>
      </c>
      <c r="P149" s="171">
        <v>0</v>
      </c>
      <c r="Q149" s="171">
        <f>ROUND(E149*P149,2)</f>
        <v>0</v>
      </c>
      <c r="R149" s="171"/>
      <c r="S149" s="171" t="s">
        <v>316</v>
      </c>
      <c r="T149" s="172" t="s">
        <v>175</v>
      </c>
      <c r="U149" s="156">
        <v>0</v>
      </c>
      <c r="V149" s="156">
        <f>ROUND(E149*U149,2)</f>
        <v>0</v>
      </c>
      <c r="W149" s="156"/>
      <c r="X149" s="156" t="s">
        <v>466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467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310"/>
      <c r="D150" s="311"/>
      <c r="E150" s="311"/>
      <c r="F150" s="311"/>
      <c r="G150" s="311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6">
        <v>71</v>
      </c>
      <c r="B151" s="167" t="s">
        <v>591</v>
      </c>
      <c r="C151" s="176" t="s">
        <v>592</v>
      </c>
      <c r="D151" s="168" t="s">
        <v>308</v>
      </c>
      <c r="E151" s="169">
        <v>56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71">
        <v>3.0000000000000001E-3</v>
      </c>
      <c r="O151" s="171">
        <f>ROUND(E151*N151,2)</f>
        <v>0.17</v>
      </c>
      <c r="P151" s="171">
        <v>0</v>
      </c>
      <c r="Q151" s="171">
        <f>ROUND(E151*P151,2)</f>
        <v>0</v>
      </c>
      <c r="R151" s="171"/>
      <c r="S151" s="171" t="s">
        <v>316</v>
      </c>
      <c r="T151" s="172" t="s">
        <v>175</v>
      </c>
      <c r="U151" s="156">
        <v>0</v>
      </c>
      <c r="V151" s="156">
        <f>ROUND(E151*U151,2)</f>
        <v>0</v>
      </c>
      <c r="W151" s="156"/>
      <c r="X151" s="156" t="s">
        <v>466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467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310"/>
      <c r="D152" s="311"/>
      <c r="E152" s="311"/>
      <c r="F152" s="311"/>
      <c r="G152" s="311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0" t="s">
        <v>151</v>
      </c>
      <c r="B153" s="161" t="s">
        <v>101</v>
      </c>
      <c r="C153" s="175" t="s">
        <v>102</v>
      </c>
      <c r="D153" s="162"/>
      <c r="E153" s="163"/>
      <c r="F153" s="164"/>
      <c r="G153" s="164">
        <f>SUMIF(AG154:AG207,"&lt;&gt;NOR",G154:G207)</f>
        <v>0</v>
      </c>
      <c r="H153" s="164"/>
      <c r="I153" s="164">
        <f>SUM(I154:I207)</f>
        <v>0</v>
      </c>
      <c r="J153" s="164"/>
      <c r="K153" s="164">
        <f>SUM(K154:K207)</f>
        <v>0</v>
      </c>
      <c r="L153" s="164"/>
      <c r="M153" s="164">
        <f>SUM(M154:M207)</f>
        <v>0</v>
      </c>
      <c r="N153" s="164"/>
      <c r="O153" s="164">
        <f>SUM(O154:O207)</f>
        <v>54.370000000000012</v>
      </c>
      <c r="P153" s="164"/>
      <c r="Q153" s="164">
        <f>SUM(Q154:Q207)</f>
        <v>0</v>
      </c>
      <c r="R153" s="164"/>
      <c r="S153" s="164"/>
      <c r="T153" s="165"/>
      <c r="U153" s="159"/>
      <c r="V153" s="159">
        <f>SUM(V154:V207)</f>
        <v>0</v>
      </c>
      <c r="W153" s="159"/>
      <c r="X153" s="159"/>
      <c r="AG153" t="s">
        <v>152</v>
      </c>
    </row>
    <row r="154" spans="1:60" outlineLevel="1" x14ac:dyDescent="0.2">
      <c r="A154" s="166">
        <v>72</v>
      </c>
      <c r="B154" s="167" t="s">
        <v>593</v>
      </c>
      <c r="C154" s="176" t="s">
        <v>594</v>
      </c>
      <c r="D154" s="168" t="s">
        <v>221</v>
      </c>
      <c r="E154" s="169">
        <v>5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1"/>
      <c r="S154" s="171" t="s">
        <v>316</v>
      </c>
      <c r="T154" s="172" t="s">
        <v>175</v>
      </c>
      <c r="U154" s="156">
        <v>0</v>
      </c>
      <c r="V154" s="156">
        <f>ROUND(E154*U154,2)</f>
        <v>0</v>
      </c>
      <c r="W154" s="156"/>
      <c r="X154" s="156" t="s">
        <v>446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447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310"/>
      <c r="D155" s="311"/>
      <c r="E155" s="311"/>
      <c r="F155" s="311"/>
      <c r="G155" s="311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6">
        <v>73</v>
      </c>
      <c r="B156" s="167" t="s">
        <v>595</v>
      </c>
      <c r="C156" s="176" t="s">
        <v>596</v>
      </c>
      <c r="D156" s="168" t="s">
        <v>221</v>
      </c>
      <c r="E156" s="169">
        <v>80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/>
      <c r="S156" s="171" t="s">
        <v>316</v>
      </c>
      <c r="T156" s="172" t="s">
        <v>175</v>
      </c>
      <c r="U156" s="156">
        <v>0</v>
      </c>
      <c r="V156" s="156">
        <f>ROUND(E156*U156,2)</f>
        <v>0</v>
      </c>
      <c r="W156" s="156"/>
      <c r="X156" s="156" t="s">
        <v>446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447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310"/>
      <c r="D157" s="311"/>
      <c r="E157" s="311"/>
      <c r="F157" s="311"/>
      <c r="G157" s="311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6">
        <v>74</v>
      </c>
      <c r="B158" s="167" t="s">
        <v>597</v>
      </c>
      <c r="C158" s="176" t="s">
        <v>598</v>
      </c>
      <c r="D158" s="168" t="s">
        <v>308</v>
      </c>
      <c r="E158" s="169">
        <v>19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/>
      <c r="S158" s="171" t="s">
        <v>316</v>
      </c>
      <c r="T158" s="172" t="s">
        <v>175</v>
      </c>
      <c r="U158" s="156">
        <v>0</v>
      </c>
      <c r="V158" s="156">
        <f>ROUND(E158*U158,2)</f>
        <v>0</v>
      </c>
      <c r="W158" s="156"/>
      <c r="X158" s="156" t="s">
        <v>446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447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310"/>
      <c r="D159" s="311"/>
      <c r="E159" s="311"/>
      <c r="F159" s="311"/>
      <c r="G159" s="311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6">
        <v>75</v>
      </c>
      <c r="B160" s="167" t="s">
        <v>599</v>
      </c>
      <c r="C160" s="176" t="s">
        <v>600</v>
      </c>
      <c r="D160" s="168" t="s">
        <v>601</v>
      </c>
      <c r="E160" s="169">
        <v>0.04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71">
        <v>1.0591699999999999</v>
      </c>
      <c r="O160" s="171">
        <f>ROUND(E160*N160,2)</f>
        <v>0.04</v>
      </c>
      <c r="P160" s="171">
        <v>0</v>
      </c>
      <c r="Q160" s="171">
        <f>ROUND(E160*P160,2)</f>
        <v>0</v>
      </c>
      <c r="R160" s="171"/>
      <c r="S160" s="171" t="s">
        <v>316</v>
      </c>
      <c r="T160" s="172" t="s">
        <v>175</v>
      </c>
      <c r="U160" s="156">
        <v>0</v>
      </c>
      <c r="V160" s="156">
        <f>ROUND(E160*U160,2)</f>
        <v>0</v>
      </c>
      <c r="W160" s="156"/>
      <c r="X160" s="156" t="s">
        <v>446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447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310"/>
      <c r="D161" s="311"/>
      <c r="E161" s="311"/>
      <c r="F161" s="311"/>
      <c r="G161" s="311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66">
        <v>76</v>
      </c>
      <c r="B162" s="167" t="s">
        <v>602</v>
      </c>
      <c r="C162" s="176" t="s">
        <v>603</v>
      </c>
      <c r="D162" s="168" t="s">
        <v>221</v>
      </c>
      <c r="E162" s="169">
        <v>60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1"/>
      <c r="S162" s="171" t="s">
        <v>316</v>
      </c>
      <c r="T162" s="172" t="s">
        <v>175</v>
      </c>
      <c r="U162" s="156">
        <v>0</v>
      </c>
      <c r="V162" s="156">
        <f>ROUND(E162*U162,2)</f>
        <v>0</v>
      </c>
      <c r="W162" s="156"/>
      <c r="X162" s="156" t="s">
        <v>446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447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310"/>
      <c r="D163" s="311"/>
      <c r="E163" s="311"/>
      <c r="F163" s="311"/>
      <c r="G163" s="311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6">
        <v>77</v>
      </c>
      <c r="B164" s="167" t="s">
        <v>604</v>
      </c>
      <c r="C164" s="176" t="s">
        <v>605</v>
      </c>
      <c r="D164" s="168" t="s">
        <v>174</v>
      </c>
      <c r="E164" s="169">
        <v>194.96</v>
      </c>
      <c r="F164" s="170"/>
      <c r="G164" s="171">
        <f>ROUND(E164*F164,2)</f>
        <v>0</v>
      </c>
      <c r="H164" s="170"/>
      <c r="I164" s="171">
        <f>ROUND(E164*H164,2)</f>
        <v>0</v>
      </c>
      <c r="J164" s="170"/>
      <c r="K164" s="171">
        <f>ROUND(E164*J164,2)</f>
        <v>0</v>
      </c>
      <c r="L164" s="171">
        <v>21</v>
      </c>
      <c r="M164" s="171">
        <f>G164*(1+L164/100)</f>
        <v>0</v>
      </c>
      <c r="N164" s="171">
        <v>0</v>
      </c>
      <c r="O164" s="171">
        <f>ROUND(E164*N164,2)</f>
        <v>0</v>
      </c>
      <c r="P164" s="171">
        <v>0</v>
      </c>
      <c r="Q164" s="171">
        <f>ROUND(E164*P164,2)</f>
        <v>0</v>
      </c>
      <c r="R164" s="171"/>
      <c r="S164" s="171" t="s">
        <v>316</v>
      </c>
      <c r="T164" s="172" t="s">
        <v>175</v>
      </c>
      <c r="U164" s="156">
        <v>0</v>
      </c>
      <c r="V164" s="156">
        <f>ROUND(E164*U164,2)</f>
        <v>0</v>
      </c>
      <c r="W164" s="156"/>
      <c r="X164" s="156" t="s">
        <v>446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447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310"/>
      <c r="D165" s="311"/>
      <c r="E165" s="311"/>
      <c r="F165" s="311"/>
      <c r="G165" s="311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66">
        <v>78</v>
      </c>
      <c r="B166" s="167" t="s">
        <v>606</v>
      </c>
      <c r="C166" s="176" t="s">
        <v>607</v>
      </c>
      <c r="D166" s="168" t="s">
        <v>221</v>
      </c>
      <c r="E166" s="169">
        <v>20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21</v>
      </c>
      <c r="M166" s="171">
        <f>G166*(1+L166/100)</f>
        <v>0</v>
      </c>
      <c r="N166" s="171">
        <v>7.9200000000000007E-2</v>
      </c>
      <c r="O166" s="171">
        <f>ROUND(E166*N166,2)</f>
        <v>1.58</v>
      </c>
      <c r="P166" s="171">
        <v>0</v>
      </c>
      <c r="Q166" s="171">
        <f>ROUND(E166*P166,2)</f>
        <v>0</v>
      </c>
      <c r="R166" s="171"/>
      <c r="S166" s="171" t="s">
        <v>316</v>
      </c>
      <c r="T166" s="172" t="s">
        <v>175</v>
      </c>
      <c r="U166" s="156">
        <v>0</v>
      </c>
      <c r="V166" s="156">
        <f>ROUND(E166*U166,2)</f>
        <v>0</v>
      </c>
      <c r="W166" s="156"/>
      <c r="X166" s="156" t="s">
        <v>446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447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310"/>
      <c r="D167" s="311"/>
      <c r="E167" s="311"/>
      <c r="F167" s="311"/>
      <c r="G167" s="311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6">
        <v>79</v>
      </c>
      <c r="B168" s="167" t="s">
        <v>608</v>
      </c>
      <c r="C168" s="176" t="s">
        <v>609</v>
      </c>
      <c r="D168" s="168" t="s">
        <v>221</v>
      </c>
      <c r="E168" s="169">
        <v>805</v>
      </c>
      <c r="F168" s="170"/>
      <c r="G168" s="171">
        <f>ROUND(E168*F168,2)</f>
        <v>0</v>
      </c>
      <c r="H168" s="170"/>
      <c r="I168" s="171">
        <f>ROUND(E168*H168,2)</f>
        <v>0</v>
      </c>
      <c r="J168" s="170"/>
      <c r="K168" s="171">
        <f>ROUND(E168*J168,2)</f>
        <v>0</v>
      </c>
      <c r="L168" s="171">
        <v>21</v>
      </c>
      <c r="M168" s="171">
        <f>G168*(1+L168/100)</f>
        <v>0</v>
      </c>
      <c r="N168" s="171">
        <v>0</v>
      </c>
      <c r="O168" s="171">
        <f>ROUND(E168*N168,2)</f>
        <v>0</v>
      </c>
      <c r="P168" s="171">
        <v>0</v>
      </c>
      <c r="Q168" s="171">
        <f>ROUND(E168*P168,2)</f>
        <v>0</v>
      </c>
      <c r="R168" s="171"/>
      <c r="S168" s="171" t="s">
        <v>316</v>
      </c>
      <c r="T168" s="172" t="s">
        <v>175</v>
      </c>
      <c r="U168" s="156">
        <v>0</v>
      </c>
      <c r="V168" s="156">
        <f>ROUND(E168*U168,2)</f>
        <v>0</v>
      </c>
      <c r="W168" s="156"/>
      <c r="X168" s="156" t="s">
        <v>446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447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310"/>
      <c r="D169" s="311"/>
      <c r="E169" s="311"/>
      <c r="F169" s="311"/>
      <c r="G169" s="311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6">
        <v>80</v>
      </c>
      <c r="B170" s="167" t="s">
        <v>610</v>
      </c>
      <c r="C170" s="176" t="s">
        <v>611</v>
      </c>
      <c r="D170" s="168" t="s">
        <v>221</v>
      </c>
      <c r="E170" s="169">
        <v>60</v>
      </c>
      <c r="F170" s="170"/>
      <c r="G170" s="171">
        <f>ROUND(E170*F170,2)</f>
        <v>0</v>
      </c>
      <c r="H170" s="170"/>
      <c r="I170" s="171">
        <f>ROUND(E170*H170,2)</f>
        <v>0</v>
      </c>
      <c r="J170" s="170"/>
      <c r="K170" s="171">
        <f>ROUND(E170*J170,2)</f>
        <v>0</v>
      </c>
      <c r="L170" s="171">
        <v>21</v>
      </c>
      <c r="M170" s="171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316</v>
      </c>
      <c r="T170" s="172" t="s">
        <v>175</v>
      </c>
      <c r="U170" s="156">
        <v>0</v>
      </c>
      <c r="V170" s="156">
        <f>ROUND(E170*U170,2)</f>
        <v>0</v>
      </c>
      <c r="W170" s="156"/>
      <c r="X170" s="156" t="s">
        <v>446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447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310"/>
      <c r="D171" s="311"/>
      <c r="E171" s="311"/>
      <c r="F171" s="311"/>
      <c r="G171" s="311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6">
        <v>81</v>
      </c>
      <c r="B172" s="167" t="s">
        <v>612</v>
      </c>
      <c r="C172" s="176" t="s">
        <v>613</v>
      </c>
      <c r="D172" s="168" t="s">
        <v>221</v>
      </c>
      <c r="E172" s="169">
        <v>8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21</v>
      </c>
      <c r="M172" s="171">
        <f>G172*(1+L172/100)</f>
        <v>0</v>
      </c>
      <c r="N172" s="171">
        <v>0.14321</v>
      </c>
      <c r="O172" s="171">
        <f>ROUND(E172*N172,2)</f>
        <v>1.1499999999999999</v>
      </c>
      <c r="P172" s="171">
        <v>0</v>
      </c>
      <c r="Q172" s="171">
        <f>ROUND(E172*P172,2)</f>
        <v>0</v>
      </c>
      <c r="R172" s="171"/>
      <c r="S172" s="171" t="s">
        <v>316</v>
      </c>
      <c r="T172" s="172" t="s">
        <v>175</v>
      </c>
      <c r="U172" s="156">
        <v>0</v>
      </c>
      <c r="V172" s="156">
        <f>ROUND(E172*U172,2)</f>
        <v>0</v>
      </c>
      <c r="W172" s="156"/>
      <c r="X172" s="156" t="s">
        <v>446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447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310"/>
      <c r="D173" s="311"/>
      <c r="E173" s="311"/>
      <c r="F173" s="311"/>
      <c r="G173" s="311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6">
        <v>82</v>
      </c>
      <c r="B174" s="167" t="s">
        <v>614</v>
      </c>
      <c r="C174" s="176" t="s">
        <v>615</v>
      </c>
      <c r="D174" s="168" t="s">
        <v>221</v>
      </c>
      <c r="E174" s="169">
        <v>8</v>
      </c>
      <c r="F174" s="170"/>
      <c r="G174" s="171">
        <f>ROUND(E174*F174,2)</f>
        <v>0</v>
      </c>
      <c r="H174" s="170"/>
      <c r="I174" s="171">
        <f>ROUND(E174*H174,2)</f>
        <v>0</v>
      </c>
      <c r="J174" s="170"/>
      <c r="K174" s="171">
        <f>ROUND(E174*J174,2)</f>
        <v>0</v>
      </c>
      <c r="L174" s="171">
        <v>21</v>
      </c>
      <c r="M174" s="171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1"/>
      <c r="S174" s="171" t="s">
        <v>316</v>
      </c>
      <c r="T174" s="172" t="s">
        <v>175</v>
      </c>
      <c r="U174" s="156">
        <v>0</v>
      </c>
      <c r="V174" s="156">
        <f>ROUND(E174*U174,2)</f>
        <v>0</v>
      </c>
      <c r="W174" s="156"/>
      <c r="X174" s="156" t="s">
        <v>446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447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310"/>
      <c r="D175" s="311"/>
      <c r="E175" s="311"/>
      <c r="F175" s="311"/>
      <c r="G175" s="311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6">
        <v>83</v>
      </c>
      <c r="B176" s="167" t="s">
        <v>616</v>
      </c>
      <c r="C176" s="176" t="s">
        <v>617</v>
      </c>
      <c r="D176" s="168" t="s">
        <v>174</v>
      </c>
      <c r="E176" s="169">
        <v>20.672000000000001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71">
        <v>2.2563399999999998</v>
      </c>
      <c r="O176" s="171">
        <f>ROUND(E176*N176,2)</f>
        <v>46.64</v>
      </c>
      <c r="P176" s="171">
        <v>0</v>
      </c>
      <c r="Q176" s="171">
        <f>ROUND(E176*P176,2)</f>
        <v>0</v>
      </c>
      <c r="R176" s="171"/>
      <c r="S176" s="171" t="s">
        <v>316</v>
      </c>
      <c r="T176" s="172" t="s">
        <v>175</v>
      </c>
      <c r="U176" s="156">
        <v>0</v>
      </c>
      <c r="V176" s="156">
        <f>ROUND(E176*U176,2)</f>
        <v>0</v>
      </c>
      <c r="W176" s="156"/>
      <c r="X176" s="156" t="s">
        <v>460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461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310"/>
      <c r="D177" s="311"/>
      <c r="E177" s="311"/>
      <c r="F177" s="311"/>
      <c r="G177" s="311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6">
        <v>84</v>
      </c>
      <c r="B178" s="167" t="s">
        <v>618</v>
      </c>
      <c r="C178" s="176" t="s">
        <v>619</v>
      </c>
      <c r="D178" s="168" t="s">
        <v>221</v>
      </c>
      <c r="E178" s="169">
        <v>1000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71">
        <v>9.0000000000000006E-5</v>
      </c>
      <c r="O178" s="171">
        <f>ROUND(E178*N178,2)</f>
        <v>0.09</v>
      </c>
      <c r="P178" s="171">
        <v>0</v>
      </c>
      <c r="Q178" s="171">
        <f>ROUND(E178*P178,2)</f>
        <v>0</v>
      </c>
      <c r="R178" s="171"/>
      <c r="S178" s="171" t="s">
        <v>316</v>
      </c>
      <c r="T178" s="172" t="s">
        <v>175</v>
      </c>
      <c r="U178" s="156">
        <v>0</v>
      </c>
      <c r="V178" s="156">
        <f>ROUND(E178*U178,2)</f>
        <v>0</v>
      </c>
      <c r="W178" s="156"/>
      <c r="X178" s="156" t="s">
        <v>460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461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310"/>
      <c r="D179" s="311"/>
      <c r="E179" s="311"/>
      <c r="F179" s="311"/>
      <c r="G179" s="311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6">
        <v>85</v>
      </c>
      <c r="B180" s="167" t="s">
        <v>620</v>
      </c>
      <c r="C180" s="176" t="s">
        <v>621</v>
      </c>
      <c r="D180" s="168" t="s">
        <v>221</v>
      </c>
      <c r="E180" s="169">
        <v>635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1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1"/>
      <c r="S180" s="171" t="s">
        <v>316</v>
      </c>
      <c r="T180" s="172" t="s">
        <v>175</v>
      </c>
      <c r="U180" s="156">
        <v>0</v>
      </c>
      <c r="V180" s="156">
        <f>ROUND(E180*U180,2)</f>
        <v>0</v>
      </c>
      <c r="W180" s="156"/>
      <c r="X180" s="156" t="s">
        <v>460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461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310"/>
      <c r="D181" s="311"/>
      <c r="E181" s="311"/>
      <c r="F181" s="311"/>
      <c r="G181" s="311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86</v>
      </c>
      <c r="B182" s="167" t="s">
        <v>622</v>
      </c>
      <c r="C182" s="176" t="s">
        <v>623</v>
      </c>
      <c r="D182" s="168" t="s">
        <v>174</v>
      </c>
      <c r="E182" s="169">
        <v>194.96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316</v>
      </c>
      <c r="T182" s="172" t="s">
        <v>175</v>
      </c>
      <c r="U182" s="156">
        <v>0</v>
      </c>
      <c r="V182" s="156">
        <f>ROUND(E182*U182,2)</f>
        <v>0</v>
      </c>
      <c r="W182" s="156"/>
      <c r="X182" s="156" t="s">
        <v>460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461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310"/>
      <c r="D183" s="311"/>
      <c r="E183" s="311"/>
      <c r="F183" s="311"/>
      <c r="G183" s="311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87</v>
      </c>
      <c r="B184" s="167" t="s">
        <v>624</v>
      </c>
      <c r="C184" s="176" t="s">
        <v>625</v>
      </c>
      <c r="D184" s="168" t="s">
        <v>555</v>
      </c>
      <c r="E184" s="169">
        <v>50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71">
        <v>1E-3</v>
      </c>
      <c r="O184" s="171">
        <f>ROUND(E184*N184,2)</f>
        <v>0.05</v>
      </c>
      <c r="P184" s="171">
        <v>0</v>
      </c>
      <c r="Q184" s="171">
        <f>ROUND(E184*P184,2)</f>
        <v>0</v>
      </c>
      <c r="R184" s="171"/>
      <c r="S184" s="171" t="s">
        <v>316</v>
      </c>
      <c r="T184" s="172" t="s">
        <v>175</v>
      </c>
      <c r="U184" s="156">
        <v>0</v>
      </c>
      <c r="V184" s="156">
        <f>ROUND(E184*U184,2)</f>
        <v>0</v>
      </c>
      <c r="W184" s="156"/>
      <c r="X184" s="156" t="s">
        <v>466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467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310"/>
      <c r="D185" s="311"/>
      <c r="E185" s="311"/>
      <c r="F185" s="311"/>
      <c r="G185" s="311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88</v>
      </c>
      <c r="B186" s="167" t="s">
        <v>626</v>
      </c>
      <c r="C186" s="176" t="s">
        <v>627</v>
      </c>
      <c r="D186" s="168" t="s">
        <v>601</v>
      </c>
      <c r="E186" s="169">
        <v>2.1000000000000001E-2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71">
        <v>1</v>
      </c>
      <c r="O186" s="171">
        <f>ROUND(E186*N186,2)</f>
        <v>0.02</v>
      </c>
      <c r="P186" s="171">
        <v>0</v>
      </c>
      <c r="Q186" s="171">
        <f>ROUND(E186*P186,2)</f>
        <v>0</v>
      </c>
      <c r="R186" s="171"/>
      <c r="S186" s="171" t="s">
        <v>316</v>
      </c>
      <c r="T186" s="172" t="s">
        <v>175</v>
      </c>
      <c r="U186" s="156">
        <v>0</v>
      </c>
      <c r="V186" s="156">
        <f>ROUND(E186*U186,2)</f>
        <v>0</v>
      </c>
      <c r="W186" s="156"/>
      <c r="X186" s="156" t="s">
        <v>466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467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310"/>
      <c r="D187" s="311"/>
      <c r="E187" s="311"/>
      <c r="F187" s="311"/>
      <c r="G187" s="311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89</v>
      </c>
      <c r="B188" s="167" t="s">
        <v>628</v>
      </c>
      <c r="C188" s="176" t="s">
        <v>629</v>
      </c>
      <c r="D188" s="168" t="s">
        <v>601</v>
      </c>
      <c r="E188" s="169">
        <v>4.5999999999999999E-2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71">
        <v>1</v>
      </c>
      <c r="O188" s="171">
        <f>ROUND(E188*N188,2)</f>
        <v>0.05</v>
      </c>
      <c r="P188" s="171">
        <v>0</v>
      </c>
      <c r="Q188" s="171">
        <f>ROUND(E188*P188,2)</f>
        <v>0</v>
      </c>
      <c r="R188" s="171"/>
      <c r="S188" s="171" t="s">
        <v>316</v>
      </c>
      <c r="T188" s="172" t="s">
        <v>175</v>
      </c>
      <c r="U188" s="156">
        <v>0</v>
      </c>
      <c r="V188" s="156">
        <f>ROUND(E188*U188,2)</f>
        <v>0</v>
      </c>
      <c r="W188" s="156"/>
      <c r="X188" s="156" t="s">
        <v>466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467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310"/>
      <c r="D189" s="311"/>
      <c r="E189" s="311"/>
      <c r="F189" s="311"/>
      <c r="G189" s="311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6">
        <v>90</v>
      </c>
      <c r="B190" s="167" t="s">
        <v>630</v>
      </c>
      <c r="C190" s="176" t="s">
        <v>631</v>
      </c>
      <c r="D190" s="168" t="s">
        <v>221</v>
      </c>
      <c r="E190" s="169">
        <v>30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71">
        <v>7.9000000000000008E-3</v>
      </c>
      <c r="O190" s="171">
        <f>ROUND(E190*N190,2)</f>
        <v>0.24</v>
      </c>
      <c r="P190" s="171">
        <v>0</v>
      </c>
      <c r="Q190" s="171">
        <f>ROUND(E190*P190,2)</f>
        <v>0</v>
      </c>
      <c r="R190" s="171"/>
      <c r="S190" s="171" t="s">
        <v>316</v>
      </c>
      <c r="T190" s="172" t="s">
        <v>175</v>
      </c>
      <c r="U190" s="156">
        <v>0</v>
      </c>
      <c r="V190" s="156">
        <f>ROUND(E190*U190,2)</f>
        <v>0</v>
      </c>
      <c r="W190" s="156"/>
      <c r="X190" s="156" t="s">
        <v>466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467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310"/>
      <c r="D191" s="311"/>
      <c r="E191" s="311"/>
      <c r="F191" s="311"/>
      <c r="G191" s="311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6">
        <v>91</v>
      </c>
      <c r="B192" s="167" t="s">
        <v>632</v>
      </c>
      <c r="C192" s="176" t="s">
        <v>633</v>
      </c>
      <c r="D192" s="168" t="s">
        <v>221</v>
      </c>
      <c r="E192" s="169">
        <v>762</v>
      </c>
      <c r="F192" s="170"/>
      <c r="G192" s="171">
        <f>ROUND(E192*F192,2)</f>
        <v>0</v>
      </c>
      <c r="H192" s="170"/>
      <c r="I192" s="171">
        <f>ROUND(E192*H192,2)</f>
        <v>0</v>
      </c>
      <c r="J192" s="170"/>
      <c r="K192" s="171">
        <f>ROUND(E192*J192,2)</f>
        <v>0</v>
      </c>
      <c r="L192" s="171">
        <v>21</v>
      </c>
      <c r="M192" s="171">
        <f>G192*(1+L192/100)</f>
        <v>0</v>
      </c>
      <c r="N192" s="171">
        <v>4.2999999999999999E-4</v>
      </c>
      <c r="O192" s="171">
        <f>ROUND(E192*N192,2)</f>
        <v>0.33</v>
      </c>
      <c r="P192" s="171">
        <v>0</v>
      </c>
      <c r="Q192" s="171">
        <f>ROUND(E192*P192,2)</f>
        <v>0</v>
      </c>
      <c r="R192" s="171"/>
      <c r="S192" s="171" t="s">
        <v>316</v>
      </c>
      <c r="T192" s="172" t="s">
        <v>175</v>
      </c>
      <c r="U192" s="156">
        <v>0</v>
      </c>
      <c r="V192" s="156">
        <f>ROUND(E192*U192,2)</f>
        <v>0</v>
      </c>
      <c r="W192" s="156"/>
      <c r="X192" s="156" t="s">
        <v>466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467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310"/>
      <c r="D193" s="311"/>
      <c r="E193" s="311"/>
      <c r="F193" s="311"/>
      <c r="G193" s="311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6">
        <v>92</v>
      </c>
      <c r="B194" s="167" t="s">
        <v>634</v>
      </c>
      <c r="C194" s="176" t="s">
        <v>635</v>
      </c>
      <c r="D194" s="168" t="s">
        <v>221</v>
      </c>
      <c r="E194" s="169">
        <v>966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21</v>
      </c>
      <c r="M194" s="171">
        <f>G194*(1+L194/100)</f>
        <v>0</v>
      </c>
      <c r="N194" s="171">
        <v>6.8999999999999997E-4</v>
      </c>
      <c r="O194" s="171">
        <f>ROUND(E194*N194,2)</f>
        <v>0.67</v>
      </c>
      <c r="P194" s="171">
        <v>0</v>
      </c>
      <c r="Q194" s="171">
        <f>ROUND(E194*P194,2)</f>
        <v>0</v>
      </c>
      <c r="R194" s="171"/>
      <c r="S194" s="171" t="s">
        <v>316</v>
      </c>
      <c r="T194" s="172" t="s">
        <v>175</v>
      </c>
      <c r="U194" s="156">
        <v>0</v>
      </c>
      <c r="V194" s="156">
        <f>ROUND(E194*U194,2)</f>
        <v>0</v>
      </c>
      <c r="W194" s="156"/>
      <c r="X194" s="156" t="s">
        <v>466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467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310"/>
      <c r="D195" s="311"/>
      <c r="E195" s="311"/>
      <c r="F195" s="311"/>
      <c r="G195" s="311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6">
        <v>93</v>
      </c>
      <c r="B196" s="167" t="s">
        <v>636</v>
      </c>
      <c r="C196" s="176" t="s">
        <v>637</v>
      </c>
      <c r="D196" s="168" t="s">
        <v>221</v>
      </c>
      <c r="E196" s="169">
        <v>40</v>
      </c>
      <c r="F196" s="170"/>
      <c r="G196" s="171">
        <f>ROUND(E196*F196,2)</f>
        <v>0</v>
      </c>
      <c r="H196" s="170"/>
      <c r="I196" s="171">
        <f>ROUND(E196*H196,2)</f>
        <v>0</v>
      </c>
      <c r="J196" s="170"/>
      <c r="K196" s="171">
        <f>ROUND(E196*J196,2)</f>
        <v>0</v>
      </c>
      <c r="L196" s="171">
        <v>21</v>
      </c>
      <c r="M196" s="171">
        <f>G196*(1+L196/100)</f>
        <v>0</v>
      </c>
      <c r="N196" s="171">
        <v>0.06</v>
      </c>
      <c r="O196" s="171">
        <f>ROUND(E196*N196,2)</f>
        <v>2.4</v>
      </c>
      <c r="P196" s="171">
        <v>0</v>
      </c>
      <c r="Q196" s="171">
        <f>ROUND(E196*P196,2)</f>
        <v>0</v>
      </c>
      <c r="R196" s="171"/>
      <c r="S196" s="171" t="s">
        <v>316</v>
      </c>
      <c r="T196" s="172" t="s">
        <v>175</v>
      </c>
      <c r="U196" s="156">
        <v>0</v>
      </c>
      <c r="V196" s="156">
        <f>ROUND(E196*U196,2)</f>
        <v>0</v>
      </c>
      <c r="W196" s="156"/>
      <c r="X196" s="156" t="s">
        <v>466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467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310"/>
      <c r="D197" s="311"/>
      <c r="E197" s="311"/>
      <c r="F197" s="311"/>
      <c r="G197" s="311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6">
        <v>94</v>
      </c>
      <c r="B198" s="167" t="s">
        <v>638</v>
      </c>
      <c r="C198" s="176" t="s">
        <v>639</v>
      </c>
      <c r="D198" s="168" t="s">
        <v>308</v>
      </c>
      <c r="E198" s="169">
        <v>40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71">
        <v>9.5999999999999992E-3</v>
      </c>
      <c r="O198" s="171">
        <f>ROUND(E198*N198,2)</f>
        <v>0.38</v>
      </c>
      <c r="P198" s="171">
        <v>0</v>
      </c>
      <c r="Q198" s="171">
        <f>ROUND(E198*P198,2)</f>
        <v>0</v>
      </c>
      <c r="R198" s="171"/>
      <c r="S198" s="171" t="s">
        <v>316</v>
      </c>
      <c r="T198" s="172" t="s">
        <v>175</v>
      </c>
      <c r="U198" s="156">
        <v>0</v>
      </c>
      <c r="V198" s="156">
        <f>ROUND(E198*U198,2)</f>
        <v>0</v>
      </c>
      <c r="W198" s="156"/>
      <c r="X198" s="156" t="s">
        <v>466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467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310"/>
      <c r="D199" s="311"/>
      <c r="E199" s="311"/>
      <c r="F199" s="311"/>
      <c r="G199" s="311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6">
        <v>95</v>
      </c>
      <c r="B200" s="167" t="s">
        <v>640</v>
      </c>
      <c r="C200" s="176" t="s">
        <v>641</v>
      </c>
      <c r="D200" s="168" t="s">
        <v>221</v>
      </c>
      <c r="E200" s="169">
        <v>6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71">
        <v>0.10199999999999999</v>
      </c>
      <c r="O200" s="171">
        <f>ROUND(E200*N200,2)</f>
        <v>0.61</v>
      </c>
      <c r="P200" s="171">
        <v>0</v>
      </c>
      <c r="Q200" s="171">
        <f>ROUND(E200*P200,2)</f>
        <v>0</v>
      </c>
      <c r="R200" s="171"/>
      <c r="S200" s="171" t="s">
        <v>316</v>
      </c>
      <c r="T200" s="172" t="s">
        <v>175</v>
      </c>
      <c r="U200" s="156">
        <v>0</v>
      </c>
      <c r="V200" s="156">
        <f>ROUND(E200*U200,2)</f>
        <v>0</v>
      </c>
      <c r="W200" s="156"/>
      <c r="X200" s="156" t="s">
        <v>466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467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310"/>
      <c r="D201" s="311"/>
      <c r="E201" s="311"/>
      <c r="F201" s="311"/>
      <c r="G201" s="311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6">
        <v>96</v>
      </c>
      <c r="B202" s="167" t="s">
        <v>642</v>
      </c>
      <c r="C202" s="176" t="s">
        <v>643</v>
      </c>
      <c r="D202" s="168" t="s">
        <v>167</v>
      </c>
      <c r="E202" s="169">
        <v>8.4380000000000006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71">
        <v>7.1999999999999998E-3</v>
      </c>
      <c r="O202" s="171">
        <f>ROUND(E202*N202,2)</f>
        <v>0.06</v>
      </c>
      <c r="P202" s="171">
        <v>0</v>
      </c>
      <c r="Q202" s="171">
        <f>ROUND(E202*P202,2)</f>
        <v>0</v>
      </c>
      <c r="R202" s="171"/>
      <c r="S202" s="171" t="s">
        <v>316</v>
      </c>
      <c r="T202" s="172" t="s">
        <v>175</v>
      </c>
      <c r="U202" s="156">
        <v>0</v>
      </c>
      <c r="V202" s="156">
        <f>ROUND(E202*U202,2)</f>
        <v>0</v>
      </c>
      <c r="W202" s="156"/>
      <c r="X202" s="156" t="s">
        <v>466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467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310"/>
      <c r="D203" s="311"/>
      <c r="E203" s="311"/>
      <c r="F203" s="311"/>
      <c r="G203" s="311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6">
        <v>97</v>
      </c>
      <c r="B204" s="167" t="s">
        <v>644</v>
      </c>
      <c r="C204" s="176" t="s">
        <v>645</v>
      </c>
      <c r="D204" s="168" t="s">
        <v>167</v>
      </c>
      <c r="E204" s="169">
        <v>3.375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71">
        <v>1.04E-2</v>
      </c>
      <c r="O204" s="171">
        <f>ROUND(E204*N204,2)</f>
        <v>0.04</v>
      </c>
      <c r="P204" s="171">
        <v>0</v>
      </c>
      <c r="Q204" s="171">
        <f>ROUND(E204*P204,2)</f>
        <v>0</v>
      </c>
      <c r="R204" s="171"/>
      <c r="S204" s="171" t="s">
        <v>316</v>
      </c>
      <c r="T204" s="172" t="s">
        <v>175</v>
      </c>
      <c r="U204" s="156">
        <v>0</v>
      </c>
      <c r="V204" s="156">
        <f>ROUND(E204*U204,2)</f>
        <v>0</v>
      </c>
      <c r="W204" s="156"/>
      <c r="X204" s="156" t="s">
        <v>466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467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310"/>
      <c r="D205" s="311"/>
      <c r="E205" s="311"/>
      <c r="F205" s="311"/>
      <c r="G205" s="311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6">
        <v>98</v>
      </c>
      <c r="B206" s="167" t="s">
        <v>646</v>
      </c>
      <c r="C206" s="176" t="s">
        <v>647</v>
      </c>
      <c r="D206" s="168" t="s">
        <v>221</v>
      </c>
      <c r="E206" s="169">
        <v>1200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71">
        <v>2.0000000000000002E-5</v>
      </c>
      <c r="O206" s="171">
        <f>ROUND(E206*N206,2)</f>
        <v>0.02</v>
      </c>
      <c r="P206" s="171">
        <v>0</v>
      </c>
      <c r="Q206" s="171">
        <f>ROUND(E206*P206,2)</f>
        <v>0</v>
      </c>
      <c r="R206" s="171"/>
      <c r="S206" s="171" t="s">
        <v>316</v>
      </c>
      <c r="T206" s="172" t="s">
        <v>175</v>
      </c>
      <c r="U206" s="156">
        <v>0</v>
      </c>
      <c r="V206" s="156">
        <f>ROUND(E206*U206,2)</f>
        <v>0</v>
      </c>
      <c r="W206" s="156"/>
      <c r="X206" s="156" t="s">
        <v>466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467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310"/>
      <c r="D207" s="311"/>
      <c r="E207" s="311"/>
      <c r="F207" s="311"/>
      <c r="G207" s="311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60" t="s">
        <v>151</v>
      </c>
      <c r="B208" s="161" t="s">
        <v>103</v>
      </c>
      <c r="C208" s="175" t="s">
        <v>49</v>
      </c>
      <c r="D208" s="162"/>
      <c r="E208" s="163"/>
      <c r="F208" s="164"/>
      <c r="G208" s="164">
        <f>SUMIF(AG209:AG222,"&lt;&gt;NOR",G209:G222)</f>
        <v>0</v>
      </c>
      <c r="H208" s="164"/>
      <c r="I208" s="164">
        <f>SUM(I209:I222)</f>
        <v>0</v>
      </c>
      <c r="J208" s="164"/>
      <c r="K208" s="164">
        <f>SUM(K209:K222)</f>
        <v>0</v>
      </c>
      <c r="L208" s="164"/>
      <c r="M208" s="164">
        <f>SUM(M209:M222)</f>
        <v>0</v>
      </c>
      <c r="N208" s="164"/>
      <c r="O208" s="164">
        <f>SUM(O209:O222)</f>
        <v>31.299999999999997</v>
      </c>
      <c r="P208" s="164"/>
      <c r="Q208" s="164">
        <f>SUM(Q209:Q222)</f>
        <v>0</v>
      </c>
      <c r="R208" s="164"/>
      <c r="S208" s="164"/>
      <c r="T208" s="165"/>
      <c r="U208" s="159"/>
      <c r="V208" s="159">
        <f>SUM(V209:V222)</f>
        <v>0</v>
      </c>
      <c r="W208" s="159"/>
      <c r="X208" s="159"/>
      <c r="AG208" t="s">
        <v>152</v>
      </c>
    </row>
    <row r="209" spans="1:60" outlineLevel="1" x14ac:dyDescent="0.2">
      <c r="A209" s="166">
        <v>99</v>
      </c>
      <c r="B209" s="167" t="s">
        <v>648</v>
      </c>
      <c r="C209" s="176" t="s">
        <v>649</v>
      </c>
      <c r="D209" s="168" t="s">
        <v>221</v>
      </c>
      <c r="E209" s="169">
        <v>8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71">
        <v>0.11934</v>
      </c>
      <c r="O209" s="171">
        <f>ROUND(E209*N209,2)</f>
        <v>0.95</v>
      </c>
      <c r="P209" s="171">
        <v>0</v>
      </c>
      <c r="Q209" s="171">
        <f>ROUND(E209*P209,2)</f>
        <v>0</v>
      </c>
      <c r="R209" s="171"/>
      <c r="S209" s="171" t="s">
        <v>316</v>
      </c>
      <c r="T209" s="172" t="s">
        <v>175</v>
      </c>
      <c r="U209" s="156">
        <v>0</v>
      </c>
      <c r="V209" s="156">
        <f>ROUND(E209*U209,2)</f>
        <v>0</v>
      </c>
      <c r="W209" s="156"/>
      <c r="X209" s="156" t="s">
        <v>446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447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310"/>
      <c r="D210" s="311"/>
      <c r="E210" s="311"/>
      <c r="F210" s="311"/>
      <c r="G210" s="311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66">
        <v>100</v>
      </c>
      <c r="B211" s="167" t="s">
        <v>650</v>
      </c>
      <c r="C211" s="176" t="s">
        <v>651</v>
      </c>
      <c r="D211" s="168" t="s">
        <v>221</v>
      </c>
      <c r="E211" s="169">
        <v>8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1"/>
      <c r="S211" s="171" t="s">
        <v>316</v>
      </c>
      <c r="T211" s="172" t="s">
        <v>175</v>
      </c>
      <c r="U211" s="156">
        <v>0</v>
      </c>
      <c r="V211" s="156">
        <f>ROUND(E211*U211,2)</f>
        <v>0</v>
      </c>
      <c r="W211" s="156"/>
      <c r="X211" s="156" t="s">
        <v>446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447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310"/>
      <c r="D212" s="311"/>
      <c r="E212" s="311"/>
      <c r="F212" s="311"/>
      <c r="G212" s="311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6">
        <v>101</v>
      </c>
      <c r="B213" s="167" t="s">
        <v>652</v>
      </c>
      <c r="C213" s="176" t="s">
        <v>653</v>
      </c>
      <c r="D213" s="168" t="s">
        <v>167</v>
      </c>
      <c r="E213" s="169">
        <v>50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/>
      <c r="S213" s="171" t="s">
        <v>316</v>
      </c>
      <c r="T213" s="172" t="s">
        <v>175</v>
      </c>
      <c r="U213" s="156">
        <v>0</v>
      </c>
      <c r="V213" s="156">
        <f>ROUND(E213*U213,2)</f>
        <v>0</v>
      </c>
      <c r="W213" s="156"/>
      <c r="X213" s="156" t="s">
        <v>460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461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310"/>
      <c r="D214" s="311"/>
      <c r="E214" s="311"/>
      <c r="F214" s="311"/>
      <c r="G214" s="311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6">
        <v>102</v>
      </c>
      <c r="B215" s="167" t="s">
        <v>654</v>
      </c>
      <c r="C215" s="176" t="s">
        <v>655</v>
      </c>
      <c r="D215" s="168" t="s">
        <v>167</v>
      </c>
      <c r="E215" s="169">
        <v>30</v>
      </c>
      <c r="F215" s="170"/>
      <c r="G215" s="171">
        <f>ROUND(E215*F215,2)</f>
        <v>0</v>
      </c>
      <c r="H215" s="170"/>
      <c r="I215" s="171">
        <f>ROUND(E215*H215,2)</f>
        <v>0</v>
      </c>
      <c r="J215" s="170"/>
      <c r="K215" s="171">
        <f>ROUND(E215*J215,2)</f>
        <v>0</v>
      </c>
      <c r="L215" s="171">
        <v>21</v>
      </c>
      <c r="M215" s="171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1"/>
      <c r="S215" s="171" t="s">
        <v>316</v>
      </c>
      <c r="T215" s="172" t="s">
        <v>175</v>
      </c>
      <c r="U215" s="156">
        <v>0</v>
      </c>
      <c r="V215" s="156">
        <f>ROUND(E215*U215,2)</f>
        <v>0</v>
      </c>
      <c r="W215" s="156"/>
      <c r="X215" s="156" t="s">
        <v>460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461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310"/>
      <c r="D216" s="311"/>
      <c r="E216" s="311"/>
      <c r="F216" s="311"/>
      <c r="G216" s="311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6">
        <v>103</v>
      </c>
      <c r="B217" s="167" t="s">
        <v>656</v>
      </c>
      <c r="C217" s="176" t="s">
        <v>657</v>
      </c>
      <c r="D217" s="168" t="s">
        <v>601</v>
      </c>
      <c r="E217" s="169">
        <v>20.399999999999999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71">
        <v>1</v>
      </c>
      <c r="O217" s="171">
        <f>ROUND(E217*N217,2)</f>
        <v>20.399999999999999</v>
      </c>
      <c r="P217" s="171">
        <v>0</v>
      </c>
      <c r="Q217" s="171">
        <f>ROUND(E217*P217,2)</f>
        <v>0</v>
      </c>
      <c r="R217" s="171"/>
      <c r="S217" s="171" t="s">
        <v>316</v>
      </c>
      <c r="T217" s="172" t="s">
        <v>175</v>
      </c>
      <c r="U217" s="156">
        <v>0</v>
      </c>
      <c r="V217" s="156">
        <f>ROUND(E217*U217,2)</f>
        <v>0</v>
      </c>
      <c r="W217" s="156"/>
      <c r="X217" s="156" t="s">
        <v>466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467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310"/>
      <c r="D218" s="311"/>
      <c r="E218" s="311"/>
      <c r="F218" s="311"/>
      <c r="G218" s="311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164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6">
        <v>104</v>
      </c>
      <c r="B219" s="167" t="s">
        <v>658</v>
      </c>
      <c r="C219" s="176" t="s">
        <v>659</v>
      </c>
      <c r="D219" s="168" t="s">
        <v>601</v>
      </c>
      <c r="E219" s="169">
        <v>9.8000000000000007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71">
        <v>1</v>
      </c>
      <c r="O219" s="171">
        <f>ROUND(E219*N219,2)</f>
        <v>9.8000000000000007</v>
      </c>
      <c r="P219" s="171">
        <v>0</v>
      </c>
      <c r="Q219" s="171">
        <f>ROUND(E219*P219,2)</f>
        <v>0</v>
      </c>
      <c r="R219" s="171"/>
      <c r="S219" s="171" t="s">
        <v>316</v>
      </c>
      <c r="T219" s="172" t="s">
        <v>175</v>
      </c>
      <c r="U219" s="156">
        <v>0</v>
      </c>
      <c r="V219" s="156">
        <f>ROUND(E219*U219,2)</f>
        <v>0</v>
      </c>
      <c r="W219" s="156"/>
      <c r="X219" s="156" t="s">
        <v>466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467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310"/>
      <c r="D220" s="311"/>
      <c r="E220" s="311"/>
      <c r="F220" s="311"/>
      <c r="G220" s="311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6">
        <v>105</v>
      </c>
      <c r="B221" s="167" t="s">
        <v>660</v>
      </c>
      <c r="C221" s="176" t="s">
        <v>661</v>
      </c>
      <c r="D221" s="168" t="s">
        <v>221</v>
      </c>
      <c r="E221" s="169">
        <v>6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21</v>
      </c>
      <c r="M221" s="171">
        <f>G221*(1+L221/100)</f>
        <v>0</v>
      </c>
      <c r="N221" s="171">
        <v>2.58E-2</v>
      </c>
      <c r="O221" s="171">
        <f>ROUND(E221*N221,2)</f>
        <v>0.15</v>
      </c>
      <c r="P221" s="171">
        <v>0</v>
      </c>
      <c r="Q221" s="171">
        <f>ROUND(E221*P221,2)</f>
        <v>0</v>
      </c>
      <c r="R221" s="171"/>
      <c r="S221" s="171" t="s">
        <v>316</v>
      </c>
      <c r="T221" s="172" t="s">
        <v>175</v>
      </c>
      <c r="U221" s="156">
        <v>0</v>
      </c>
      <c r="V221" s="156">
        <f>ROUND(E221*U221,2)</f>
        <v>0</v>
      </c>
      <c r="W221" s="156"/>
      <c r="X221" s="156" t="s">
        <v>466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467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310"/>
      <c r="D222" s="311"/>
      <c r="E222" s="311"/>
      <c r="F222" s="311"/>
      <c r="G222" s="311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0" t="s">
        <v>151</v>
      </c>
      <c r="B223" s="161" t="s">
        <v>106</v>
      </c>
      <c r="C223" s="175" t="s">
        <v>107</v>
      </c>
      <c r="D223" s="162"/>
      <c r="E223" s="163"/>
      <c r="F223" s="164"/>
      <c r="G223" s="164">
        <f>SUMIF(AG224:AG229,"&lt;&gt;NOR",G224:G229)</f>
        <v>0</v>
      </c>
      <c r="H223" s="164"/>
      <c r="I223" s="164">
        <f>SUM(I224:I229)</f>
        <v>0</v>
      </c>
      <c r="J223" s="164"/>
      <c r="K223" s="164">
        <f>SUM(K224:K229)</f>
        <v>0</v>
      </c>
      <c r="L223" s="164"/>
      <c r="M223" s="164">
        <f>SUM(M224:M229)</f>
        <v>0</v>
      </c>
      <c r="N223" s="164"/>
      <c r="O223" s="164">
        <f>SUM(O224:O229)</f>
        <v>0</v>
      </c>
      <c r="P223" s="164"/>
      <c r="Q223" s="164">
        <f>SUM(Q224:Q229)</f>
        <v>0</v>
      </c>
      <c r="R223" s="164"/>
      <c r="S223" s="164"/>
      <c r="T223" s="165"/>
      <c r="U223" s="159"/>
      <c r="V223" s="159">
        <f>SUM(V224:V229)</f>
        <v>0</v>
      </c>
      <c r="W223" s="159"/>
      <c r="X223" s="159"/>
      <c r="AG223" t="s">
        <v>152</v>
      </c>
    </row>
    <row r="224" spans="1:60" outlineLevel="1" x14ac:dyDescent="0.2">
      <c r="A224" s="166">
        <v>106</v>
      </c>
      <c r="B224" s="167" t="s">
        <v>662</v>
      </c>
      <c r="C224" s="176" t="s">
        <v>663</v>
      </c>
      <c r="D224" s="168" t="s">
        <v>167</v>
      </c>
      <c r="E224" s="169">
        <v>9.6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21</v>
      </c>
      <c r="M224" s="171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1"/>
      <c r="S224" s="171" t="s">
        <v>316</v>
      </c>
      <c r="T224" s="172" t="s">
        <v>175</v>
      </c>
      <c r="U224" s="156">
        <v>0</v>
      </c>
      <c r="V224" s="156">
        <f>ROUND(E224*U224,2)</f>
        <v>0</v>
      </c>
      <c r="W224" s="156"/>
      <c r="X224" s="156" t="s">
        <v>460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461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310"/>
      <c r="D225" s="311"/>
      <c r="E225" s="311"/>
      <c r="F225" s="311"/>
      <c r="G225" s="311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6">
        <v>107</v>
      </c>
      <c r="B226" s="167" t="s">
        <v>664</v>
      </c>
      <c r="C226" s="176" t="s">
        <v>665</v>
      </c>
      <c r="D226" s="168" t="s">
        <v>666</v>
      </c>
      <c r="E226" s="169">
        <v>5</v>
      </c>
      <c r="F226" s="170"/>
      <c r="G226" s="171">
        <f>ROUND(E226*F226,2)</f>
        <v>0</v>
      </c>
      <c r="H226" s="170"/>
      <c r="I226" s="171">
        <f>ROUND(E226*H226,2)</f>
        <v>0</v>
      </c>
      <c r="J226" s="170"/>
      <c r="K226" s="171">
        <f>ROUND(E226*J226,2)</f>
        <v>0</v>
      </c>
      <c r="L226" s="171">
        <v>21</v>
      </c>
      <c r="M226" s="171">
        <f>G226*(1+L226/100)</f>
        <v>0</v>
      </c>
      <c r="N226" s="171">
        <v>0</v>
      </c>
      <c r="O226" s="171">
        <f>ROUND(E226*N226,2)</f>
        <v>0</v>
      </c>
      <c r="P226" s="171">
        <v>0</v>
      </c>
      <c r="Q226" s="171">
        <f>ROUND(E226*P226,2)</f>
        <v>0</v>
      </c>
      <c r="R226" s="171"/>
      <c r="S226" s="171" t="s">
        <v>316</v>
      </c>
      <c r="T226" s="172" t="s">
        <v>175</v>
      </c>
      <c r="U226" s="156">
        <v>0</v>
      </c>
      <c r="V226" s="156">
        <f>ROUND(E226*U226,2)</f>
        <v>0</v>
      </c>
      <c r="W226" s="156"/>
      <c r="X226" s="156" t="s">
        <v>460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461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310"/>
      <c r="D227" s="311"/>
      <c r="E227" s="311"/>
      <c r="F227" s="311"/>
      <c r="G227" s="311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6">
        <v>108</v>
      </c>
      <c r="B228" s="167" t="s">
        <v>667</v>
      </c>
      <c r="C228" s="176" t="s">
        <v>665</v>
      </c>
      <c r="D228" s="168" t="s">
        <v>666</v>
      </c>
      <c r="E228" s="169">
        <v>3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71">
        <v>0</v>
      </c>
      <c r="O228" s="171">
        <f>ROUND(E228*N228,2)</f>
        <v>0</v>
      </c>
      <c r="P228" s="171">
        <v>0</v>
      </c>
      <c r="Q228" s="171">
        <f>ROUND(E228*P228,2)</f>
        <v>0</v>
      </c>
      <c r="R228" s="171"/>
      <c r="S228" s="171" t="s">
        <v>316</v>
      </c>
      <c r="T228" s="172" t="s">
        <v>175</v>
      </c>
      <c r="U228" s="156">
        <v>0</v>
      </c>
      <c r="V228" s="156">
        <f>ROUND(E228*U228,2)</f>
        <v>0</v>
      </c>
      <c r="W228" s="156"/>
      <c r="X228" s="156" t="s">
        <v>460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461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310"/>
      <c r="D229" s="311"/>
      <c r="E229" s="311"/>
      <c r="F229" s="311"/>
      <c r="G229" s="311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">
      <c r="A230" s="160" t="s">
        <v>151</v>
      </c>
      <c r="B230" s="161" t="s">
        <v>115</v>
      </c>
      <c r="C230" s="175" t="s">
        <v>116</v>
      </c>
      <c r="D230" s="162"/>
      <c r="E230" s="163"/>
      <c r="F230" s="164"/>
      <c r="G230" s="164">
        <f>SUMIF(AG231:AG240,"&lt;&gt;NOR",G231:G240)</f>
        <v>0</v>
      </c>
      <c r="H230" s="164"/>
      <c r="I230" s="164">
        <f>SUM(I231:I240)</f>
        <v>0</v>
      </c>
      <c r="J230" s="164"/>
      <c r="K230" s="164">
        <f>SUM(K231:K240)</f>
        <v>0</v>
      </c>
      <c r="L230" s="164"/>
      <c r="M230" s="164">
        <f>SUM(M231:M240)</f>
        <v>0</v>
      </c>
      <c r="N230" s="164"/>
      <c r="O230" s="164">
        <f>SUM(O231:O240)</f>
        <v>0</v>
      </c>
      <c r="P230" s="164"/>
      <c r="Q230" s="164">
        <f>SUM(Q231:Q240)</f>
        <v>0</v>
      </c>
      <c r="R230" s="164"/>
      <c r="S230" s="164"/>
      <c r="T230" s="165"/>
      <c r="U230" s="159"/>
      <c r="V230" s="159">
        <f>SUM(V231:V240)</f>
        <v>0</v>
      </c>
      <c r="W230" s="159"/>
      <c r="X230" s="159"/>
      <c r="AG230" t="s">
        <v>152</v>
      </c>
    </row>
    <row r="231" spans="1:60" outlineLevel="1" x14ac:dyDescent="0.2">
      <c r="A231" s="166">
        <v>109</v>
      </c>
      <c r="B231" s="167" t="s">
        <v>668</v>
      </c>
      <c r="C231" s="176" t="s">
        <v>669</v>
      </c>
      <c r="D231" s="168" t="s">
        <v>670</v>
      </c>
      <c r="E231" s="169">
        <v>80</v>
      </c>
      <c r="F231" s="170"/>
      <c r="G231" s="171">
        <f>ROUND(E231*F231,2)</f>
        <v>0</v>
      </c>
      <c r="H231" s="170"/>
      <c r="I231" s="171">
        <f>ROUND(E231*H231,2)</f>
        <v>0</v>
      </c>
      <c r="J231" s="170"/>
      <c r="K231" s="171">
        <f>ROUND(E231*J231,2)</f>
        <v>0</v>
      </c>
      <c r="L231" s="171">
        <v>21</v>
      </c>
      <c r="M231" s="171">
        <f>G231*(1+L231/100)</f>
        <v>0</v>
      </c>
      <c r="N231" s="171">
        <v>0</v>
      </c>
      <c r="O231" s="171">
        <f>ROUND(E231*N231,2)</f>
        <v>0</v>
      </c>
      <c r="P231" s="171">
        <v>0</v>
      </c>
      <c r="Q231" s="171">
        <f>ROUND(E231*P231,2)</f>
        <v>0</v>
      </c>
      <c r="R231" s="171"/>
      <c r="S231" s="171" t="s">
        <v>316</v>
      </c>
      <c r="T231" s="172" t="s">
        <v>175</v>
      </c>
      <c r="U231" s="156">
        <v>0</v>
      </c>
      <c r="V231" s="156">
        <f>ROUND(E231*U231,2)</f>
        <v>0</v>
      </c>
      <c r="W231" s="156"/>
      <c r="X231" s="156" t="s">
        <v>446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447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310"/>
      <c r="D232" s="311"/>
      <c r="E232" s="311"/>
      <c r="F232" s="311"/>
      <c r="G232" s="311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6">
        <v>110</v>
      </c>
      <c r="B233" s="167" t="s">
        <v>671</v>
      </c>
      <c r="C233" s="176" t="s">
        <v>672</v>
      </c>
      <c r="D233" s="168" t="s">
        <v>670</v>
      </c>
      <c r="E233" s="169">
        <v>40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1"/>
      <c r="S233" s="171" t="s">
        <v>316</v>
      </c>
      <c r="T233" s="172" t="s">
        <v>175</v>
      </c>
      <c r="U233" s="156">
        <v>0</v>
      </c>
      <c r="V233" s="156">
        <f>ROUND(E233*U233,2)</f>
        <v>0</v>
      </c>
      <c r="W233" s="156"/>
      <c r="X233" s="156" t="s">
        <v>446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447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310"/>
      <c r="D234" s="311"/>
      <c r="E234" s="311"/>
      <c r="F234" s="311"/>
      <c r="G234" s="311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6">
        <v>111</v>
      </c>
      <c r="B235" s="167" t="s">
        <v>673</v>
      </c>
      <c r="C235" s="176" t="s">
        <v>674</v>
      </c>
      <c r="D235" s="168" t="s">
        <v>670</v>
      </c>
      <c r="E235" s="169">
        <v>40</v>
      </c>
      <c r="F235" s="170"/>
      <c r="G235" s="171">
        <f>ROUND(E235*F235,2)</f>
        <v>0</v>
      </c>
      <c r="H235" s="170"/>
      <c r="I235" s="171">
        <f>ROUND(E235*H235,2)</f>
        <v>0</v>
      </c>
      <c r="J235" s="170"/>
      <c r="K235" s="171">
        <f>ROUND(E235*J235,2)</f>
        <v>0</v>
      </c>
      <c r="L235" s="171">
        <v>21</v>
      </c>
      <c r="M235" s="171">
        <f>G235*(1+L235/100)</f>
        <v>0</v>
      </c>
      <c r="N235" s="171">
        <v>0</v>
      </c>
      <c r="O235" s="171">
        <f>ROUND(E235*N235,2)</f>
        <v>0</v>
      </c>
      <c r="P235" s="171">
        <v>0</v>
      </c>
      <c r="Q235" s="171">
        <f>ROUND(E235*P235,2)</f>
        <v>0</v>
      </c>
      <c r="R235" s="171"/>
      <c r="S235" s="171" t="s">
        <v>316</v>
      </c>
      <c r="T235" s="172" t="s">
        <v>175</v>
      </c>
      <c r="U235" s="156">
        <v>0</v>
      </c>
      <c r="V235" s="156">
        <f>ROUND(E235*U235,2)</f>
        <v>0</v>
      </c>
      <c r="W235" s="156"/>
      <c r="X235" s="156" t="s">
        <v>446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447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310"/>
      <c r="D236" s="311"/>
      <c r="E236" s="311"/>
      <c r="F236" s="311"/>
      <c r="G236" s="311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6">
        <v>112</v>
      </c>
      <c r="B237" s="167" t="s">
        <v>675</v>
      </c>
      <c r="C237" s="176" t="s">
        <v>676</v>
      </c>
      <c r="D237" s="168" t="s">
        <v>670</v>
      </c>
      <c r="E237" s="169">
        <v>40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71">
        <v>0</v>
      </c>
      <c r="O237" s="171">
        <f>ROUND(E237*N237,2)</f>
        <v>0</v>
      </c>
      <c r="P237" s="171">
        <v>0</v>
      </c>
      <c r="Q237" s="171">
        <f>ROUND(E237*P237,2)</f>
        <v>0</v>
      </c>
      <c r="R237" s="171"/>
      <c r="S237" s="171" t="s">
        <v>316</v>
      </c>
      <c r="T237" s="172" t="s">
        <v>175</v>
      </c>
      <c r="U237" s="156">
        <v>0</v>
      </c>
      <c r="V237" s="156">
        <f>ROUND(E237*U237,2)</f>
        <v>0</v>
      </c>
      <c r="W237" s="156"/>
      <c r="X237" s="156" t="s">
        <v>446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447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310"/>
      <c r="D238" s="311"/>
      <c r="E238" s="311"/>
      <c r="F238" s="311"/>
      <c r="G238" s="311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6">
        <v>113</v>
      </c>
      <c r="B239" s="167" t="s">
        <v>677</v>
      </c>
      <c r="C239" s="176" t="s">
        <v>678</v>
      </c>
      <c r="D239" s="168" t="s">
        <v>670</v>
      </c>
      <c r="E239" s="169">
        <v>40</v>
      </c>
      <c r="F239" s="170"/>
      <c r="G239" s="171">
        <f>ROUND(E239*F239,2)</f>
        <v>0</v>
      </c>
      <c r="H239" s="170"/>
      <c r="I239" s="171">
        <f>ROUND(E239*H239,2)</f>
        <v>0</v>
      </c>
      <c r="J239" s="170"/>
      <c r="K239" s="171">
        <f>ROUND(E239*J239,2)</f>
        <v>0</v>
      </c>
      <c r="L239" s="171">
        <v>21</v>
      </c>
      <c r="M239" s="171">
        <f>G239*(1+L239/100)</f>
        <v>0</v>
      </c>
      <c r="N239" s="171">
        <v>0</v>
      </c>
      <c r="O239" s="171">
        <f>ROUND(E239*N239,2)</f>
        <v>0</v>
      </c>
      <c r="P239" s="171">
        <v>0</v>
      </c>
      <c r="Q239" s="171">
        <f>ROUND(E239*P239,2)</f>
        <v>0</v>
      </c>
      <c r="R239" s="171"/>
      <c r="S239" s="171" t="s">
        <v>316</v>
      </c>
      <c r="T239" s="172" t="s">
        <v>175</v>
      </c>
      <c r="U239" s="156">
        <v>0</v>
      </c>
      <c r="V239" s="156">
        <f>ROUND(E239*U239,2)</f>
        <v>0</v>
      </c>
      <c r="W239" s="156"/>
      <c r="X239" s="156" t="s">
        <v>446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447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310"/>
      <c r="D240" s="311"/>
      <c r="E240" s="311"/>
      <c r="F240" s="311"/>
      <c r="G240" s="311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60" t="s">
        <v>151</v>
      </c>
      <c r="B241" s="161" t="s">
        <v>119</v>
      </c>
      <c r="C241" s="175" t="s">
        <v>120</v>
      </c>
      <c r="D241" s="162"/>
      <c r="E241" s="163"/>
      <c r="F241" s="164"/>
      <c r="G241" s="164">
        <f>SUMIF(AG242:AG297,"&lt;&gt;NOR",G242:G297)</f>
        <v>0</v>
      </c>
      <c r="H241" s="164"/>
      <c r="I241" s="164">
        <f>SUM(I242:I297)</f>
        <v>0</v>
      </c>
      <c r="J241" s="164"/>
      <c r="K241" s="164">
        <f>SUM(K242:K297)</f>
        <v>0</v>
      </c>
      <c r="L241" s="164"/>
      <c r="M241" s="164">
        <f>SUM(M242:M297)</f>
        <v>0</v>
      </c>
      <c r="N241" s="164"/>
      <c r="O241" s="164">
        <f>SUM(O242:O297)</f>
        <v>0.02</v>
      </c>
      <c r="P241" s="164"/>
      <c r="Q241" s="164">
        <f>SUM(Q242:Q297)</f>
        <v>0</v>
      </c>
      <c r="R241" s="164"/>
      <c r="S241" s="164"/>
      <c r="T241" s="165"/>
      <c r="U241" s="159"/>
      <c r="V241" s="159">
        <f>SUM(V242:V297)</f>
        <v>0</v>
      </c>
      <c r="W241" s="159"/>
      <c r="X241" s="159"/>
      <c r="AG241" t="s">
        <v>152</v>
      </c>
    </row>
    <row r="242" spans="1:60" outlineLevel="1" x14ac:dyDescent="0.2">
      <c r="A242" s="166">
        <v>114</v>
      </c>
      <c r="B242" s="167" t="s">
        <v>679</v>
      </c>
      <c r="C242" s="176" t="s">
        <v>680</v>
      </c>
      <c r="D242" s="168" t="s">
        <v>308</v>
      </c>
      <c r="E242" s="169">
        <v>2</v>
      </c>
      <c r="F242" s="170"/>
      <c r="G242" s="171">
        <f>ROUND(E242*F242,2)</f>
        <v>0</v>
      </c>
      <c r="H242" s="170"/>
      <c r="I242" s="171">
        <f>ROUND(E242*H242,2)</f>
        <v>0</v>
      </c>
      <c r="J242" s="170"/>
      <c r="K242" s="171">
        <f>ROUND(E242*J242,2)</f>
        <v>0</v>
      </c>
      <c r="L242" s="171">
        <v>21</v>
      </c>
      <c r="M242" s="171">
        <f>G242*(1+L242/100)</f>
        <v>0</v>
      </c>
      <c r="N242" s="171">
        <v>0</v>
      </c>
      <c r="O242" s="171">
        <f>ROUND(E242*N242,2)</f>
        <v>0</v>
      </c>
      <c r="P242" s="171">
        <v>0</v>
      </c>
      <c r="Q242" s="171">
        <f>ROUND(E242*P242,2)</f>
        <v>0</v>
      </c>
      <c r="R242" s="171"/>
      <c r="S242" s="171" t="s">
        <v>316</v>
      </c>
      <c r="T242" s="172" t="s">
        <v>175</v>
      </c>
      <c r="U242" s="156">
        <v>0</v>
      </c>
      <c r="V242" s="156">
        <f>ROUND(E242*U242,2)</f>
        <v>0</v>
      </c>
      <c r="W242" s="156"/>
      <c r="X242" s="156" t="s">
        <v>446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681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310"/>
      <c r="D243" s="311"/>
      <c r="E243" s="311"/>
      <c r="F243" s="311"/>
      <c r="G243" s="311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6">
        <v>115</v>
      </c>
      <c r="B244" s="167" t="s">
        <v>682</v>
      </c>
      <c r="C244" s="176" t="s">
        <v>683</v>
      </c>
      <c r="D244" s="168" t="s">
        <v>308</v>
      </c>
      <c r="E244" s="169">
        <v>1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71">
        <v>0</v>
      </c>
      <c r="O244" s="171">
        <f>ROUND(E244*N244,2)</f>
        <v>0</v>
      </c>
      <c r="P244" s="171">
        <v>0</v>
      </c>
      <c r="Q244" s="171">
        <f>ROUND(E244*P244,2)</f>
        <v>0</v>
      </c>
      <c r="R244" s="171"/>
      <c r="S244" s="171" t="s">
        <v>316</v>
      </c>
      <c r="T244" s="172" t="s">
        <v>175</v>
      </c>
      <c r="U244" s="156">
        <v>0</v>
      </c>
      <c r="V244" s="156">
        <f>ROUND(E244*U244,2)</f>
        <v>0</v>
      </c>
      <c r="W244" s="156"/>
      <c r="X244" s="156" t="s">
        <v>446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681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310"/>
      <c r="D245" s="311"/>
      <c r="E245" s="311"/>
      <c r="F245" s="311"/>
      <c r="G245" s="311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164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6">
        <v>116</v>
      </c>
      <c r="B246" s="167" t="s">
        <v>684</v>
      </c>
      <c r="C246" s="176" t="s">
        <v>685</v>
      </c>
      <c r="D246" s="168" t="s">
        <v>308</v>
      </c>
      <c r="E246" s="169">
        <v>2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71">
        <v>0</v>
      </c>
      <c r="O246" s="171">
        <f>ROUND(E246*N246,2)</f>
        <v>0</v>
      </c>
      <c r="P246" s="171">
        <v>0</v>
      </c>
      <c r="Q246" s="171">
        <f>ROUND(E246*P246,2)</f>
        <v>0</v>
      </c>
      <c r="R246" s="171"/>
      <c r="S246" s="171" t="s">
        <v>316</v>
      </c>
      <c r="T246" s="172" t="s">
        <v>175</v>
      </c>
      <c r="U246" s="156">
        <v>0</v>
      </c>
      <c r="V246" s="156">
        <f>ROUND(E246*U246,2)</f>
        <v>0</v>
      </c>
      <c r="W246" s="156"/>
      <c r="X246" s="156" t="s">
        <v>446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681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310"/>
      <c r="D247" s="311"/>
      <c r="E247" s="311"/>
      <c r="F247" s="311"/>
      <c r="G247" s="311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6">
        <v>117</v>
      </c>
      <c r="B248" s="167" t="s">
        <v>686</v>
      </c>
      <c r="C248" s="176" t="s">
        <v>687</v>
      </c>
      <c r="D248" s="168" t="s">
        <v>308</v>
      </c>
      <c r="E248" s="169">
        <v>1</v>
      </c>
      <c r="F248" s="170"/>
      <c r="G248" s="171">
        <f>ROUND(E248*F248,2)</f>
        <v>0</v>
      </c>
      <c r="H248" s="170"/>
      <c r="I248" s="171">
        <f>ROUND(E248*H248,2)</f>
        <v>0</v>
      </c>
      <c r="J248" s="170"/>
      <c r="K248" s="171">
        <f>ROUND(E248*J248,2)</f>
        <v>0</v>
      </c>
      <c r="L248" s="171">
        <v>21</v>
      </c>
      <c r="M248" s="171">
        <f>G248*(1+L248/100)</f>
        <v>0</v>
      </c>
      <c r="N248" s="171">
        <v>0</v>
      </c>
      <c r="O248" s="171">
        <f>ROUND(E248*N248,2)</f>
        <v>0</v>
      </c>
      <c r="P248" s="171">
        <v>0</v>
      </c>
      <c r="Q248" s="171">
        <f>ROUND(E248*P248,2)</f>
        <v>0</v>
      </c>
      <c r="R248" s="171"/>
      <c r="S248" s="171" t="s">
        <v>316</v>
      </c>
      <c r="T248" s="172" t="s">
        <v>175</v>
      </c>
      <c r="U248" s="156">
        <v>0</v>
      </c>
      <c r="V248" s="156">
        <f>ROUND(E248*U248,2)</f>
        <v>0</v>
      </c>
      <c r="W248" s="156"/>
      <c r="X248" s="156" t="s">
        <v>446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681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310"/>
      <c r="D249" s="311"/>
      <c r="E249" s="311"/>
      <c r="F249" s="311"/>
      <c r="G249" s="311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6">
        <v>118</v>
      </c>
      <c r="B250" s="167" t="s">
        <v>688</v>
      </c>
      <c r="C250" s="176" t="s">
        <v>689</v>
      </c>
      <c r="D250" s="168" t="s">
        <v>308</v>
      </c>
      <c r="E250" s="169">
        <v>19</v>
      </c>
      <c r="F250" s="170"/>
      <c r="G250" s="171">
        <f>ROUND(E250*F250,2)</f>
        <v>0</v>
      </c>
      <c r="H250" s="170"/>
      <c r="I250" s="171">
        <f>ROUND(E250*H250,2)</f>
        <v>0</v>
      </c>
      <c r="J250" s="170"/>
      <c r="K250" s="171">
        <f>ROUND(E250*J250,2)</f>
        <v>0</v>
      </c>
      <c r="L250" s="171">
        <v>21</v>
      </c>
      <c r="M250" s="171">
        <f>G250*(1+L250/100)</f>
        <v>0</v>
      </c>
      <c r="N250" s="171">
        <v>0</v>
      </c>
      <c r="O250" s="171">
        <f>ROUND(E250*N250,2)</f>
        <v>0</v>
      </c>
      <c r="P250" s="171">
        <v>0</v>
      </c>
      <c r="Q250" s="171">
        <f>ROUND(E250*P250,2)</f>
        <v>0</v>
      </c>
      <c r="R250" s="171"/>
      <c r="S250" s="171" t="s">
        <v>316</v>
      </c>
      <c r="T250" s="172" t="s">
        <v>175</v>
      </c>
      <c r="U250" s="156">
        <v>0</v>
      </c>
      <c r="V250" s="156">
        <f>ROUND(E250*U250,2)</f>
        <v>0</v>
      </c>
      <c r="W250" s="156"/>
      <c r="X250" s="156" t="s">
        <v>446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681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310"/>
      <c r="D251" s="311"/>
      <c r="E251" s="311"/>
      <c r="F251" s="311"/>
      <c r="G251" s="311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6">
        <v>119</v>
      </c>
      <c r="B252" s="167" t="s">
        <v>690</v>
      </c>
      <c r="C252" s="176" t="s">
        <v>691</v>
      </c>
      <c r="D252" s="168" t="s">
        <v>308</v>
      </c>
      <c r="E252" s="169">
        <v>2</v>
      </c>
      <c r="F252" s="170"/>
      <c r="G252" s="171">
        <f>ROUND(E252*F252,2)</f>
        <v>0</v>
      </c>
      <c r="H252" s="170"/>
      <c r="I252" s="171">
        <f>ROUND(E252*H252,2)</f>
        <v>0</v>
      </c>
      <c r="J252" s="170"/>
      <c r="K252" s="171">
        <f>ROUND(E252*J252,2)</f>
        <v>0</v>
      </c>
      <c r="L252" s="171">
        <v>21</v>
      </c>
      <c r="M252" s="171">
        <f>G252*(1+L252/100)</f>
        <v>0</v>
      </c>
      <c r="N252" s="171">
        <v>0</v>
      </c>
      <c r="O252" s="171">
        <f>ROUND(E252*N252,2)</f>
        <v>0</v>
      </c>
      <c r="P252" s="171">
        <v>0</v>
      </c>
      <c r="Q252" s="171">
        <f>ROUND(E252*P252,2)</f>
        <v>0</v>
      </c>
      <c r="R252" s="171"/>
      <c r="S252" s="171" t="s">
        <v>316</v>
      </c>
      <c r="T252" s="172" t="s">
        <v>175</v>
      </c>
      <c r="U252" s="156">
        <v>0</v>
      </c>
      <c r="V252" s="156">
        <f>ROUND(E252*U252,2)</f>
        <v>0</v>
      </c>
      <c r="W252" s="156"/>
      <c r="X252" s="156" t="s">
        <v>446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681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310"/>
      <c r="D253" s="311"/>
      <c r="E253" s="311"/>
      <c r="F253" s="311"/>
      <c r="G253" s="311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66">
        <v>120</v>
      </c>
      <c r="B254" s="167" t="s">
        <v>692</v>
      </c>
      <c r="C254" s="176" t="s">
        <v>693</v>
      </c>
      <c r="D254" s="168" t="s">
        <v>308</v>
      </c>
      <c r="E254" s="169">
        <v>1</v>
      </c>
      <c r="F254" s="170"/>
      <c r="G254" s="171">
        <f>ROUND(E254*F254,2)</f>
        <v>0</v>
      </c>
      <c r="H254" s="170"/>
      <c r="I254" s="171">
        <f>ROUND(E254*H254,2)</f>
        <v>0</v>
      </c>
      <c r="J254" s="170"/>
      <c r="K254" s="171">
        <f>ROUND(E254*J254,2)</f>
        <v>0</v>
      </c>
      <c r="L254" s="171">
        <v>21</v>
      </c>
      <c r="M254" s="171">
        <f>G254*(1+L254/100)</f>
        <v>0</v>
      </c>
      <c r="N254" s="171">
        <v>0</v>
      </c>
      <c r="O254" s="171">
        <f>ROUND(E254*N254,2)</f>
        <v>0</v>
      </c>
      <c r="P254" s="171">
        <v>0</v>
      </c>
      <c r="Q254" s="171">
        <f>ROUND(E254*P254,2)</f>
        <v>0</v>
      </c>
      <c r="R254" s="171"/>
      <c r="S254" s="171" t="s">
        <v>316</v>
      </c>
      <c r="T254" s="172" t="s">
        <v>175</v>
      </c>
      <c r="U254" s="156">
        <v>0</v>
      </c>
      <c r="V254" s="156">
        <f>ROUND(E254*U254,2)</f>
        <v>0</v>
      </c>
      <c r="W254" s="156"/>
      <c r="X254" s="156" t="s">
        <v>446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681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310"/>
      <c r="D255" s="311"/>
      <c r="E255" s="311"/>
      <c r="F255" s="311"/>
      <c r="G255" s="311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6">
        <v>121</v>
      </c>
      <c r="B256" s="167" t="s">
        <v>694</v>
      </c>
      <c r="C256" s="176" t="s">
        <v>695</v>
      </c>
      <c r="D256" s="168" t="s">
        <v>308</v>
      </c>
      <c r="E256" s="169">
        <v>1</v>
      </c>
      <c r="F256" s="170"/>
      <c r="G256" s="171">
        <f>ROUND(E256*F256,2)</f>
        <v>0</v>
      </c>
      <c r="H256" s="170"/>
      <c r="I256" s="171">
        <f>ROUND(E256*H256,2)</f>
        <v>0</v>
      </c>
      <c r="J256" s="170"/>
      <c r="K256" s="171">
        <f>ROUND(E256*J256,2)</f>
        <v>0</v>
      </c>
      <c r="L256" s="171">
        <v>21</v>
      </c>
      <c r="M256" s="171">
        <f>G256*(1+L256/100)</f>
        <v>0</v>
      </c>
      <c r="N256" s="171">
        <v>0</v>
      </c>
      <c r="O256" s="171">
        <f>ROUND(E256*N256,2)</f>
        <v>0</v>
      </c>
      <c r="P256" s="171">
        <v>0</v>
      </c>
      <c r="Q256" s="171">
        <f>ROUND(E256*P256,2)</f>
        <v>0</v>
      </c>
      <c r="R256" s="171"/>
      <c r="S256" s="171" t="s">
        <v>316</v>
      </c>
      <c r="T256" s="172" t="s">
        <v>175</v>
      </c>
      <c r="U256" s="156">
        <v>0</v>
      </c>
      <c r="V256" s="156">
        <f>ROUND(E256*U256,2)</f>
        <v>0</v>
      </c>
      <c r="W256" s="156"/>
      <c r="X256" s="156" t="s">
        <v>446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681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310"/>
      <c r="D257" s="311"/>
      <c r="E257" s="311"/>
      <c r="F257" s="311"/>
      <c r="G257" s="311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6">
        <v>122</v>
      </c>
      <c r="B258" s="167" t="s">
        <v>696</v>
      </c>
      <c r="C258" s="176" t="s">
        <v>697</v>
      </c>
      <c r="D258" s="168" t="s">
        <v>308</v>
      </c>
      <c r="E258" s="169">
        <v>1</v>
      </c>
      <c r="F258" s="170"/>
      <c r="G258" s="171">
        <f>ROUND(E258*F258,2)</f>
        <v>0</v>
      </c>
      <c r="H258" s="170"/>
      <c r="I258" s="171">
        <f>ROUND(E258*H258,2)</f>
        <v>0</v>
      </c>
      <c r="J258" s="170"/>
      <c r="K258" s="171">
        <f>ROUND(E258*J258,2)</f>
        <v>0</v>
      </c>
      <c r="L258" s="171">
        <v>21</v>
      </c>
      <c r="M258" s="171">
        <f>G258*(1+L258/100)</f>
        <v>0</v>
      </c>
      <c r="N258" s="171">
        <v>0</v>
      </c>
      <c r="O258" s="171">
        <f>ROUND(E258*N258,2)</f>
        <v>0</v>
      </c>
      <c r="P258" s="171">
        <v>0</v>
      </c>
      <c r="Q258" s="171">
        <f>ROUND(E258*P258,2)</f>
        <v>0</v>
      </c>
      <c r="R258" s="171"/>
      <c r="S258" s="171" t="s">
        <v>316</v>
      </c>
      <c r="T258" s="172" t="s">
        <v>175</v>
      </c>
      <c r="U258" s="156">
        <v>0</v>
      </c>
      <c r="V258" s="156">
        <f>ROUND(E258*U258,2)</f>
        <v>0</v>
      </c>
      <c r="W258" s="156"/>
      <c r="X258" s="156" t="s">
        <v>446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681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310"/>
      <c r="D259" s="311"/>
      <c r="E259" s="311"/>
      <c r="F259" s="311"/>
      <c r="G259" s="311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164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6">
        <v>123</v>
      </c>
      <c r="B260" s="167" t="s">
        <v>698</v>
      </c>
      <c r="C260" s="176" t="s">
        <v>699</v>
      </c>
      <c r="D260" s="168" t="s">
        <v>308</v>
      </c>
      <c r="E260" s="169">
        <v>1</v>
      </c>
      <c r="F260" s="170"/>
      <c r="G260" s="171">
        <f>ROUND(E260*F260,2)</f>
        <v>0</v>
      </c>
      <c r="H260" s="170"/>
      <c r="I260" s="171">
        <f>ROUND(E260*H260,2)</f>
        <v>0</v>
      </c>
      <c r="J260" s="170"/>
      <c r="K260" s="171">
        <f>ROUND(E260*J260,2)</f>
        <v>0</v>
      </c>
      <c r="L260" s="171">
        <v>21</v>
      </c>
      <c r="M260" s="171">
        <f>G260*(1+L260/100)</f>
        <v>0</v>
      </c>
      <c r="N260" s="171">
        <v>0</v>
      </c>
      <c r="O260" s="171">
        <f>ROUND(E260*N260,2)</f>
        <v>0</v>
      </c>
      <c r="P260" s="171">
        <v>0</v>
      </c>
      <c r="Q260" s="171">
        <f>ROUND(E260*P260,2)</f>
        <v>0</v>
      </c>
      <c r="R260" s="171"/>
      <c r="S260" s="171" t="s">
        <v>316</v>
      </c>
      <c r="T260" s="172" t="s">
        <v>175</v>
      </c>
      <c r="U260" s="156">
        <v>0</v>
      </c>
      <c r="V260" s="156">
        <f>ROUND(E260*U260,2)</f>
        <v>0</v>
      </c>
      <c r="W260" s="156"/>
      <c r="X260" s="156" t="s">
        <v>446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681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310"/>
      <c r="D261" s="311"/>
      <c r="E261" s="311"/>
      <c r="F261" s="311"/>
      <c r="G261" s="311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164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6">
        <v>124</v>
      </c>
      <c r="B262" s="167" t="s">
        <v>700</v>
      </c>
      <c r="C262" s="176" t="s">
        <v>701</v>
      </c>
      <c r="D262" s="168" t="s">
        <v>308</v>
      </c>
      <c r="E262" s="169">
        <v>28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71">
        <v>0</v>
      </c>
      <c r="O262" s="171">
        <f>ROUND(E262*N262,2)</f>
        <v>0</v>
      </c>
      <c r="P262" s="171">
        <v>0</v>
      </c>
      <c r="Q262" s="171">
        <f>ROUND(E262*P262,2)</f>
        <v>0</v>
      </c>
      <c r="R262" s="171"/>
      <c r="S262" s="171" t="s">
        <v>316</v>
      </c>
      <c r="T262" s="172" t="s">
        <v>175</v>
      </c>
      <c r="U262" s="156">
        <v>0</v>
      </c>
      <c r="V262" s="156">
        <f>ROUND(E262*U262,2)</f>
        <v>0</v>
      </c>
      <c r="W262" s="156"/>
      <c r="X262" s="156" t="s">
        <v>446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681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310"/>
      <c r="D263" s="311"/>
      <c r="E263" s="311"/>
      <c r="F263" s="311"/>
      <c r="G263" s="311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6">
        <v>125</v>
      </c>
      <c r="B264" s="167" t="s">
        <v>702</v>
      </c>
      <c r="C264" s="176" t="s">
        <v>703</v>
      </c>
      <c r="D264" s="168" t="s">
        <v>308</v>
      </c>
      <c r="E264" s="169">
        <v>21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21</v>
      </c>
      <c r="M264" s="171">
        <f>G264*(1+L264/100)</f>
        <v>0</v>
      </c>
      <c r="N264" s="171">
        <v>0</v>
      </c>
      <c r="O264" s="171">
        <f>ROUND(E264*N264,2)</f>
        <v>0</v>
      </c>
      <c r="P264" s="171">
        <v>0</v>
      </c>
      <c r="Q264" s="171">
        <f>ROUND(E264*P264,2)</f>
        <v>0</v>
      </c>
      <c r="R264" s="171"/>
      <c r="S264" s="171" t="s">
        <v>316</v>
      </c>
      <c r="T264" s="172" t="s">
        <v>175</v>
      </c>
      <c r="U264" s="156">
        <v>0</v>
      </c>
      <c r="V264" s="156">
        <f>ROUND(E264*U264,2)</f>
        <v>0</v>
      </c>
      <c r="W264" s="156"/>
      <c r="X264" s="156" t="s">
        <v>446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681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310"/>
      <c r="D265" s="311"/>
      <c r="E265" s="311"/>
      <c r="F265" s="311"/>
      <c r="G265" s="311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6">
        <v>126</v>
      </c>
      <c r="B266" s="167" t="s">
        <v>704</v>
      </c>
      <c r="C266" s="176" t="s">
        <v>705</v>
      </c>
      <c r="D266" s="168" t="s">
        <v>308</v>
      </c>
      <c r="E266" s="169">
        <v>1</v>
      </c>
      <c r="F266" s="170"/>
      <c r="G266" s="171">
        <f>ROUND(E266*F266,2)</f>
        <v>0</v>
      </c>
      <c r="H266" s="170"/>
      <c r="I266" s="171">
        <f>ROUND(E266*H266,2)</f>
        <v>0</v>
      </c>
      <c r="J266" s="170"/>
      <c r="K266" s="171">
        <f>ROUND(E266*J266,2)</f>
        <v>0</v>
      </c>
      <c r="L266" s="171">
        <v>21</v>
      </c>
      <c r="M266" s="171">
        <f>G266*(1+L266/100)</f>
        <v>0</v>
      </c>
      <c r="N266" s="171">
        <v>0</v>
      </c>
      <c r="O266" s="171">
        <f>ROUND(E266*N266,2)</f>
        <v>0</v>
      </c>
      <c r="P266" s="171">
        <v>0</v>
      </c>
      <c r="Q266" s="171">
        <f>ROUND(E266*P266,2)</f>
        <v>0</v>
      </c>
      <c r="R266" s="171"/>
      <c r="S266" s="171" t="s">
        <v>316</v>
      </c>
      <c r="T266" s="172" t="s">
        <v>175</v>
      </c>
      <c r="U266" s="156">
        <v>0</v>
      </c>
      <c r="V266" s="156">
        <f>ROUND(E266*U266,2)</f>
        <v>0</v>
      </c>
      <c r="W266" s="156"/>
      <c r="X266" s="156" t="s">
        <v>446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681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310"/>
      <c r="D267" s="311"/>
      <c r="E267" s="311"/>
      <c r="F267" s="311"/>
      <c r="G267" s="311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6">
        <v>127</v>
      </c>
      <c r="B268" s="167" t="s">
        <v>706</v>
      </c>
      <c r="C268" s="176" t="s">
        <v>707</v>
      </c>
      <c r="D268" s="168" t="s">
        <v>308</v>
      </c>
      <c r="E268" s="169">
        <v>1</v>
      </c>
      <c r="F268" s="170"/>
      <c r="G268" s="171">
        <f>ROUND(E268*F268,2)</f>
        <v>0</v>
      </c>
      <c r="H268" s="170"/>
      <c r="I268" s="171">
        <f>ROUND(E268*H268,2)</f>
        <v>0</v>
      </c>
      <c r="J268" s="170"/>
      <c r="K268" s="171">
        <f>ROUND(E268*J268,2)</f>
        <v>0</v>
      </c>
      <c r="L268" s="171">
        <v>21</v>
      </c>
      <c r="M268" s="171">
        <f>G268*(1+L268/100)</f>
        <v>0</v>
      </c>
      <c r="N268" s="171">
        <v>4.0000000000000003E-5</v>
      </c>
      <c r="O268" s="171">
        <f>ROUND(E268*N268,2)</f>
        <v>0</v>
      </c>
      <c r="P268" s="171">
        <v>0</v>
      </c>
      <c r="Q268" s="171">
        <f>ROUND(E268*P268,2)</f>
        <v>0</v>
      </c>
      <c r="R268" s="171"/>
      <c r="S268" s="171" t="s">
        <v>316</v>
      </c>
      <c r="T268" s="172" t="s">
        <v>175</v>
      </c>
      <c r="U268" s="156">
        <v>0</v>
      </c>
      <c r="V268" s="156">
        <f>ROUND(E268*U268,2)</f>
        <v>0</v>
      </c>
      <c r="W268" s="156"/>
      <c r="X268" s="156" t="s">
        <v>466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467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310"/>
      <c r="D269" s="311"/>
      <c r="E269" s="311"/>
      <c r="F269" s="311"/>
      <c r="G269" s="311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164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6">
        <v>128</v>
      </c>
      <c r="B270" s="167" t="s">
        <v>708</v>
      </c>
      <c r="C270" s="176" t="s">
        <v>709</v>
      </c>
      <c r="D270" s="168" t="s">
        <v>308</v>
      </c>
      <c r="E270" s="169">
        <v>9</v>
      </c>
      <c r="F270" s="170"/>
      <c r="G270" s="171">
        <f>ROUND(E270*F270,2)</f>
        <v>0</v>
      </c>
      <c r="H270" s="170"/>
      <c r="I270" s="171">
        <f>ROUND(E270*H270,2)</f>
        <v>0</v>
      </c>
      <c r="J270" s="170"/>
      <c r="K270" s="171">
        <f>ROUND(E270*J270,2)</f>
        <v>0</v>
      </c>
      <c r="L270" s="171">
        <v>21</v>
      </c>
      <c r="M270" s="171">
        <f>G270*(1+L270/100)</f>
        <v>0</v>
      </c>
      <c r="N270" s="171">
        <v>3.0000000000000001E-5</v>
      </c>
      <c r="O270" s="171">
        <f>ROUND(E270*N270,2)</f>
        <v>0</v>
      </c>
      <c r="P270" s="171">
        <v>0</v>
      </c>
      <c r="Q270" s="171">
        <f>ROUND(E270*P270,2)</f>
        <v>0</v>
      </c>
      <c r="R270" s="171"/>
      <c r="S270" s="171" t="s">
        <v>316</v>
      </c>
      <c r="T270" s="172" t="s">
        <v>175</v>
      </c>
      <c r="U270" s="156">
        <v>0</v>
      </c>
      <c r="V270" s="156">
        <f>ROUND(E270*U270,2)</f>
        <v>0</v>
      </c>
      <c r="W270" s="156"/>
      <c r="X270" s="156" t="s">
        <v>466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467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310"/>
      <c r="D271" s="311"/>
      <c r="E271" s="311"/>
      <c r="F271" s="311"/>
      <c r="G271" s="311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164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6">
        <v>129</v>
      </c>
      <c r="B272" s="167" t="s">
        <v>710</v>
      </c>
      <c r="C272" s="176" t="s">
        <v>711</v>
      </c>
      <c r="D272" s="168" t="s">
        <v>308</v>
      </c>
      <c r="E272" s="169">
        <v>1</v>
      </c>
      <c r="F272" s="170"/>
      <c r="G272" s="171">
        <f>ROUND(E272*F272,2)</f>
        <v>0</v>
      </c>
      <c r="H272" s="170"/>
      <c r="I272" s="171">
        <f>ROUND(E272*H272,2)</f>
        <v>0</v>
      </c>
      <c r="J272" s="170"/>
      <c r="K272" s="171">
        <f>ROUND(E272*J272,2)</f>
        <v>0</v>
      </c>
      <c r="L272" s="171">
        <v>21</v>
      </c>
      <c r="M272" s="171">
        <f>G272*(1+L272/100)</f>
        <v>0</v>
      </c>
      <c r="N272" s="171">
        <v>5.0000000000000002E-5</v>
      </c>
      <c r="O272" s="171">
        <f>ROUND(E272*N272,2)</f>
        <v>0</v>
      </c>
      <c r="P272" s="171">
        <v>0</v>
      </c>
      <c r="Q272" s="171">
        <f>ROUND(E272*P272,2)</f>
        <v>0</v>
      </c>
      <c r="R272" s="171"/>
      <c r="S272" s="171" t="s">
        <v>316</v>
      </c>
      <c r="T272" s="172" t="s">
        <v>175</v>
      </c>
      <c r="U272" s="156">
        <v>0</v>
      </c>
      <c r="V272" s="156">
        <f>ROUND(E272*U272,2)</f>
        <v>0</v>
      </c>
      <c r="W272" s="156"/>
      <c r="X272" s="156" t="s">
        <v>466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467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310"/>
      <c r="D273" s="311"/>
      <c r="E273" s="311"/>
      <c r="F273" s="311"/>
      <c r="G273" s="311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6">
        <v>130</v>
      </c>
      <c r="B274" s="167" t="s">
        <v>712</v>
      </c>
      <c r="C274" s="176" t="s">
        <v>713</v>
      </c>
      <c r="D274" s="168" t="s">
        <v>221</v>
      </c>
      <c r="E274" s="169">
        <v>2</v>
      </c>
      <c r="F274" s="170"/>
      <c r="G274" s="171">
        <f>ROUND(E274*F274,2)</f>
        <v>0</v>
      </c>
      <c r="H274" s="170"/>
      <c r="I274" s="171">
        <f>ROUND(E274*H274,2)</f>
        <v>0</v>
      </c>
      <c r="J274" s="170"/>
      <c r="K274" s="171">
        <f>ROUND(E274*J274,2)</f>
        <v>0</v>
      </c>
      <c r="L274" s="171">
        <v>21</v>
      </c>
      <c r="M274" s="171">
        <f>G274*(1+L274/100)</f>
        <v>0</v>
      </c>
      <c r="N274" s="171">
        <v>5.9999999999999995E-4</v>
      </c>
      <c r="O274" s="171">
        <f>ROUND(E274*N274,2)</f>
        <v>0</v>
      </c>
      <c r="P274" s="171">
        <v>0</v>
      </c>
      <c r="Q274" s="171">
        <f>ROUND(E274*P274,2)</f>
        <v>0</v>
      </c>
      <c r="R274" s="171"/>
      <c r="S274" s="171" t="s">
        <v>316</v>
      </c>
      <c r="T274" s="172" t="s">
        <v>175</v>
      </c>
      <c r="U274" s="156">
        <v>0</v>
      </c>
      <c r="V274" s="156">
        <f>ROUND(E274*U274,2)</f>
        <v>0</v>
      </c>
      <c r="W274" s="156"/>
      <c r="X274" s="156" t="s">
        <v>466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467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310"/>
      <c r="D275" s="311"/>
      <c r="E275" s="311"/>
      <c r="F275" s="311"/>
      <c r="G275" s="311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164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6">
        <v>131</v>
      </c>
      <c r="B276" s="167" t="s">
        <v>714</v>
      </c>
      <c r="C276" s="176" t="s">
        <v>715</v>
      </c>
      <c r="D276" s="168" t="s">
        <v>308</v>
      </c>
      <c r="E276" s="169">
        <v>2</v>
      </c>
      <c r="F276" s="170"/>
      <c r="G276" s="171">
        <f>ROUND(E276*F276,2)</f>
        <v>0</v>
      </c>
      <c r="H276" s="170"/>
      <c r="I276" s="171">
        <f>ROUND(E276*H276,2)</f>
        <v>0</v>
      </c>
      <c r="J276" s="170"/>
      <c r="K276" s="171">
        <f>ROUND(E276*J276,2)</f>
        <v>0</v>
      </c>
      <c r="L276" s="171">
        <v>21</v>
      </c>
      <c r="M276" s="171">
        <f>G276*(1+L276/100)</f>
        <v>0</v>
      </c>
      <c r="N276" s="171">
        <v>8.0999999999999996E-3</v>
      </c>
      <c r="O276" s="171">
        <f>ROUND(E276*N276,2)</f>
        <v>0.02</v>
      </c>
      <c r="P276" s="171">
        <v>0</v>
      </c>
      <c r="Q276" s="171">
        <f>ROUND(E276*P276,2)</f>
        <v>0</v>
      </c>
      <c r="R276" s="171"/>
      <c r="S276" s="171" t="s">
        <v>316</v>
      </c>
      <c r="T276" s="172" t="s">
        <v>175</v>
      </c>
      <c r="U276" s="156">
        <v>0</v>
      </c>
      <c r="V276" s="156">
        <f>ROUND(E276*U276,2)</f>
        <v>0</v>
      </c>
      <c r="W276" s="156"/>
      <c r="X276" s="156" t="s">
        <v>466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467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310"/>
      <c r="D277" s="311"/>
      <c r="E277" s="311"/>
      <c r="F277" s="311"/>
      <c r="G277" s="311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132</v>
      </c>
      <c r="B278" s="167" t="s">
        <v>716</v>
      </c>
      <c r="C278" s="176" t="s">
        <v>717</v>
      </c>
      <c r="D278" s="168" t="s">
        <v>308</v>
      </c>
      <c r="E278" s="169">
        <v>1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71">
        <v>2.9999999999999997E-4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316</v>
      </c>
      <c r="T278" s="172" t="s">
        <v>175</v>
      </c>
      <c r="U278" s="156">
        <v>0</v>
      </c>
      <c r="V278" s="156">
        <f>ROUND(E278*U278,2)</f>
        <v>0</v>
      </c>
      <c r="W278" s="156"/>
      <c r="X278" s="156" t="s">
        <v>466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467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310"/>
      <c r="D279" s="311"/>
      <c r="E279" s="311"/>
      <c r="F279" s="311"/>
      <c r="G279" s="311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6">
        <v>133</v>
      </c>
      <c r="B280" s="167" t="s">
        <v>718</v>
      </c>
      <c r="C280" s="176" t="s">
        <v>719</v>
      </c>
      <c r="D280" s="168" t="s">
        <v>308</v>
      </c>
      <c r="E280" s="169">
        <v>1</v>
      </c>
      <c r="F280" s="170"/>
      <c r="G280" s="171">
        <f>ROUND(E280*F280,2)</f>
        <v>0</v>
      </c>
      <c r="H280" s="170"/>
      <c r="I280" s="171">
        <f>ROUND(E280*H280,2)</f>
        <v>0</v>
      </c>
      <c r="J280" s="170"/>
      <c r="K280" s="171">
        <f>ROUND(E280*J280,2)</f>
        <v>0</v>
      </c>
      <c r="L280" s="171">
        <v>21</v>
      </c>
      <c r="M280" s="171">
        <f>G280*(1+L280/100)</f>
        <v>0</v>
      </c>
      <c r="N280" s="171">
        <v>1.6000000000000001E-4</v>
      </c>
      <c r="O280" s="171">
        <f>ROUND(E280*N280,2)</f>
        <v>0</v>
      </c>
      <c r="P280" s="171">
        <v>0</v>
      </c>
      <c r="Q280" s="171">
        <f>ROUND(E280*P280,2)</f>
        <v>0</v>
      </c>
      <c r="R280" s="171"/>
      <c r="S280" s="171" t="s">
        <v>316</v>
      </c>
      <c r="T280" s="172" t="s">
        <v>175</v>
      </c>
      <c r="U280" s="156">
        <v>0</v>
      </c>
      <c r="V280" s="156">
        <f>ROUND(E280*U280,2)</f>
        <v>0</v>
      </c>
      <c r="W280" s="156"/>
      <c r="X280" s="156" t="s">
        <v>466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467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310"/>
      <c r="D281" s="311"/>
      <c r="E281" s="311"/>
      <c r="F281" s="311"/>
      <c r="G281" s="311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6">
        <v>134</v>
      </c>
      <c r="B282" s="167" t="s">
        <v>720</v>
      </c>
      <c r="C282" s="176" t="s">
        <v>721</v>
      </c>
      <c r="D282" s="168" t="s">
        <v>308</v>
      </c>
      <c r="E282" s="169">
        <v>3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71">
        <v>4.0000000000000002E-4</v>
      </c>
      <c r="O282" s="171">
        <f>ROUND(E282*N282,2)</f>
        <v>0</v>
      </c>
      <c r="P282" s="171">
        <v>0</v>
      </c>
      <c r="Q282" s="171">
        <f>ROUND(E282*P282,2)</f>
        <v>0</v>
      </c>
      <c r="R282" s="171"/>
      <c r="S282" s="171" t="s">
        <v>316</v>
      </c>
      <c r="T282" s="172" t="s">
        <v>175</v>
      </c>
      <c r="U282" s="156">
        <v>0</v>
      </c>
      <c r="V282" s="156">
        <f>ROUND(E282*U282,2)</f>
        <v>0</v>
      </c>
      <c r="W282" s="156"/>
      <c r="X282" s="156" t="s">
        <v>466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467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310"/>
      <c r="D283" s="311"/>
      <c r="E283" s="311"/>
      <c r="F283" s="311"/>
      <c r="G283" s="311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6">
        <v>135</v>
      </c>
      <c r="B284" s="167" t="s">
        <v>722</v>
      </c>
      <c r="C284" s="176" t="s">
        <v>723</v>
      </c>
      <c r="D284" s="168" t="s">
        <v>308</v>
      </c>
      <c r="E284" s="169">
        <v>3</v>
      </c>
      <c r="F284" s="170"/>
      <c r="G284" s="171">
        <f>ROUND(E284*F284,2)</f>
        <v>0</v>
      </c>
      <c r="H284" s="170"/>
      <c r="I284" s="171">
        <f>ROUND(E284*H284,2)</f>
        <v>0</v>
      </c>
      <c r="J284" s="170"/>
      <c r="K284" s="171">
        <f>ROUND(E284*J284,2)</f>
        <v>0</v>
      </c>
      <c r="L284" s="171">
        <v>21</v>
      </c>
      <c r="M284" s="171">
        <f>G284*(1+L284/100)</f>
        <v>0</v>
      </c>
      <c r="N284" s="171">
        <v>4.0000000000000002E-4</v>
      </c>
      <c r="O284" s="171">
        <f>ROUND(E284*N284,2)</f>
        <v>0</v>
      </c>
      <c r="P284" s="171">
        <v>0</v>
      </c>
      <c r="Q284" s="171">
        <f>ROUND(E284*P284,2)</f>
        <v>0</v>
      </c>
      <c r="R284" s="171"/>
      <c r="S284" s="171" t="s">
        <v>316</v>
      </c>
      <c r="T284" s="172" t="s">
        <v>175</v>
      </c>
      <c r="U284" s="156">
        <v>0</v>
      </c>
      <c r="V284" s="156">
        <f>ROUND(E284*U284,2)</f>
        <v>0</v>
      </c>
      <c r="W284" s="156"/>
      <c r="X284" s="156" t="s">
        <v>466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467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310"/>
      <c r="D285" s="311"/>
      <c r="E285" s="311"/>
      <c r="F285" s="311"/>
      <c r="G285" s="311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6">
        <v>136</v>
      </c>
      <c r="B286" s="167" t="s">
        <v>724</v>
      </c>
      <c r="C286" s="176" t="s">
        <v>725</v>
      </c>
      <c r="D286" s="168" t="s">
        <v>308</v>
      </c>
      <c r="E286" s="169">
        <v>12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21</v>
      </c>
      <c r="M286" s="171">
        <f>G286*(1+L286/100)</f>
        <v>0</v>
      </c>
      <c r="N286" s="171">
        <v>4.0000000000000002E-4</v>
      </c>
      <c r="O286" s="171">
        <f>ROUND(E286*N286,2)</f>
        <v>0</v>
      </c>
      <c r="P286" s="171">
        <v>0</v>
      </c>
      <c r="Q286" s="171">
        <f>ROUND(E286*P286,2)</f>
        <v>0</v>
      </c>
      <c r="R286" s="171"/>
      <c r="S286" s="171" t="s">
        <v>316</v>
      </c>
      <c r="T286" s="172" t="s">
        <v>175</v>
      </c>
      <c r="U286" s="156">
        <v>0</v>
      </c>
      <c r="V286" s="156">
        <f>ROUND(E286*U286,2)</f>
        <v>0</v>
      </c>
      <c r="W286" s="156"/>
      <c r="X286" s="156" t="s">
        <v>466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467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310"/>
      <c r="D287" s="311"/>
      <c r="E287" s="311"/>
      <c r="F287" s="311"/>
      <c r="G287" s="311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6">
        <v>137</v>
      </c>
      <c r="B288" s="167" t="s">
        <v>726</v>
      </c>
      <c r="C288" s="176" t="s">
        <v>727</v>
      </c>
      <c r="D288" s="168" t="s">
        <v>308</v>
      </c>
      <c r="E288" s="169">
        <v>1</v>
      </c>
      <c r="F288" s="170"/>
      <c r="G288" s="171">
        <f>ROUND(E288*F288,2)</f>
        <v>0</v>
      </c>
      <c r="H288" s="170"/>
      <c r="I288" s="171">
        <f>ROUND(E288*H288,2)</f>
        <v>0</v>
      </c>
      <c r="J288" s="170"/>
      <c r="K288" s="171">
        <f>ROUND(E288*J288,2)</f>
        <v>0</v>
      </c>
      <c r="L288" s="171">
        <v>21</v>
      </c>
      <c r="M288" s="171">
        <f>G288*(1+L288/100)</f>
        <v>0</v>
      </c>
      <c r="N288" s="171">
        <v>4.0000000000000002E-4</v>
      </c>
      <c r="O288" s="171">
        <f>ROUND(E288*N288,2)</f>
        <v>0</v>
      </c>
      <c r="P288" s="171">
        <v>0</v>
      </c>
      <c r="Q288" s="171">
        <f>ROUND(E288*P288,2)</f>
        <v>0</v>
      </c>
      <c r="R288" s="171"/>
      <c r="S288" s="171" t="s">
        <v>316</v>
      </c>
      <c r="T288" s="172" t="s">
        <v>175</v>
      </c>
      <c r="U288" s="156">
        <v>0</v>
      </c>
      <c r="V288" s="156">
        <f>ROUND(E288*U288,2)</f>
        <v>0</v>
      </c>
      <c r="W288" s="156"/>
      <c r="X288" s="156" t="s">
        <v>466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467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310"/>
      <c r="D289" s="311"/>
      <c r="E289" s="311"/>
      <c r="F289" s="311"/>
      <c r="G289" s="311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138</v>
      </c>
      <c r="B290" s="167" t="s">
        <v>728</v>
      </c>
      <c r="C290" s="176" t="s">
        <v>727</v>
      </c>
      <c r="D290" s="168" t="s">
        <v>308</v>
      </c>
      <c r="E290" s="169">
        <v>1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71">
        <v>4.0000000000000002E-4</v>
      </c>
      <c r="O290" s="171">
        <f>ROUND(E290*N290,2)</f>
        <v>0</v>
      </c>
      <c r="P290" s="171">
        <v>0</v>
      </c>
      <c r="Q290" s="171">
        <f>ROUND(E290*P290,2)</f>
        <v>0</v>
      </c>
      <c r="R290" s="171"/>
      <c r="S290" s="171" t="s">
        <v>316</v>
      </c>
      <c r="T290" s="172" t="s">
        <v>175</v>
      </c>
      <c r="U290" s="156">
        <v>0</v>
      </c>
      <c r="V290" s="156">
        <f>ROUND(E290*U290,2)</f>
        <v>0</v>
      </c>
      <c r="W290" s="156"/>
      <c r="X290" s="156" t="s">
        <v>466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467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310"/>
      <c r="D291" s="311"/>
      <c r="E291" s="311"/>
      <c r="F291" s="311"/>
      <c r="G291" s="311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164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6">
        <v>139</v>
      </c>
      <c r="B292" s="167" t="s">
        <v>729</v>
      </c>
      <c r="C292" s="176" t="s">
        <v>730</v>
      </c>
      <c r="D292" s="168" t="s">
        <v>308</v>
      </c>
      <c r="E292" s="169">
        <v>1</v>
      </c>
      <c r="F292" s="170"/>
      <c r="G292" s="171">
        <f>ROUND(E292*F292,2)</f>
        <v>0</v>
      </c>
      <c r="H292" s="170"/>
      <c r="I292" s="171">
        <f>ROUND(E292*H292,2)</f>
        <v>0</v>
      </c>
      <c r="J292" s="170"/>
      <c r="K292" s="171">
        <f>ROUND(E292*J292,2)</f>
        <v>0</v>
      </c>
      <c r="L292" s="171">
        <v>21</v>
      </c>
      <c r="M292" s="171">
        <f>G292*(1+L292/100)</f>
        <v>0</v>
      </c>
      <c r="N292" s="171">
        <v>3.5E-4</v>
      </c>
      <c r="O292" s="171">
        <f>ROUND(E292*N292,2)</f>
        <v>0</v>
      </c>
      <c r="P292" s="171">
        <v>0</v>
      </c>
      <c r="Q292" s="171">
        <f>ROUND(E292*P292,2)</f>
        <v>0</v>
      </c>
      <c r="R292" s="171"/>
      <c r="S292" s="171" t="s">
        <v>316</v>
      </c>
      <c r="T292" s="172" t="s">
        <v>175</v>
      </c>
      <c r="U292" s="156">
        <v>0</v>
      </c>
      <c r="V292" s="156">
        <f>ROUND(E292*U292,2)</f>
        <v>0</v>
      </c>
      <c r="W292" s="156"/>
      <c r="X292" s="156" t="s">
        <v>466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467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310"/>
      <c r="D293" s="311"/>
      <c r="E293" s="311"/>
      <c r="F293" s="311"/>
      <c r="G293" s="311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66">
        <v>140</v>
      </c>
      <c r="B294" s="167" t="s">
        <v>731</v>
      </c>
      <c r="C294" s="176" t="s">
        <v>732</v>
      </c>
      <c r="D294" s="168" t="s">
        <v>308</v>
      </c>
      <c r="E294" s="169">
        <v>1</v>
      </c>
      <c r="F294" s="170"/>
      <c r="G294" s="171">
        <f>ROUND(E294*F294,2)</f>
        <v>0</v>
      </c>
      <c r="H294" s="170"/>
      <c r="I294" s="171">
        <f>ROUND(E294*H294,2)</f>
        <v>0</v>
      </c>
      <c r="J294" s="170"/>
      <c r="K294" s="171">
        <f>ROUND(E294*J294,2)</f>
        <v>0</v>
      </c>
      <c r="L294" s="171">
        <v>21</v>
      </c>
      <c r="M294" s="171">
        <f>G294*(1+L294/100)</f>
        <v>0</v>
      </c>
      <c r="N294" s="171">
        <v>1.4999999999999999E-4</v>
      </c>
      <c r="O294" s="171">
        <f>ROUND(E294*N294,2)</f>
        <v>0</v>
      </c>
      <c r="P294" s="171">
        <v>0</v>
      </c>
      <c r="Q294" s="171">
        <f>ROUND(E294*P294,2)</f>
        <v>0</v>
      </c>
      <c r="R294" s="171"/>
      <c r="S294" s="171" t="s">
        <v>316</v>
      </c>
      <c r="T294" s="172" t="s">
        <v>175</v>
      </c>
      <c r="U294" s="156">
        <v>0</v>
      </c>
      <c r="V294" s="156">
        <f>ROUND(E294*U294,2)</f>
        <v>0</v>
      </c>
      <c r="W294" s="156"/>
      <c r="X294" s="156" t="s">
        <v>466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467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310"/>
      <c r="D295" s="311"/>
      <c r="E295" s="311"/>
      <c r="F295" s="311"/>
      <c r="G295" s="311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164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66">
        <v>141</v>
      </c>
      <c r="B296" s="167" t="s">
        <v>733</v>
      </c>
      <c r="C296" s="176" t="s">
        <v>734</v>
      </c>
      <c r="D296" s="168" t="s">
        <v>308</v>
      </c>
      <c r="E296" s="169">
        <v>1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21</v>
      </c>
      <c r="M296" s="171">
        <f>G296*(1+L296/100)</f>
        <v>0</v>
      </c>
      <c r="N296" s="171">
        <v>8.0000000000000007E-5</v>
      </c>
      <c r="O296" s="171">
        <f>ROUND(E296*N296,2)</f>
        <v>0</v>
      </c>
      <c r="P296" s="171">
        <v>0</v>
      </c>
      <c r="Q296" s="171">
        <f>ROUND(E296*P296,2)</f>
        <v>0</v>
      </c>
      <c r="R296" s="171"/>
      <c r="S296" s="171" t="s">
        <v>316</v>
      </c>
      <c r="T296" s="172" t="s">
        <v>175</v>
      </c>
      <c r="U296" s="156">
        <v>0</v>
      </c>
      <c r="V296" s="156">
        <f>ROUND(E296*U296,2)</f>
        <v>0</v>
      </c>
      <c r="W296" s="156"/>
      <c r="X296" s="156" t="s">
        <v>466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467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310"/>
      <c r="D297" s="311"/>
      <c r="E297" s="311"/>
      <c r="F297" s="311"/>
      <c r="G297" s="311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164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x14ac:dyDescent="0.2">
      <c r="A298" s="3"/>
      <c r="B298" s="4"/>
      <c r="C298" s="178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AE298">
        <v>15</v>
      </c>
      <c r="AF298">
        <v>21</v>
      </c>
      <c r="AG298" t="s">
        <v>138</v>
      </c>
    </row>
    <row r="299" spans="1:60" x14ac:dyDescent="0.2">
      <c r="A299" s="150"/>
      <c r="B299" s="151" t="s">
        <v>29</v>
      </c>
      <c r="C299" s="179"/>
      <c r="D299" s="152"/>
      <c r="E299" s="153"/>
      <c r="F299" s="153"/>
      <c r="G299" s="174">
        <f>G8+G29+G128+G153+G208+G223+G230+G241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AE299">
        <f>SUMIF(L7:L297,AE298,G7:G297)</f>
        <v>0</v>
      </c>
      <c r="AF299">
        <f>SUMIF(L7:L297,AF298,G7:G297)</f>
        <v>0</v>
      </c>
      <c r="AG299" t="s">
        <v>375</v>
      </c>
    </row>
    <row r="300" spans="1:60" x14ac:dyDescent="0.2">
      <c r="C300" s="180"/>
      <c r="D300" s="10"/>
      <c r="AG300" t="s">
        <v>376</v>
      </c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A6PpjHvtPFb2Z1q+AXhE8gzaVrsNesqxWkuIInZfL9RmG1rxluLHw7xR87OXG+SFP5Eri/rQoHZHzLVvAxa9w==" saltValue="/fYSmB6ABrs+0fMGUhlkMg==" spinCount="100000" sheet="1"/>
  <mergeCells count="145">
    <mergeCell ref="C297:G297"/>
    <mergeCell ref="C285:G285"/>
    <mergeCell ref="C287:G287"/>
    <mergeCell ref="C289:G289"/>
    <mergeCell ref="C291:G291"/>
    <mergeCell ref="C293:G293"/>
    <mergeCell ref="C295:G295"/>
    <mergeCell ref="C273:G273"/>
    <mergeCell ref="C275:G275"/>
    <mergeCell ref="C277:G277"/>
    <mergeCell ref="C279:G279"/>
    <mergeCell ref="C281:G281"/>
    <mergeCell ref="C283:G283"/>
    <mergeCell ref="C261:G261"/>
    <mergeCell ref="C263:G263"/>
    <mergeCell ref="C265:G265"/>
    <mergeCell ref="C267:G267"/>
    <mergeCell ref="C269:G269"/>
    <mergeCell ref="C271:G271"/>
    <mergeCell ref="C249:G249"/>
    <mergeCell ref="C251:G251"/>
    <mergeCell ref="C253:G253"/>
    <mergeCell ref="C255:G255"/>
    <mergeCell ref="C257:G257"/>
    <mergeCell ref="C259:G259"/>
    <mergeCell ref="C236:G236"/>
    <mergeCell ref="C238:G238"/>
    <mergeCell ref="C240:G240"/>
    <mergeCell ref="C243:G243"/>
    <mergeCell ref="C245:G245"/>
    <mergeCell ref="C247:G247"/>
    <mergeCell ref="C222:G222"/>
    <mergeCell ref="C225:G225"/>
    <mergeCell ref="C227:G227"/>
    <mergeCell ref="C229:G229"/>
    <mergeCell ref="C232:G232"/>
    <mergeCell ref="C234:G234"/>
    <mergeCell ref="C210:G210"/>
    <mergeCell ref="C212:G212"/>
    <mergeCell ref="C214:G214"/>
    <mergeCell ref="C216:G216"/>
    <mergeCell ref="C218:G218"/>
    <mergeCell ref="C220:G220"/>
    <mergeCell ref="C197:G197"/>
    <mergeCell ref="C199:G199"/>
    <mergeCell ref="C201:G201"/>
    <mergeCell ref="C203:G203"/>
    <mergeCell ref="C205:G205"/>
    <mergeCell ref="C207:G207"/>
    <mergeCell ref="C185:G185"/>
    <mergeCell ref="C187:G187"/>
    <mergeCell ref="C189:G189"/>
    <mergeCell ref="C191:G191"/>
    <mergeCell ref="C193:G193"/>
    <mergeCell ref="C195:G195"/>
    <mergeCell ref="C173:G173"/>
    <mergeCell ref="C175:G175"/>
    <mergeCell ref="C177:G177"/>
    <mergeCell ref="C179:G179"/>
    <mergeCell ref="C181:G181"/>
    <mergeCell ref="C183:G183"/>
    <mergeCell ref="C161:G161"/>
    <mergeCell ref="C163:G163"/>
    <mergeCell ref="C165:G165"/>
    <mergeCell ref="C167:G167"/>
    <mergeCell ref="C169:G169"/>
    <mergeCell ref="C171:G171"/>
    <mergeCell ref="C148:G148"/>
    <mergeCell ref="C150:G150"/>
    <mergeCell ref="C152:G152"/>
    <mergeCell ref="C155:G155"/>
    <mergeCell ref="C157:G157"/>
    <mergeCell ref="C159:G159"/>
    <mergeCell ref="C136:G136"/>
    <mergeCell ref="C138:G138"/>
    <mergeCell ref="C140:G140"/>
    <mergeCell ref="C142:G142"/>
    <mergeCell ref="C144:G144"/>
    <mergeCell ref="C146:G146"/>
    <mergeCell ref="C123:G123"/>
    <mergeCell ref="C125:G125"/>
    <mergeCell ref="C127:G127"/>
    <mergeCell ref="C130:G130"/>
    <mergeCell ref="C132:G132"/>
    <mergeCell ref="C134:G134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87:G87"/>
    <mergeCell ref="C89:G89"/>
    <mergeCell ref="C91:G91"/>
    <mergeCell ref="C93:G93"/>
    <mergeCell ref="C95:G95"/>
    <mergeCell ref="C97:G97"/>
    <mergeCell ref="C75:G75"/>
    <mergeCell ref="C77:G77"/>
    <mergeCell ref="C79:G79"/>
    <mergeCell ref="C81:G81"/>
    <mergeCell ref="C83:G83"/>
    <mergeCell ref="C85:G85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6:G26"/>
    <mergeCell ref="C28:G28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58</v>
      </c>
      <c r="C3" s="298" t="s">
        <v>59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4"/>
      <c r="O8" s="164">
        <f>SUM(O9:O16)</f>
        <v>0</v>
      </c>
      <c r="P8" s="164"/>
      <c r="Q8" s="164">
        <f>SUM(Q9:Q16)</f>
        <v>0</v>
      </c>
      <c r="R8" s="164"/>
      <c r="S8" s="164"/>
      <c r="T8" s="165"/>
      <c r="U8" s="159"/>
      <c r="V8" s="159">
        <f>SUM(V9:V16)</f>
        <v>0</v>
      </c>
      <c r="W8" s="159"/>
      <c r="X8" s="159"/>
      <c r="AG8" t="s">
        <v>152</v>
      </c>
    </row>
    <row r="9" spans="1:60" ht="22.5" outlineLevel="1" x14ac:dyDescent="0.2">
      <c r="A9" s="166">
        <v>1</v>
      </c>
      <c r="B9" s="167" t="s">
        <v>454</v>
      </c>
      <c r="C9" s="176" t="s">
        <v>455</v>
      </c>
      <c r="D9" s="168" t="s">
        <v>174</v>
      </c>
      <c r="E9" s="169">
        <v>21.2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446</v>
      </c>
      <c r="Y9" s="147"/>
      <c r="Z9" s="147"/>
      <c r="AA9" s="147"/>
      <c r="AB9" s="147"/>
      <c r="AC9" s="147"/>
      <c r="AD9" s="147"/>
      <c r="AE9" s="147"/>
      <c r="AF9" s="147"/>
      <c r="AG9" s="147" t="s">
        <v>447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10"/>
      <c r="D10" s="311"/>
      <c r="E10" s="311"/>
      <c r="F10" s="311"/>
      <c r="G10" s="31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456</v>
      </c>
      <c r="C11" s="176" t="s">
        <v>457</v>
      </c>
      <c r="D11" s="168" t="s">
        <v>167</v>
      </c>
      <c r="E11" s="169">
        <v>48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316</v>
      </c>
      <c r="T11" s="172" t="s">
        <v>175</v>
      </c>
      <c r="U11" s="156">
        <v>0</v>
      </c>
      <c r="V11" s="156">
        <f>ROUND(E11*U11,2)</f>
        <v>0</v>
      </c>
      <c r="W11" s="156"/>
      <c r="X11" s="156" t="s">
        <v>446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10"/>
      <c r="D12" s="311"/>
      <c r="E12" s="311"/>
      <c r="F12" s="311"/>
      <c r="G12" s="31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458</v>
      </c>
      <c r="C13" s="176" t="s">
        <v>459</v>
      </c>
      <c r="D13" s="168" t="s">
        <v>174</v>
      </c>
      <c r="E13" s="169">
        <v>21.2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316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460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10"/>
      <c r="D14" s="311"/>
      <c r="E14" s="311"/>
      <c r="F14" s="311"/>
      <c r="G14" s="31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462</v>
      </c>
      <c r="C15" s="176" t="s">
        <v>463</v>
      </c>
      <c r="D15" s="168" t="s">
        <v>167</v>
      </c>
      <c r="E15" s="169">
        <v>141.333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316</v>
      </c>
      <c r="T15" s="172" t="s">
        <v>175</v>
      </c>
      <c r="U15" s="156">
        <v>0</v>
      </c>
      <c r="V15" s="156">
        <f>ROUND(E15*U15,2)</f>
        <v>0</v>
      </c>
      <c r="W15" s="156"/>
      <c r="X15" s="156" t="s">
        <v>460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10"/>
      <c r="D16" s="311"/>
      <c r="E16" s="311"/>
      <c r="F16" s="311"/>
      <c r="G16" s="31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0" t="s">
        <v>151</v>
      </c>
      <c r="B17" s="161" t="s">
        <v>91</v>
      </c>
      <c r="C17" s="175" t="s">
        <v>92</v>
      </c>
      <c r="D17" s="162"/>
      <c r="E17" s="163"/>
      <c r="F17" s="164"/>
      <c r="G17" s="164">
        <f>SUMIF(AG18:AG67,"&lt;&gt;NOR",G18:G67)</f>
        <v>0</v>
      </c>
      <c r="H17" s="164"/>
      <c r="I17" s="164">
        <f>SUM(I18:I67)</f>
        <v>0</v>
      </c>
      <c r="J17" s="164"/>
      <c r="K17" s="164">
        <f>SUM(K18:K67)</f>
        <v>0</v>
      </c>
      <c r="L17" s="164"/>
      <c r="M17" s="164">
        <f>SUM(M18:M67)</f>
        <v>0</v>
      </c>
      <c r="N17" s="164"/>
      <c r="O17" s="164">
        <f>SUM(O18:O67)</f>
        <v>1.1599999999999999</v>
      </c>
      <c r="P17" s="164"/>
      <c r="Q17" s="164">
        <f>SUM(Q18:Q67)</f>
        <v>0</v>
      </c>
      <c r="R17" s="164"/>
      <c r="S17" s="164"/>
      <c r="T17" s="165"/>
      <c r="U17" s="159"/>
      <c r="V17" s="159">
        <f>SUM(V18:V67)</f>
        <v>0</v>
      </c>
      <c r="W17" s="159"/>
      <c r="X17" s="159"/>
      <c r="AG17" t="s">
        <v>152</v>
      </c>
    </row>
    <row r="18" spans="1:60" outlineLevel="1" x14ac:dyDescent="0.2">
      <c r="A18" s="166">
        <v>5</v>
      </c>
      <c r="B18" s="167" t="s">
        <v>474</v>
      </c>
      <c r="C18" s="176" t="s">
        <v>475</v>
      </c>
      <c r="D18" s="168" t="s">
        <v>308</v>
      </c>
      <c r="E18" s="169">
        <v>32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316</v>
      </c>
      <c r="T18" s="172" t="s">
        <v>175</v>
      </c>
      <c r="U18" s="156">
        <v>0</v>
      </c>
      <c r="V18" s="156">
        <f>ROUND(E18*U18,2)</f>
        <v>0</v>
      </c>
      <c r="W18" s="156"/>
      <c r="X18" s="156" t="s">
        <v>446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10"/>
      <c r="D19" s="311"/>
      <c r="E19" s="311"/>
      <c r="F19" s="311"/>
      <c r="G19" s="31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6</v>
      </c>
      <c r="B20" s="167" t="s">
        <v>482</v>
      </c>
      <c r="C20" s="176" t="s">
        <v>483</v>
      </c>
      <c r="D20" s="168" t="s">
        <v>308</v>
      </c>
      <c r="E20" s="169">
        <v>4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316</v>
      </c>
      <c r="T20" s="172" t="s">
        <v>175</v>
      </c>
      <c r="U20" s="156">
        <v>0</v>
      </c>
      <c r="V20" s="156">
        <f>ROUND(E20*U20,2)</f>
        <v>0</v>
      </c>
      <c r="W20" s="156"/>
      <c r="X20" s="156" t="s">
        <v>446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10"/>
      <c r="D21" s="311"/>
      <c r="E21" s="311"/>
      <c r="F21" s="311"/>
      <c r="G21" s="311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6">
        <v>7</v>
      </c>
      <c r="B22" s="167" t="s">
        <v>486</v>
      </c>
      <c r="C22" s="176" t="s">
        <v>487</v>
      </c>
      <c r="D22" s="168" t="s">
        <v>221</v>
      </c>
      <c r="E22" s="169">
        <v>40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316</v>
      </c>
      <c r="T22" s="172" t="s">
        <v>175</v>
      </c>
      <c r="U22" s="156">
        <v>0</v>
      </c>
      <c r="V22" s="156">
        <f>ROUND(E22*U22,2)</f>
        <v>0</v>
      </c>
      <c r="W22" s="156"/>
      <c r="X22" s="156" t="s">
        <v>446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10"/>
      <c r="D23" s="311"/>
      <c r="E23" s="311"/>
      <c r="F23" s="311"/>
      <c r="G23" s="311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6">
        <v>8</v>
      </c>
      <c r="B24" s="167" t="s">
        <v>735</v>
      </c>
      <c r="C24" s="176" t="s">
        <v>736</v>
      </c>
      <c r="D24" s="168" t="s">
        <v>308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316</v>
      </c>
      <c r="T24" s="172" t="s">
        <v>175</v>
      </c>
      <c r="U24" s="156">
        <v>0</v>
      </c>
      <c r="V24" s="156">
        <f>ROUND(E24*U24,2)</f>
        <v>0</v>
      </c>
      <c r="W24" s="156"/>
      <c r="X24" s="156" t="s">
        <v>446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10"/>
      <c r="D25" s="311"/>
      <c r="E25" s="311"/>
      <c r="F25" s="311"/>
      <c r="G25" s="31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9</v>
      </c>
      <c r="B26" s="167" t="s">
        <v>492</v>
      </c>
      <c r="C26" s="176" t="s">
        <v>493</v>
      </c>
      <c r="D26" s="168" t="s">
        <v>221</v>
      </c>
      <c r="E26" s="169">
        <v>80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316</v>
      </c>
      <c r="T26" s="172" t="s">
        <v>175</v>
      </c>
      <c r="U26" s="156">
        <v>0</v>
      </c>
      <c r="V26" s="156">
        <f>ROUND(E26*U26,2)</f>
        <v>0</v>
      </c>
      <c r="W26" s="156"/>
      <c r="X26" s="156" t="s">
        <v>446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10"/>
      <c r="D27" s="311"/>
      <c r="E27" s="311"/>
      <c r="F27" s="311"/>
      <c r="G27" s="311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10</v>
      </c>
      <c r="B28" s="167" t="s">
        <v>496</v>
      </c>
      <c r="C28" s="176" t="s">
        <v>497</v>
      </c>
      <c r="D28" s="168" t="s">
        <v>221</v>
      </c>
      <c r="E28" s="169">
        <v>170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316</v>
      </c>
      <c r="T28" s="172" t="s">
        <v>175</v>
      </c>
      <c r="U28" s="156">
        <v>0</v>
      </c>
      <c r="V28" s="156">
        <f>ROUND(E28*U28,2)</f>
        <v>0</v>
      </c>
      <c r="W28" s="156"/>
      <c r="X28" s="156" t="s">
        <v>446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10"/>
      <c r="D29" s="311"/>
      <c r="E29" s="311"/>
      <c r="F29" s="311"/>
      <c r="G29" s="31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11</v>
      </c>
      <c r="B30" s="167" t="s">
        <v>504</v>
      </c>
      <c r="C30" s="176" t="s">
        <v>505</v>
      </c>
      <c r="D30" s="168" t="s">
        <v>308</v>
      </c>
      <c r="E30" s="169">
        <v>24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316</v>
      </c>
      <c r="T30" s="172" t="s">
        <v>175</v>
      </c>
      <c r="U30" s="156">
        <v>0</v>
      </c>
      <c r="V30" s="156">
        <f>ROUND(E30*U30,2)</f>
        <v>0</v>
      </c>
      <c r="W30" s="156"/>
      <c r="X30" s="156" t="s">
        <v>460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10"/>
      <c r="D31" s="311"/>
      <c r="E31" s="311"/>
      <c r="F31" s="311"/>
      <c r="G31" s="31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12</v>
      </c>
      <c r="B32" s="167" t="s">
        <v>506</v>
      </c>
      <c r="C32" s="176" t="s">
        <v>507</v>
      </c>
      <c r="D32" s="168" t="s">
        <v>308</v>
      </c>
      <c r="E32" s="169">
        <v>4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316</v>
      </c>
      <c r="T32" s="172" t="s">
        <v>175</v>
      </c>
      <c r="U32" s="156">
        <v>0</v>
      </c>
      <c r="V32" s="156">
        <f>ROUND(E32*U32,2)</f>
        <v>0</v>
      </c>
      <c r="W32" s="156"/>
      <c r="X32" s="156" t="s">
        <v>460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10"/>
      <c r="D33" s="311"/>
      <c r="E33" s="311"/>
      <c r="F33" s="311"/>
      <c r="G33" s="31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13</v>
      </c>
      <c r="B34" s="167" t="s">
        <v>508</v>
      </c>
      <c r="C34" s="176" t="s">
        <v>509</v>
      </c>
      <c r="D34" s="168" t="s">
        <v>308</v>
      </c>
      <c r="E34" s="169">
        <v>4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316</v>
      </c>
      <c r="T34" s="172" t="s">
        <v>175</v>
      </c>
      <c r="U34" s="156">
        <v>0</v>
      </c>
      <c r="V34" s="156">
        <f>ROUND(E34*U34,2)</f>
        <v>0</v>
      </c>
      <c r="W34" s="156"/>
      <c r="X34" s="156" t="s">
        <v>460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10"/>
      <c r="D35" s="311"/>
      <c r="E35" s="311"/>
      <c r="F35" s="311"/>
      <c r="G35" s="31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14</v>
      </c>
      <c r="B36" s="167" t="s">
        <v>510</v>
      </c>
      <c r="C36" s="176" t="s">
        <v>511</v>
      </c>
      <c r="D36" s="168" t="s">
        <v>308</v>
      </c>
      <c r="E36" s="169">
        <v>4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316</v>
      </c>
      <c r="T36" s="172" t="s">
        <v>175</v>
      </c>
      <c r="U36" s="156">
        <v>0</v>
      </c>
      <c r="V36" s="156">
        <f>ROUND(E36*U36,2)</f>
        <v>0</v>
      </c>
      <c r="W36" s="156"/>
      <c r="X36" s="156" t="s">
        <v>460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10"/>
      <c r="D37" s="311"/>
      <c r="E37" s="311"/>
      <c r="F37" s="311"/>
      <c r="G37" s="31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15</v>
      </c>
      <c r="B38" s="167" t="s">
        <v>512</v>
      </c>
      <c r="C38" s="176" t="s">
        <v>513</v>
      </c>
      <c r="D38" s="168" t="s">
        <v>221</v>
      </c>
      <c r="E38" s="169">
        <v>120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316</v>
      </c>
      <c r="T38" s="172" t="s">
        <v>175</v>
      </c>
      <c r="U38" s="156">
        <v>0</v>
      </c>
      <c r="V38" s="156">
        <f>ROUND(E38*U38,2)</f>
        <v>0</v>
      </c>
      <c r="W38" s="156"/>
      <c r="X38" s="156" t="s">
        <v>460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10"/>
      <c r="D39" s="311"/>
      <c r="E39" s="311"/>
      <c r="F39" s="311"/>
      <c r="G39" s="31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16</v>
      </c>
      <c r="B40" s="167" t="s">
        <v>515</v>
      </c>
      <c r="C40" s="176" t="s">
        <v>516</v>
      </c>
      <c r="D40" s="168" t="s">
        <v>517</v>
      </c>
      <c r="E40" s="169">
        <v>4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316</v>
      </c>
      <c r="T40" s="172" t="s">
        <v>175</v>
      </c>
      <c r="U40" s="156">
        <v>0</v>
      </c>
      <c r="V40" s="156">
        <f>ROUND(E40*U40,2)</f>
        <v>0</v>
      </c>
      <c r="W40" s="156"/>
      <c r="X40" s="156" t="s">
        <v>460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10"/>
      <c r="D41" s="311"/>
      <c r="E41" s="311"/>
      <c r="F41" s="311"/>
      <c r="G41" s="31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17</v>
      </c>
      <c r="B42" s="167" t="s">
        <v>518</v>
      </c>
      <c r="C42" s="176" t="s">
        <v>519</v>
      </c>
      <c r="D42" s="168" t="s">
        <v>0</v>
      </c>
      <c r="E42" s="169">
        <v>2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316</v>
      </c>
      <c r="T42" s="172" t="s">
        <v>175</v>
      </c>
      <c r="U42" s="156">
        <v>0</v>
      </c>
      <c r="V42" s="156">
        <f>ROUND(E42*U42,2)</f>
        <v>0</v>
      </c>
      <c r="W42" s="156"/>
      <c r="X42" s="156" t="s">
        <v>460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10"/>
      <c r="D43" s="311"/>
      <c r="E43" s="311"/>
      <c r="F43" s="311"/>
      <c r="G43" s="31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18</v>
      </c>
      <c r="B44" s="167" t="s">
        <v>520</v>
      </c>
      <c r="C44" s="176" t="s">
        <v>521</v>
      </c>
      <c r="D44" s="168" t="s">
        <v>0</v>
      </c>
      <c r="E44" s="169">
        <v>2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316</v>
      </c>
      <c r="T44" s="172" t="s">
        <v>175</v>
      </c>
      <c r="U44" s="156">
        <v>0</v>
      </c>
      <c r="V44" s="156">
        <f>ROUND(E44*U44,2)</f>
        <v>0</v>
      </c>
      <c r="W44" s="156"/>
      <c r="X44" s="156" t="s">
        <v>460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10"/>
      <c r="D45" s="311"/>
      <c r="E45" s="311"/>
      <c r="F45" s="311"/>
      <c r="G45" s="31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19</v>
      </c>
      <c r="B46" s="167" t="s">
        <v>502</v>
      </c>
      <c r="C46" s="176" t="s">
        <v>737</v>
      </c>
      <c r="D46" s="168" t="s">
        <v>308</v>
      </c>
      <c r="E46" s="169">
        <v>4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316</v>
      </c>
      <c r="T46" s="172" t="s">
        <v>175</v>
      </c>
      <c r="U46" s="156">
        <v>0</v>
      </c>
      <c r="V46" s="156">
        <f>ROUND(E46*U46,2)</f>
        <v>0</v>
      </c>
      <c r="W46" s="156"/>
      <c r="X46" s="156" t="s">
        <v>466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467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10"/>
      <c r="D47" s="311"/>
      <c r="E47" s="311"/>
      <c r="F47" s="311"/>
      <c r="G47" s="31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20</v>
      </c>
      <c r="B48" s="167" t="s">
        <v>525</v>
      </c>
      <c r="C48" s="176" t="s">
        <v>526</v>
      </c>
      <c r="D48" s="168" t="s">
        <v>308</v>
      </c>
      <c r="E48" s="169">
        <v>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1.4999999999999999E-2</v>
      </c>
      <c r="O48" s="171">
        <f>ROUND(E48*N48,2)</f>
        <v>0.06</v>
      </c>
      <c r="P48" s="171">
        <v>0</v>
      </c>
      <c r="Q48" s="171">
        <f>ROUND(E48*P48,2)</f>
        <v>0</v>
      </c>
      <c r="R48" s="171"/>
      <c r="S48" s="171" t="s">
        <v>316</v>
      </c>
      <c r="T48" s="172" t="s">
        <v>175</v>
      </c>
      <c r="U48" s="156">
        <v>0</v>
      </c>
      <c r="V48" s="156">
        <f>ROUND(E48*U48,2)</f>
        <v>0</v>
      </c>
      <c r="W48" s="156"/>
      <c r="X48" s="156" t="s">
        <v>466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467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10"/>
      <c r="D49" s="311"/>
      <c r="E49" s="311"/>
      <c r="F49" s="311"/>
      <c r="G49" s="31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21</v>
      </c>
      <c r="B50" s="167" t="s">
        <v>738</v>
      </c>
      <c r="C50" s="176" t="s">
        <v>739</v>
      </c>
      <c r="D50" s="168" t="s">
        <v>308</v>
      </c>
      <c r="E50" s="169">
        <v>4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0.17699999999999999</v>
      </c>
      <c r="O50" s="171">
        <f>ROUND(E50*N50,2)</f>
        <v>0.71</v>
      </c>
      <c r="P50" s="171">
        <v>0</v>
      </c>
      <c r="Q50" s="171">
        <f>ROUND(E50*P50,2)</f>
        <v>0</v>
      </c>
      <c r="R50" s="171"/>
      <c r="S50" s="171" t="s">
        <v>316</v>
      </c>
      <c r="T50" s="172" t="s">
        <v>175</v>
      </c>
      <c r="U50" s="156">
        <v>0</v>
      </c>
      <c r="V50" s="156">
        <f>ROUND(E50*U50,2)</f>
        <v>0</v>
      </c>
      <c r="W50" s="156"/>
      <c r="X50" s="156" t="s">
        <v>466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10"/>
      <c r="D51" s="311"/>
      <c r="E51" s="311"/>
      <c r="F51" s="311"/>
      <c r="G51" s="31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22</v>
      </c>
      <c r="B52" s="167" t="s">
        <v>535</v>
      </c>
      <c r="C52" s="176" t="s">
        <v>536</v>
      </c>
      <c r="D52" s="168" t="s">
        <v>221</v>
      </c>
      <c r="E52" s="169">
        <v>195.5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8.9999999999999998E-4</v>
      </c>
      <c r="O52" s="171">
        <f>ROUND(E52*N52,2)</f>
        <v>0.18</v>
      </c>
      <c r="P52" s="171">
        <v>0</v>
      </c>
      <c r="Q52" s="171">
        <f>ROUND(E52*P52,2)</f>
        <v>0</v>
      </c>
      <c r="R52" s="171"/>
      <c r="S52" s="171" t="s">
        <v>316</v>
      </c>
      <c r="T52" s="172" t="s">
        <v>175</v>
      </c>
      <c r="U52" s="156">
        <v>0</v>
      </c>
      <c r="V52" s="156">
        <f>ROUND(E52*U52,2)</f>
        <v>0</v>
      </c>
      <c r="W52" s="156"/>
      <c r="X52" s="156" t="s">
        <v>466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10"/>
      <c r="D53" s="311"/>
      <c r="E53" s="311"/>
      <c r="F53" s="311"/>
      <c r="G53" s="31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23</v>
      </c>
      <c r="B54" s="167" t="s">
        <v>537</v>
      </c>
      <c r="C54" s="176" t="s">
        <v>538</v>
      </c>
      <c r="D54" s="168" t="s">
        <v>221</v>
      </c>
      <c r="E54" s="169">
        <v>96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1.6000000000000001E-4</v>
      </c>
      <c r="O54" s="171">
        <f>ROUND(E54*N54,2)</f>
        <v>0.02</v>
      </c>
      <c r="P54" s="171">
        <v>0</v>
      </c>
      <c r="Q54" s="171">
        <f>ROUND(E54*P54,2)</f>
        <v>0</v>
      </c>
      <c r="R54" s="171"/>
      <c r="S54" s="171" t="s">
        <v>316</v>
      </c>
      <c r="T54" s="172" t="s">
        <v>175</v>
      </c>
      <c r="U54" s="156">
        <v>0</v>
      </c>
      <c r="V54" s="156">
        <f>ROUND(E54*U54,2)</f>
        <v>0</v>
      </c>
      <c r="W54" s="156"/>
      <c r="X54" s="156" t="s">
        <v>466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467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10"/>
      <c r="D55" s="311"/>
      <c r="E55" s="311"/>
      <c r="F55" s="311"/>
      <c r="G55" s="31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24</v>
      </c>
      <c r="B56" s="167" t="s">
        <v>545</v>
      </c>
      <c r="C56" s="176" t="s">
        <v>546</v>
      </c>
      <c r="D56" s="168" t="s">
        <v>308</v>
      </c>
      <c r="E56" s="169">
        <v>4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316</v>
      </c>
      <c r="T56" s="172" t="s">
        <v>175</v>
      </c>
      <c r="U56" s="156">
        <v>0</v>
      </c>
      <c r="V56" s="156">
        <f>ROUND(E56*U56,2)</f>
        <v>0</v>
      </c>
      <c r="W56" s="156"/>
      <c r="X56" s="156" t="s">
        <v>466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467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10"/>
      <c r="D57" s="311"/>
      <c r="E57" s="311"/>
      <c r="F57" s="311"/>
      <c r="G57" s="31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25</v>
      </c>
      <c r="B58" s="167" t="s">
        <v>553</v>
      </c>
      <c r="C58" s="176" t="s">
        <v>554</v>
      </c>
      <c r="D58" s="168" t="s">
        <v>555</v>
      </c>
      <c r="E58" s="169">
        <v>31.2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1E-3</v>
      </c>
      <c r="O58" s="171">
        <f>ROUND(E58*N58,2)</f>
        <v>0.03</v>
      </c>
      <c r="P58" s="171">
        <v>0</v>
      </c>
      <c r="Q58" s="171">
        <f>ROUND(E58*P58,2)</f>
        <v>0</v>
      </c>
      <c r="R58" s="171"/>
      <c r="S58" s="171" t="s">
        <v>316</v>
      </c>
      <c r="T58" s="172" t="s">
        <v>175</v>
      </c>
      <c r="U58" s="156">
        <v>0</v>
      </c>
      <c r="V58" s="156">
        <f>ROUND(E58*U58,2)</f>
        <v>0</v>
      </c>
      <c r="W58" s="156"/>
      <c r="X58" s="156" t="s">
        <v>466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467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10"/>
      <c r="D59" s="311"/>
      <c r="E59" s="311"/>
      <c r="F59" s="311"/>
      <c r="G59" s="311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26</v>
      </c>
      <c r="B60" s="167" t="s">
        <v>556</v>
      </c>
      <c r="C60" s="176" t="s">
        <v>557</v>
      </c>
      <c r="D60" s="168" t="s">
        <v>308</v>
      </c>
      <c r="E60" s="169">
        <v>4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1.6000000000000001E-4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316</v>
      </c>
      <c r="T60" s="172" t="s">
        <v>175</v>
      </c>
      <c r="U60" s="156">
        <v>0</v>
      </c>
      <c r="V60" s="156">
        <f>ROUND(E60*U60,2)</f>
        <v>0</v>
      </c>
      <c r="W60" s="156"/>
      <c r="X60" s="156" t="s">
        <v>466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467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10"/>
      <c r="D61" s="311"/>
      <c r="E61" s="311"/>
      <c r="F61" s="311"/>
      <c r="G61" s="31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27</v>
      </c>
      <c r="B62" s="167" t="s">
        <v>558</v>
      </c>
      <c r="C62" s="176" t="s">
        <v>559</v>
      </c>
      <c r="D62" s="168" t="s">
        <v>308</v>
      </c>
      <c r="E62" s="169">
        <v>18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2.5999999999999998E-4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316</v>
      </c>
      <c r="T62" s="172" t="s">
        <v>175</v>
      </c>
      <c r="U62" s="156">
        <v>0</v>
      </c>
      <c r="V62" s="156">
        <f>ROUND(E62*U62,2)</f>
        <v>0</v>
      </c>
      <c r="W62" s="156"/>
      <c r="X62" s="156" t="s">
        <v>466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10"/>
      <c r="D63" s="311"/>
      <c r="E63" s="311"/>
      <c r="F63" s="311"/>
      <c r="G63" s="31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28</v>
      </c>
      <c r="B64" s="167" t="s">
        <v>560</v>
      </c>
      <c r="C64" s="176" t="s">
        <v>561</v>
      </c>
      <c r="D64" s="168" t="s">
        <v>308</v>
      </c>
      <c r="E64" s="169">
        <v>16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6.9999999999999999E-4</v>
      </c>
      <c r="O64" s="171">
        <f>ROUND(E64*N64,2)</f>
        <v>0.01</v>
      </c>
      <c r="P64" s="171">
        <v>0</v>
      </c>
      <c r="Q64" s="171">
        <f>ROUND(E64*P64,2)</f>
        <v>0</v>
      </c>
      <c r="R64" s="171"/>
      <c r="S64" s="171" t="s">
        <v>316</v>
      </c>
      <c r="T64" s="172" t="s">
        <v>175</v>
      </c>
      <c r="U64" s="156">
        <v>0</v>
      </c>
      <c r="V64" s="156">
        <f>ROUND(E64*U64,2)</f>
        <v>0</v>
      </c>
      <c r="W64" s="156"/>
      <c r="X64" s="156" t="s">
        <v>466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467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10"/>
      <c r="D65" s="311"/>
      <c r="E65" s="311"/>
      <c r="F65" s="311"/>
      <c r="G65" s="31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29</v>
      </c>
      <c r="B66" s="167" t="s">
        <v>562</v>
      </c>
      <c r="C66" s="176" t="s">
        <v>563</v>
      </c>
      <c r="D66" s="168" t="s">
        <v>555</v>
      </c>
      <c r="E66" s="169">
        <v>151.19999999999999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1E-3</v>
      </c>
      <c r="O66" s="171">
        <f>ROUND(E66*N66,2)</f>
        <v>0.15</v>
      </c>
      <c r="P66" s="171">
        <v>0</v>
      </c>
      <c r="Q66" s="171">
        <f>ROUND(E66*P66,2)</f>
        <v>0</v>
      </c>
      <c r="R66" s="171"/>
      <c r="S66" s="171" t="s">
        <v>316</v>
      </c>
      <c r="T66" s="172" t="s">
        <v>175</v>
      </c>
      <c r="U66" s="156">
        <v>0</v>
      </c>
      <c r="V66" s="156">
        <f>ROUND(E66*U66,2)</f>
        <v>0</v>
      </c>
      <c r="W66" s="156"/>
      <c r="X66" s="156" t="s">
        <v>466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10"/>
      <c r="D67" s="311"/>
      <c r="E67" s="311"/>
      <c r="F67" s="311"/>
      <c r="G67" s="311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0" t="s">
        <v>151</v>
      </c>
      <c r="B68" s="161" t="s">
        <v>93</v>
      </c>
      <c r="C68" s="175" t="s">
        <v>94</v>
      </c>
      <c r="D68" s="162"/>
      <c r="E68" s="163"/>
      <c r="F68" s="164"/>
      <c r="G68" s="164">
        <f>SUMIF(AG69:AG92,"&lt;&gt;NOR",G69:G92)</f>
        <v>0</v>
      </c>
      <c r="H68" s="164"/>
      <c r="I68" s="164">
        <f>SUM(I69:I92)</f>
        <v>0</v>
      </c>
      <c r="J68" s="164"/>
      <c r="K68" s="164">
        <f>SUM(K69:K92)</f>
        <v>0</v>
      </c>
      <c r="L68" s="164"/>
      <c r="M68" s="164">
        <f>SUM(M69:M92)</f>
        <v>0</v>
      </c>
      <c r="N68" s="164"/>
      <c r="O68" s="164">
        <f>SUM(O69:O92)</f>
        <v>0.12</v>
      </c>
      <c r="P68" s="164"/>
      <c r="Q68" s="164">
        <f>SUM(Q69:Q92)</f>
        <v>0</v>
      </c>
      <c r="R68" s="164"/>
      <c r="S68" s="164"/>
      <c r="T68" s="165"/>
      <c r="U68" s="159"/>
      <c r="V68" s="159">
        <f>SUM(V69:V92)</f>
        <v>0</v>
      </c>
      <c r="W68" s="159"/>
      <c r="X68" s="159"/>
      <c r="AG68" t="s">
        <v>152</v>
      </c>
    </row>
    <row r="69" spans="1:60" outlineLevel="1" x14ac:dyDescent="0.2">
      <c r="A69" s="166">
        <v>30</v>
      </c>
      <c r="B69" s="167" t="s">
        <v>568</v>
      </c>
      <c r="C69" s="176" t="s">
        <v>569</v>
      </c>
      <c r="D69" s="168" t="s">
        <v>308</v>
      </c>
      <c r="E69" s="169">
        <v>10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/>
      <c r="S69" s="171" t="s">
        <v>316</v>
      </c>
      <c r="T69" s="172" t="s">
        <v>175</v>
      </c>
      <c r="U69" s="156">
        <v>0</v>
      </c>
      <c r="V69" s="156">
        <f>ROUND(E69*U69,2)</f>
        <v>0</v>
      </c>
      <c r="W69" s="156"/>
      <c r="X69" s="156" t="s">
        <v>446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10"/>
      <c r="D70" s="311"/>
      <c r="E70" s="311"/>
      <c r="F70" s="311"/>
      <c r="G70" s="311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6">
        <v>31</v>
      </c>
      <c r="B71" s="167" t="s">
        <v>570</v>
      </c>
      <c r="C71" s="176" t="s">
        <v>571</v>
      </c>
      <c r="D71" s="168" t="s">
        <v>308</v>
      </c>
      <c r="E71" s="169">
        <v>14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316</v>
      </c>
      <c r="T71" s="172" t="s">
        <v>175</v>
      </c>
      <c r="U71" s="156">
        <v>0</v>
      </c>
      <c r="V71" s="156">
        <f>ROUND(E71*U71,2)</f>
        <v>0</v>
      </c>
      <c r="W71" s="156"/>
      <c r="X71" s="156" t="s">
        <v>446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447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310"/>
      <c r="D72" s="311"/>
      <c r="E72" s="311"/>
      <c r="F72" s="311"/>
      <c r="G72" s="311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32</v>
      </c>
      <c r="B73" s="167" t="s">
        <v>572</v>
      </c>
      <c r="C73" s="176" t="s">
        <v>573</v>
      </c>
      <c r="D73" s="168" t="s">
        <v>308</v>
      </c>
      <c r="E73" s="169">
        <v>1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/>
      <c r="S73" s="171" t="s">
        <v>316</v>
      </c>
      <c r="T73" s="172" t="s">
        <v>175</v>
      </c>
      <c r="U73" s="156">
        <v>0</v>
      </c>
      <c r="V73" s="156">
        <f>ROUND(E73*U73,2)</f>
        <v>0</v>
      </c>
      <c r="W73" s="156"/>
      <c r="X73" s="156" t="s">
        <v>446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310"/>
      <c r="D74" s="311"/>
      <c r="E74" s="311"/>
      <c r="F74" s="311"/>
      <c r="G74" s="311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33</v>
      </c>
      <c r="B75" s="167" t="s">
        <v>574</v>
      </c>
      <c r="C75" s="176" t="s">
        <v>575</v>
      </c>
      <c r="D75" s="168" t="s">
        <v>221</v>
      </c>
      <c r="E75" s="169">
        <v>130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1"/>
      <c r="S75" s="171" t="s">
        <v>316</v>
      </c>
      <c r="T75" s="172" t="s">
        <v>175</v>
      </c>
      <c r="U75" s="156">
        <v>0</v>
      </c>
      <c r="V75" s="156">
        <f>ROUND(E75*U75,2)</f>
        <v>0</v>
      </c>
      <c r="W75" s="156"/>
      <c r="X75" s="156" t="s">
        <v>460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310"/>
      <c r="D76" s="311"/>
      <c r="E76" s="311"/>
      <c r="F76" s="311"/>
      <c r="G76" s="311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34</v>
      </c>
      <c r="B77" s="167" t="s">
        <v>576</v>
      </c>
      <c r="C77" s="176" t="s">
        <v>577</v>
      </c>
      <c r="D77" s="168" t="s">
        <v>308</v>
      </c>
      <c r="E77" s="169">
        <v>1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316</v>
      </c>
      <c r="T77" s="172" t="s">
        <v>175</v>
      </c>
      <c r="U77" s="156">
        <v>0</v>
      </c>
      <c r="V77" s="156">
        <f>ROUND(E77*U77,2)</f>
        <v>0</v>
      </c>
      <c r="W77" s="156"/>
      <c r="X77" s="156" t="s">
        <v>460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10"/>
      <c r="D78" s="311"/>
      <c r="E78" s="311"/>
      <c r="F78" s="311"/>
      <c r="G78" s="311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35</v>
      </c>
      <c r="B79" s="167" t="s">
        <v>578</v>
      </c>
      <c r="C79" s="176" t="s">
        <v>579</v>
      </c>
      <c r="D79" s="168" t="s">
        <v>308</v>
      </c>
      <c r="E79" s="169">
        <v>2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1"/>
      <c r="S79" s="171" t="s">
        <v>316</v>
      </c>
      <c r="T79" s="172" t="s">
        <v>175</v>
      </c>
      <c r="U79" s="156">
        <v>0</v>
      </c>
      <c r="V79" s="156">
        <f>ROUND(E79*U79,2)</f>
        <v>0</v>
      </c>
      <c r="W79" s="156"/>
      <c r="X79" s="156" t="s">
        <v>460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10"/>
      <c r="D80" s="311"/>
      <c r="E80" s="311"/>
      <c r="F80" s="311"/>
      <c r="G80" s="311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6">
        <v>36</v>
      </c>
      <c r="B81" s="167" t="s">
        <v>580</v>
      </c>
      <c r="C81" s="176" t="s">
        <v>581</v>
      </c>
      <c r="D81" s="168" t="s">
        <v>582</v>
      </c>
      <c r="E81" s="169">
        <v>0.91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/>
      <c r="S81" s="171" t="s">
        <v>316</v>
      </c>
      <c r="T81" s="172" t="s">
        <v>175</v>
      </c>
      <c r="U81" s="156">
        <v>0</v>
      </c>
      <c r="V81" s="156">
        <f>ROUND(E81*U81,2)</f>
        <v>0</v>
      </c>
      <c r="W81" s="156"/>
      <c r="X81" s="156" t="s">
        <v>460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310"/>
      <c r="D82" s="311"/>
      <c r="E82" s="311"/>
      <c r="F82" s="311"/>
      <c r="G82" s="311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37</v>
      </c>
      <c r="B83" s="167" t="s">
        <v>583</v>
      </c>
      <c r="C83" s="176" t="s">
        <v>584</v>
      </c>
      <c r="D83" s="168" t="s">
        <v>221</v>
      </c>
      <c r="E83" s="169">
        <v>156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1.9000000000000001E-4</v>
      </c>
      <c r="O83" s="171">
        <f>ROUND(E83*N83,2)</f>
        <v>0.03</v>
      </c>
      <c r="P83" s="171">
        <v>0</v>
      </c>
      <c r="Q83" s="171">
        <f>ROUND(E83*P83,2)</f>
        <v>0</v>
      </c>
      <c r="R83" s="171"/>
      <c r="S83" s="171" t="s">
        <v>316</v>
      </c>
      <c r="T83" s="172" t="s">
        <v>175</v>
      </c>
      <c r="U83" s="156">
        <v>0</v>
      </c>
      <c r="V83" s="156">
        <f>ROUND(E83*U83,2)</f>
        <v>0</v>
      </c>
      <c r="W83" s="156"/>
      <c r="X83" s="156" t="s">
        <v>466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467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10"/>
      <c r="D84" s="311"/>
      <c r="E84" s="311"/>
      <c r="F84" s="311"/>
      <c r="G84" s="311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6">
        <v>38</v>
      </c>
      <c r="B85" s="167" t="s">
        <v>585</v>
      </c>
      <c r="C85" s="176" t="s">
        <v>586</v>
      </c>
      <c r="D85" s="168" t="s">
        <v>308</v>
      </c>
      <c r="E85" s="169">
        <v>1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3.5000000000000003E-2</v>
      </c>
      <c r="O85" s="171">
        <f>ROUND(E85*N85,2)</f>
        <v>0.04</v>
      </c>
      <c r="P85" s="171">
        <v>0</v>
      </c>
      <c r="Q85" s="171">
        <f>ROUND(E85*P85,2)</f>
        <v>0</v>
      </c>
      <c r="R85" s="171"/>
      <c r="S85" s="171" t="s">
        <v>316</v>
      </c>
      <c r="T85" s="172" t="s">
        <v>175</v>
      </c>
      <c r="U85" s="156">
        <v>0</v>
      </c>
      <c r="V85" s="156">
        <f>ROUND(E85*U85,2)</f>
        <v>0</v>
      </c>
      <c r="W85" s="156"/>
      <c r="X85" s="156" t="s">
        <v>466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467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10"/>
      <c r="D86" s="311"/>
      <c r="E86" s="311"/>
      <c r="F86" s="311"/>
      <c r="G86" s="311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6">
        <v>39</v>
      </c>
      <c r="B87" s="167" t="s">
        <v>587</v>
      </c>
      <c r="C87" s="176" t="s">
        <v>588</v>
      </c>
      <c r="D87" s="168" t="s">
        <v>308</v>
      </c>
      <c r="E87" s="169">
        <v>10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316</v>
      </c>
      <c r="T87" s="172" t="s">
        <v>175</v>
      </c>
      <c r="U87" s="156">
        <v>0</v>
      </c>
      <c r="V87" s="156">
        <f>ROUND(E87*U87,2)</f>
        <v>0</v>
      </c>
      <c r="W87" s="156"/>
      <c r="X87" s="156" t="s">
        <v>466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467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10"/>
      <c r="D88" s="311"/>
      <c r="E88" s="311"/>
      <c r="F88" s="311"/>
      <c r="G88" s="311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40</v>
      </c>
      <c r="B89" s="167" t="s">
        <v>589</v>
      </c>
      <c r="C89" s="176" t="s">
        <v>590</v>
      </c>
      <c r="D89" s="168" t="s">
        <v>308</v>
      </c>
      <c r="E89" s="169">
        <v>2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3.0000000000000001E-3</v>
      </c>
      <c r="O89" s="171">
        <f>ROUND(E89*N89,2)</f>
        <v>0.01</v>
      </c>
      <c r="P89" s="171">
        <v>0</v>
      </c>
      <c r="Q89" s="171">
        <f>ROUND(E89*P89,2)</f>
        <v>0</v>
      </c>
      <c r="R89" s="171"/>
      <c r="S89" s="171" t="s">
        <v>316</v>
      </c>
      <c r="T89" s="172" t="s">
        <v>175</v>
      </c>
      <c r="U89" s="156">
        <v>0</v>
      </c>
      <c r="V89" s="156">
        <f>ROUND(E89*U89,2)</f>
        <v>0</v>
      </c>
      <c r="W89" s="156"/>
      <c r="X89" s="156" t="s">
        <v>466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467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310"/>
      <c r="D90" s="311"/>
      <c r="E90" s="311"/>
      <c r="F90" s="311"/>
      <c r="G90" s="311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6">
        <v>41</v>
      </c>
      <c r="B91" s="167" t="s">
        <v>591</v>
      </c>
      <c r="C91" s="176" t="s">
        <v>592</v>
      </c>
      <c r="D91" s="168" t="s">
        <v>308</v>
      </c>
      <c r="E91" s="169">
        <v>14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3.0000000000000001E-3</v>
      </c>
      <c r="O91" s="171">
        <f>ROUND(E91*N91,2)</f>
        <v>0.04</v>
      </c>
      <c r="P91" s="171">
        <v>0</v>
      </c>
      <c r="Q91" s="171">
        <f>ROUND(E91*P91,2)</f>
        <v>0</v>
      </c>
      <c r="R91" s="171"/>
      <c r="S91" s="171" t="s">
        <v>316</v>
      </c>
      <c r="T91" s="172" t="s">
        <v>175</v>
      </c>
      <c r="U91" s="156">
        <v>0</v>
      </c>
      <c r="V91" s="156">
        <f>ROUND(E91*U91,2)</f>
        <v>0</v>
      </c>
      <c r="W91" s="156"/>
      <c r="X91" s="156" t="s">
        <v>466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467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10"/>
      <c r="D92" s="311"/>
      <c r="E92" s="311"/>
      <c r="F92" s="311"/>
      <c r="G92" s="311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0" t="s">
        <v>151</v>
      </c>
      <c r="B93" s="161" t="s">
        <v>101</v>
      </c>
      <c r="C93" s="175" t="s">
        <v>102</v>
      </c>
      <c r="D93" s="162"/>
      <c r="E93" s="163"/>
      <c r="F93" s="164"/>
      <c r="G93" s="164">
        <f>SUMIF(AG94:AG121,"&lt;&gt;NOR",G94:G121)</f>
        <v>0</v>
      </c>
      <c r="H93" s="164"/>
      <c r="I93" s="164">
        <f>SUM(I94:I121)</f>
        <v>0</v>
      </c>
      <c r="J93" s="164"/>
      <c r="K93" s="164">
        <f>SUM(K94:K121)</f>
        <v>0</v>
      </c>
      <c r="L93" s="164"/>
      <c r="M93" s="164">
        <f>SUM(M94:M121)</f>
        <v>0</v>
      </c>
      <c r="N93" s="164"/>
      <c r="O93" s="164">
        <f>SUM(O94:O121)</f>
        <v>15.63</v>
      </c>
      <c r="P93" s="164"/>
      <c r="Q93" s="164">
        <f>SUM(Q94:Q121)</f>
        <v>0</v>
      </c>
      <c r="R93" s="164"/>
      <c r="S93" s="164"/>
      <c r="T93" s="165"/>
      <c r="U93" s="159"/>
      <c r="V93" s="159">
        <f>SUM(V94:V121)</f>
        <v>0</v>
      </c>
      <c r="W93" s="159"/>
      <c r="X93" s="159"/>
      <c r="AG93" t="s">
        <v>152</v>
      </c>
    </row>
    <row r="94" spans="1:60" outlineLevel="1" x14ac:dyDescent="0.2">
      <c r="A94" s="166">
        <v>42</v>
      </c>
      <c r="B94" s="167" t="s">
        <v>597</v>
      </c>
      <c r="C94" s="176" t="s">
        <v>598</v>
      </c>
      <c r="D94" s="168" t="s">
        <v>308</v>
      </c>
      <c r="E94" s="169">
        <v>4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316</v>
      </c>
      <c r="T94" s="172" t="s">
        <v>175</v>
      </c>
      <c r="U94" s="156">
        <v>0</v>
      </c>
      <c r="V94" s="156">
        <f>ROUND(E94*U94,2)</f>
        <v>0</v>
      </c>
      <c r="W94" s="156"/>
      <c r="X94" s="156" t="s">
        <v>446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447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10"/>
      <c r="D95" s="311"/>
      <c r="E95" s="311"/>
      <c r="F95" s="311"/>
      <c r="G95" s="31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43</v>
      </c>
      <c r="B96" s="167" t="s">
        <v>599</v>
      </c>
      <c r="C96" s="176" t="s">
        <v>600</v>
      </c>
      <c r="D96" s="168" t="s">
        <v>601</v>
      </c>
      <c r="E96" s="169">
        <v>4.8000000000000001E-2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1.0591699999999999</v>
      </c>
      <c r="O96" s="171">
        <f>ROUND(E96*N96,2)</f>
        <v>0.05</v>
      </c>
      <c r="P96" s="171">
        <v>0</v>
      </c>
      <c r="Q96" s="171">
        <f>ROUND(E96*P96,2)</f>
        <v>0</v>
      </c>
      <c r="R96" s="171"/>
      <c r="S96" s="171" t="s">
        <v>316</v>
      </c>
      <c r="T96" s="172" t="s">
        <v>175</v>
      </c>
      <c r="U96" s="156">
        <v>0</v>
      </c>
      <c r="V96" s="156">
        <f>ROUND(E96*U96,2)</f>
        <v>0</v>
      </c>
      <c r="W96" s="156"/>
      <c r="X96" s="156" t="s">
        <v>446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447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10"/>
      <c r="D97" s="311"/>
      <c r="E97" s="311"/>
      <c r="F97" s="311"/>
      <c r="G97" s="31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6">
        <v>44</v>
      </c>
      <c r="B98" s="167" t="s">
        <v>602</v>
      </c>
      <c r="C98" s="176" t="s">
        <v>603</v>
      </c>
      <c r="D98" s="168" t="s">
        <v>221</v>
      </c>
      <c r="E98" s="169">
        <v>5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/>
      <c r="S98" s="171" t="s">
        <v>316</v>
      </c>
      <c r="T98" s="172" t="s">
        <v>175</v>
      </c>
      <c r="U98" s="156">
        <v>0</v>
      </c>
      <c r="V98" s="156">
        <f>ROUND(E98*U98,2)</f>
        <v>0</v>
      </c>
      <c r="W98" s="156"/>
      <c r="X98" s="156" t="s">
        <v>446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447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310"/>
      <c r="D99" s="311"/>
      <c r="E99" s="311"/>
      <c r="F99" s="311"/>
      <c r="G99" s="311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45</v>
      </c>
      <c r="B100" s="167" t="s">
        <v>604</v>
      </c>
      <c r="C100" s="176" t="s">
        <v>605</v>
      </c>
      <c r="D100" s="168" t="s">
        <v>174</v>
      </c>
      <c r="E100" s="169">
        <v>38.4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/>
      <c r="S100" s="171" t="s">
        <v>316</v>
      </c>
      <c r="T100" s="172" t="s">
        <v>175</v>
      </c>
      <c r="U100" s="156">
        <v>0</v>
      </c>
      <c r="V100" s="156">
        <f>ROUND(E100*U100,2)</f>
        <v>0</v>
      </c>
      <c r="W100" s="156"/>
      <c r="X100" s="156" t="s">
        <v>446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10"/>
      <c r="D101" s="311"/>
      <c r="E101" s="311"/>
      <c r="F101" s="311"/>
      <c r="G101" s="31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46</v>
      </c>
      <c r="B102" s="167" t="s">
        <v>608</v>
      </c>
      <c r="C102" s="176" t="s">
        <v>609</v>
      </c>
      <c r="D102" s="168" t="s">
        <v>221</v>
      </c>
      <c r="E102" s="169">
        <v>130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1"/>
      <c r="S102" s="171" t="s">
        <v>316</v>
      </c>
      <c r="T102" s="172" t="s">
        <v>175</v>
      </c>
      <c r="U102" s="156">
        <v>0</v>
      </c>
      <c r="V102" s="156">
        <f>ROUND(E102*U102,2)</f>
        <v>0</v>
      </c>
      <c r="W102" s="156"/>
      <c r="X102" s="156" t="s">
        <v>446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447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10"/>
      <c r="D103" s="311"/>
      <c r="E103" s="311"/>
      <c r="F103" s="311"/>
      <c r="G103" s="31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47</v>
      </c>
      <c r="B104" s="167" t="s">
        <v>610</v>
      </c>
      <c r="C104" s="176" t="s">
        <v>611</v>
      </c>
      <c r="D104" s="168" t="s">
        <v>221</v>
      </c>
      <c r="E104" s="169">
        <v>5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316</v>
      </c>
      <c r="T104" s="172" t="s">
        <v>175</v>
      </c>
      <c r="U104" s="156">
        <v>0</v>
      </c>
      <c r="V104" s="156">
        <f>ROUND(E104*U104,2)</f>
        <v>0</v>
      </c>
      <c r="W104" s="156"/>
      <c r="X104" s="156" t="s">
        <v>446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447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10"/>
      <c r="D105" s="311"/>
      <c r="E105" s="311"/>
      <c r="F105" s="311"/>
      <c r="G105" s="31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48</v>
      </c>
      <c r="B106" s="167" t="s">
        <v>616</v>
      </c>
      <c r="C106" s="176" t="s">
        <v>617</v>
      </c>
      <c r="D106" s="168" t="s">
        <v>174</v>
      </c>
      <c r="E106" s="169">
        <v>6.8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2.2563399999999998</v>
      </c>
      <c r="O106" s="171">
        <f>ROUND(E106*N106,2)</f>
        <v>15.34</v>
      </c>
      <c r="P106" s="171">
        <v>0</v>
      </c>
      <c r="Q106" s="171">
        <f>ROUND(E106*P106,2)</f>
        <v>0</v>
      </c>
      <c r="R106" s="171"/>
      <c r="S106" s="171" t="s">
        <v>316</v>
      </c>
      <c r="T106" s="172" t="s">
        <v>175</v>
      </c>
      <c r="U106" s="156">
        <v>0</v>
      </c>
      <c r="V106" s="156">
        <f>ROUND(E106*U106,2)</f>
        <v>0</v>
      </c>
      <c r="W106" s="156"/>
      <c r="X106" s="156" t="s">
        <v>460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461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10"/>
      <c r="D107" s="311"/>
      <c r="E107" s="311"/>
      <c r="F107" s="311"/>
      <c r="G107" s="31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49</v>
      </c>
      <c r="B108" s="167" t="s">
        <v>618</v>
      </c>
      <c r="C108" s="176" t="s">
        <v>619</v>
      </c>
      <c r="D108" s="168" t="s">
        <v>221</v>
      </c>
      <c r="E108" s="169">
        <v>150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9.0000000000000006E-5</v>
      </c>
      <c r="O108" s="171">
        <f>ROUND(E108*N108,2)</f>
        <v>0.01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175</v>
      </c>
      <c r="U108" s="156">
        <v>0</v>
      </c>
      <c r="V108" s="156">
        <f>ROUND(E108*U108,2)</f>
        <v>0</v>
      </c>
      <c r="W108" s="156"/>
      <c r="X108" s="156" t="s">
        <v>460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461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10"/>
      <c r="D109" s="311"/>
      <c r="E109" s="311"/>
      <c r="F109" s="311"/>
      <c r="G109" s="31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6">
        <v>50</v>
      </c>
      <c r="B110" s="167" t="s">
        <v>620</v>
      </c>
      <c r="C110" s="176" t="s">
        <v>621</v>
      </c>
      <c r="D110" s="168" t="s">
        <v>221</v>
      </c>
      <c r="E110" s="169">
        <v>130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316</v>
      </c>
      <c r="T110" s="172" t="s">
        <v>175</v>
      </c>
      <c r="U110" s="156">
        <v>0</v>
      </c>
      <c r="V110" s="156">
        <f>ROUND(E110*U110,2)</f>
        <v>0</v>
      </c>
      <c r="W110" s="156"/>
      <c r="X110" s="156" t="s">
        <v>460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10"/>
      <c r="D111" s="311"/>
      <c r="E111" s="311"/>
      <c r="F111" s="311"/>
      <c r="G111" s="31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51</v>
      </c>
      <c r="B112" s="167" t="s">
        <v>622</v>
      </c>
      <c r="C112" s="176" t="s">
        <v>623</v>
      </c>
      <c r="D112" s="168" t="s">
        <v>174</v>
      </c>
      <c r="E112" s="169">
        <v>38.4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316</v>
      </c>
      <c r="T112" s="172" t="s">
        <v>175</v>
      </c>
      <c r="U112" s="156">
        <v>0</v>
      </c>
      <c r="V112" s="156">
        <f>ROUND(E112*U112,2)</f>
        <v>0</v>
      </c>
      <c r="W112" s="156"/>
      <c r="X112" s="156" t="s">
        <v>460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10"/>
      <c r="D113" s="311"/>
      <c r="E113" s="311"/>
      <c r="F113" s="311"/>
      <c r="G113" s="311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52</v>
      </c>
      <c r="B114" s="167" t="s">
        <v>630</v>
      </c>
      <c r="C114" s="176" t="s">
        <v>631</v>
      </c>
      <c r="D114" s="168" t="s">
        <v>221</v>
      </c>
      <c r="E114" s="169">
        <v>6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7.9000000000000008E-3</v>
      </c>
      <c r="O114" s="171">
        <f>ROUND(E114*N114,2)</f>
        <v>0.05</v>
      </c>
      <c r="P114" s="171">
        <v>0</v>
      </c>
      <c r="Q114" s="171">
        <f>ROUND(E114*P114,2)</f>
        <v>0</v>
      </c>
      <c r="R114" s="171"/>
      <c r="S114" s="171" t="s">
        <v>316</v>
      </c>
      <c r="T114" s="172" t="s">
        <v>175</v>
      </c>
      <c r="U114" s="156">
        <v>0</v>
      </c>
      <c r="V114" s="156">
        <f>ROUND(E114*U114,2)</f>
        <v>0</v>
      </c>
      <c r="W114" s="156"/>
      <c r="X114" s="156" t="s">
        <v>466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467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10"/>
      <c r="D115" s="311"/>
      <c r="E115" s="311"/>
      <c r="F115" s="311"/>
      <c r="G115" s="31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53</v>
      </c>
      <c r="B116" s="167" t="s">
        <v>632</v>
      </c>
      <c r="C116" s="176" t="s">
        <v>633</v>
      </c>
      <c r="D116" s="168" t="s">
        <v>221</v>
      </c>
      <c r="E116" s="169">
        <v>156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4.2999999999999999E-4</v>
      </c>
      <c r="O116" s="171">
        <f>ROUND(E116*N116,2)</f>
        <v>7.0000000000000007E-2</v>
      </c>
      <c r="P116" s="171">
        <v>0</v>
      </c>
      <c r="Q116" s="171">
        <f>ROUND(E116*P116,2)</f>
        <v>0</v>
      </c>
      <c r="R116" s="171"/>
      <c r="S116" s="171" t="s">
        <v>316</v>
      </c>
      <c r="T116" s="172" t="s">
        <v>175</v>
      </c>
      <c r="U116" s="156">
        <v>0</v>
      </c>
      <c r="V116" s="156">
        <f>ROUND(E116*U116,2)</f>
        <v>0</v>
      </c>
      <c r="W116" s="156"/>
      <c r="X116" s="156" t="s">
        <v>466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467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10"/>
      <c r="D117" s="311"/>
      <c r="E117" s="311"/>
      <c r="F117" s="311"/>
      <c r="G117" s="311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54</v>
      </c>
      <c r="B118" s="167" t="s">
        <v>634</v>
      </c>
      <c r="C118" s="176" t="s">
        <v>635</v>
      </c>
      <c r="D118" s="168" t="s">
        <v>221</v>
      </c>
      <c r="E118" s="169">
        <v>156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6.8999999999999997E-4</v>
      </c>
      <c r="O118" s="171">
        <f>ROUND(E118*N118,2)</f>
        <v>0.11</v>
      </c>
      <c r="P118" s="171">
        <v>0</v>
      </c>
      <c r="Q118" s="171">
        <f>ROUND(E118*P118,2)</f>
        <v>0</v>
      </c>
      <c r="R118" s="171"/>
      <c r="S118" s="171" t="s">
        <v>316</v>
      </c>
      <c r="T118" s="172" t="s">
        <v>175</v>
      </c>
      <c r="U118" s="156">
        <v>0</v>
      </c>
      <c r="V118" s="156">
        <f>ROUND(E118*U118,2)</f>
        <v>0</v>
      </c>
      <c r="W118" s="156"/>
      <c r="X118" s="156" t="s">
        <v>466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467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10"/>
      <c r="D119" s="311"/>
      <c r="E119" s="311"/>
      <c r="F119" s="311"/>
      <c r="G119" s="311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55</v>
      </c>
      <c r="B120" s="167" t="s">
        <v>646</v>
      </c>
      <c r="C120" s="176" t="s">
        <v>647</v>
      </c>
      <c r="D120" s="168" t="s">
        <v>221</v>
      </c>
      <c r="E120" s="169">
        <v>180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2.0000000000000002E-5</v>
      </c>
      <c r="O120" s="171">
        <f>ROUND(E120*N120,2)</f>
        <v>0</v>
      </c>
      <c r="P120" s="171">
        <v>0</v>
      </c>
      <c r="Q120" s="171">
        <f>ROUND(E120*P120,2)</f>
        <v>0</v>
      </c>
      <c r="R120" s="171"/>
      <c r="S120" s="171" t="s">
        <v>316</v>
      </c>
      <c r="T120" s="172" t="s">
        <v>175</v>
      </c>
      <c r="U120" s="156">
        <v>0</v>
      </c>
      <c r="V120" s="156">
        <f>ROUND(E120*U120,2)</f>
        <v>0</v>
      </c>
      <c r="W120" s="156"/>
      <c r="X120" s="156" t="s">
        <v>466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10"/>
      <c r="D121" s="311"/>
      <c r="E121" s="311"/>
      <c r="F121" s="311"/>
      <c r="G121" s="31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0" t="s">
        <v>151</v>
      </c>
      <c r="B122" s="161" t="s">
        <v>106</v>
      </c>
      <c r="C122" s="175" t="s">
        <v>107</v>
      </c>
      <c r="D122" s="162"/>
      <c r="E122" s="163"/>
      <c r="F122" s="164"/>
      <c r="G122" s="164">
        <f>SUMIF(AG123:AG128,"&lt;&gt;NOR",G123:G128)</f>
        <v>0</v>
      </c>
      <c r="H122" s="164"/>
      <c r="I122" s="164">
        <f>SUM(I123:I128)</f>
        <v>0</v>
      </c>
      <c r="J122" s="164"/>
      <c r="K122" s="164">
        <f>SUM(K123:K128)</f>
        <v>0</v>
      </c>
      <c r="L122" s="164"/>
      <c r="M122" s="164">
        <f>SUM(M123:M128)</f>
        <v>0</v>
      </c>
      <c r="N122" s="164"/>
      <c r="O122" s="164">
        <f>SUM(O123:O128)</f>
        <v>0</v>
      </c>
      <c r="P122" s="164"/>
      <c r="Q122" s="164">
        <f>SUM(Q123:Q128)</f>
        <v>0</v>
      </c>
      <c r="R122" s="164"/>
      <c r="S122" s="164"/>
      <c r="T122" s="165"/>
      <c r="U122" s="159"/>
      <c r="V122" s="159">
        <f>SUM(V123:V128)</f>
        <v>0</v>
      </c>
      <c r="W122" s="159"/>
      <c r="X122" s="159"/>
      <c r="AG122" t="s">
        <v>152</v>
      </c>
    </row>
    <row r="123" spans="1:60" outlineLevel="1" x14ac:dyDescent="0.2">
      <c r="A123" s="166">
        <v>56</v>
      </c>
      <c r="B123" s="167" t="s">
        <v>662</v>
      </c>
      <c r="C123" s="176" t="s">
        <v>663</v>
      </c>
      <c r="D123" s="168" t="s">
        <v>167</v>
      </c>
      <c r="E123" s="169">
        <v>2.4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316</v>
      </c>
      <c r="T123" s="172" t="s">
        <v>175</v>
      </c>
      <c r="U123" s="156">
        <v>0</v>
      </c>
      <c r="V123" s="156">
        <f>ROUND(E123*U123,2)</f>
        <v>0</v>
      </c>
      <c r="W123" s="156"/>
      <c r="X123" s="156" t="s">
        <v>460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461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310"/>
      <c r="D124" s="311"/>
      <c r="E124" s="311"/>
      <c r="F124" s="311"/>
      <c r="G124" s="311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6">
        <v>57</v>
      </c>
      <c r="B125" s="167" t="s">
        <v>664</v>
      </c>
      <c r="C125" s="176" t="s">
        <v>665</v>
      </c>
      <c r="D125" s="168" t="s">
        <v>666</v>
      </c>
      <c r="E125" s="169">
        <v>1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316</v>
      </c>
      <c r="T125" s="172" t="s">
        <v>175</v>
      </c>
      <c r="U125" s="156">
        <v>0</v>
      </c>
      <c r="V125" s="156">
        <f>ROUND(E125*U125,2)</f>
        <v>0</v>
      </c>
      <c r="W125" s="156"/>
      <c r="X125" s="156" t="s">
        <v>460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461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310"/>
      <c r="D126" s="311"/>
      <c r="E126" s="311"/>
      <c r="F126" s="311"/>
      <c r="G126" s="311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6">
        <v>58</v>
      </c>
      <c r="B127" s="167" t="s">
        <v>667</v>
      </c>
      <c r="C127" s="176" t="s">
        <v>665</v>
      </c>
      <c r="D127" s="168" t="s">
        <v>666</v>
      </c>
      <c r="E127" s="169">
        <v>1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316</v>
      </c>
      <c r="T127" s="172" t="s">
        <v>175</v>
      </c>
      <c r="U127" s="156">
        <v>0</v>
      </c>
      <c r="V127" s="156">
        <f>ROUND(E127*U127,2)</f>
        <v>0</v>
      </c>
      <c r="W127" s="156"/>
      <c r="X127" s="156" t="s">
        <v>460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461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310"/>
      <c r="D128" s="311"/>
      <c r="E128" s="311"/>
      <c r="F128" s="311"/>
      <c r="G128" s="311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0" t="s">
        <v>151</v>
      </c>
      <c r="B129" s="161" t="s">
        <v>115</v>
      </c>
      <c r="C129" s="175" t="s">
        <v>116</v>
      </c>
      <c r="D129" s="162"/>
      <c r="E129" s="163"/>
      <c r="F129" s="164"/>
      <c r="G129" s="164">
        <f>SUMIF(AG130:AG133,"&lt;&gt;NOR",G130:G133)</f>
        <v>0</v>
      </c>
      <c r="H129" s="164"/>
      <c r="I129" s="164">
        <f>SUM(I130:I133)</f>
        <v>0</v>
      </c>
      <c r="J129" s="164"/>
      <c r="K129" s="164">
        <f>SUM(K130:K133)</f>
        <v>0</v>
      </c>
      <c r="L129" s="164"/>
      <c r="M129" s="164">
        <f>SUM(M130:M133)</f>
        <v>0</v>
      </c>
      <c r="N129" s="164"/>
      <c r="O129" s="164">
        <f>SUM(O130:O133)</f>
        <v>0</v>
      </c>
      <c r="P129" s="164"/>
      <c r="Q129" s="164">
        <f>SUM(Q130:Q133)</f>
        <v>0</v>
      </c>
      <c r="R129" s="164"/>
      <c r="S129" s="164"/>
      <c r="T129" s="165"/>
      <c r="U129" s="159"/>
      <c r="V129" s="159">
        <f>SUM(V130:V133)</f>
        <v>0</v>
      </c>
      <c r="W129" s="159"/>
      <c r="X129" s="159"/>
      <c r="AG129" t="s">
        <v>152</v>
      </c>
    </row>
    <row r="130" spans="1:60" outlineLevel="1" x14ac:dyDescent="0.2">
      <c r="A130" s="166">
        <v>59</v>
      </c>
      <c r="B130" s="167" t="s">
        <v>668</v>
      </c>
      <c r="C130" s="176" t="s">
        <v>669</v>
      </c>
      <c r="D130" s="168" t="s">
        <v>670</v>
      </c>
      <c r="E130" s="169">
        <v>16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1"/>
      <c r="S130" s="171" t="s">
        <v>316</v>
      </c>
      <c r="T130" s="172" t="s">
        <v>175</v>
      </c>
      <c r="U130" s="156">
        <v>0</v>
      </c>
      <c r="V130" s="156">
        <f>ROUND(E130*U130,2)</f>
        <v>0</v>
      </c>
      <c r="W130" s="156"/>
      <c r="X130" s="156" t="s">
        <v>446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447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310"/>
      <c r="D131" s="311"/>
      <c r="E131" s="311"/>
      <c r="F131" s="311"/>
      <c r="G131" s="311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6">
        <v>60</v>
      </c>
      <c r="B132" s="167" t="s">
        <v>677</v>
      </c>
      <c r="C132" s="176" t="s">
        <v>678</v>
      </c>
      <c r="D132" s="168" t="s">
        <v>670</v>
      </c>
      <c r="E132" s="169">
        <v>8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1"/>
      <c r="S132" s="171" t="s">
        <v>316</v>
      </c>
      <c r="T132" s="172" t="s">
        <v>175</v>
      </c>
      <c r="U132" s="156">
        <v>0</v>
      </c>
      <c r="V132" s="156">
        <f>ROUND(E132*U132,2)</f>
        <v>0</v>
      </c>
      <c r="W132" s="156"/>
      <c r="X132" s="156" t="s">
        <v>446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447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310"/>
      <c r="D133" s="311"/>
      <c r="E133" s="311"/>
      <c r="F133" s="311"/>
      <c r="G133" s="311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0" t="s">
        <v>151</v>
      </c>
      <c r="B134" s="161" t="s">
        <v>119</v>
      </c>
      <c r="C134" s="175" t="s">
        <v>120</v>
      </c>
      <c r="D134" s="162"/>
      <c r="E134" s="163"/>
      <c r="F134" s="164"/>
      <c r="G134" s="164">
        <f>SUMIF(AG135:AG140,"&lt;&gt;NOR",G135:G140)</f>
        <v>0</v>
      </c>
      <c r="H134" s="164"/>
      <c r="I134" s="164">
        <f>SUM(I135:I140)</f>
        <v>0</v>
      </c>
      <c r="J134" s="164"/>
      <c r="K134" s="164">
        <f>SUM(K135:K140)</f>
        <v>0</v>
      </c>
      <c r="L134" s="164"/>
      <c r="M134" s="164">
        <f>SUM(M135:M140)</f>
        <v>0</v>
      </c>
      <c r="N134" s="164"/>
      <c r="O134" s="164">
        <f>SUM(O135:O140)</f>
        <v>0</v>
      </c>
      <c r="P134" s="164"/>
      <c r="Q134" s="164">
        <f>SUM(Q135:Q140)</f>
        <v>0</v>
      </c>
      <c r="R134" s="164"/>
      <c r="S134" s="164"/>
      <c r="T134" s="165"/>
      <c r="U134" s="159"/>
      <c r="V134" s="159">
        <f>SUM(V135:V140)</f>
        <v>0</v>
      </c>
      <c r="W134" s="159"/>
      <c r="X134" s="159"/>
      <c r="AG134" t="s">
        <v>152</v>
      </c>
    </row>
    <row r="135" spans="1:60" outlineLevel="1" x14ac:dyDescent="0.2">
      <c r="A135" s="166">
        <v>61</v>
      </c>
      <c r="B135" s="167" t="s">
        <v>700</v>
      </c>
      <c r="C135" s="176" t="s">
        <v>701</v>
      </c>
      <c r="D135" s="168" t="s">
        <v>308</v>
      </c>
      <c r="E135" s="169">
        <v>4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316</v>
      </c>
      <c r="T135" s="172" t="s">
        <v>175</v>
      </c>
      <c r="U135" s="156">
        <v>0</v>
      </c>
      <c r="V135" s="156">
        <f>ROUND(E135*U135,2)</f>
        <v>0</v>
      </c>
      <c r="W135" s="156"/>
      <c r="X135" s="156" t="s">
        <v>446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681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310"/>
      <c r="D136" s="311"/>
      <c r="E136" s="311"/>
      <c r="F136" s="311"/>
      <c r="G136" s="311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62</v>
      </c>
      <c r="B137" s="167" t="s">
        <v>702</v>
      </c>
      <c r="C137" s="176" t="s">
        <v>703</v>
      </c>
      <c r="D137" s="168" t="s">
        <v>308</v>
      </c>
      <c r="E137" s="169">
        <v>4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316</v>
      </c>
      <c r="T137" s="172" t="s">
        <v>175</v>
      </c>
      <c r="U137" s="156">
        <v>0</v>
      </c>
      <c r="V137" s="156">
        <f>ROUND(E137*U137,2)</f>
        <v>0</v>
      </c>
      <c r="W137" s="156"/>
      <c r="X137" s="156" t="s">
        <v>446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681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10"/>
      <c r="D138" s="311"/>
      <c r="E138" s="311"/>
      <c r="F138" s="311"/>
      <c r="G138" s="311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63</v>
      </c>
      <c r="B139" s="167" t="s">
        <v>740</v>
      </c>
      <c r="C139" s="176" t="s">
        <v>741</v>
      </c>
      <c r="D139" s="168" t="s">
        <v>308</v>
      </c>
      <c r="E139" s="169">
        <v>1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316</v>
      </c>
      <c r="T139" s="172" t="s">
        <v>175</v>
      </c>
      <c r="U139" s="156">
        <v>0</v>
      </c>
      <c r="V139" s="156">
        <f>ROUND(E139*U139,2)</f>
        <v>0</v>
      </c>
      <c r="W139" s="156"/>
      <c r="X139" s="156" t="s">
        <v>446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681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10"/>
      <c r="D140" s="311"/>
      <c r="E140" s="311"/>
      <c r="F140" s="311"/>
      <c r="G140" s="311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78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138</v>
      </c>
    </row>
    <row r="142" spans="1:60" x14ac:dyDescent="0.2">
      <c r="A142" s="150"/>
      <c r="B142" s="151" t="s">
        <v>29</v>
      </c>
      <c r="C142" s="179"/>
      <c r="D142" s="152"/>
      <c r="E142" s="153"/>
      <c r="F142" s="153"/>
      <c r="G142" s="174">
        <f>G8+G17+G68+G93+G122+G129+G134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375</v>
      </c>
    </row>
    <row r="143" spans="1:60" x14ac:dyDescent="0.2">
      <c r="C143" s="180"/>
      <c r="D143" s="10"/>
      <c r="AG143" t="s">
        <v>376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Kqm9nC/TU83+KI0/l2302ONCOl6K8qUW15v2/hEn2AgqSSXoYs3R52s4zqqwflM8DeZZVRdZqWKJ1hxfOHiSQ==" saltValue="iggGIApsid4C+FBF9ckkeQ==" spinCount="100000" sheet="1"/>
  <mergeCells count="67">
    <mergeCell ref="C140:G140"/>
    <mergeCell ref="C126:G126"/>
    <mergeCell ref="C128:G128"/>
    <mergeCell ref="C131:G131"/>
    <mergeCell ref="C133:G133"/>
    <mergeCell ref="C136:G136"/>
    <mergeCell ref="C138:G138"/>
    <mergeCell ref="C124:G124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99:G99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95:G95"/>
    <mergeCell ref="C97:G97"/>
    <mergeCell ref="C74:G74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70:G70"/>
    <mergeCell ref="C72:G72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7" width="0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0" style="181" hidden="1" customWidth="1"/>
    <col min="30" max="30" width="9.140625" style="181"/>
    <col min="31" max="41" width="0" style="181" hidden="1" customWidth="1"/>
    <col min="42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183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183" t="s">
        <v>60</v>
      </c>
      <c r="C3" s="313" t="s">
        <v>61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187" t="s">
        <v>50</v>
      </c>
      <c r="C4" s="316" t="s">
        <v>51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99</v>
      </c>
      <c r="C8" s="202" t="s">
        <v>100</v>
      </c>
      <c r="D8" s="203"/>
      <c r="E8" s="204"/>
      <c r="F8" s="205"/>
      <c r="G8" s="205">
        <f>SUMIF(AG9:AG11,"&lt;&gt;NOR",G9:G11)</f>
        <v>0</v>
      </c>
      <c r="H8" s="205"/>
      <c r="I8" s="205">
        <f>SUM(I9:I11)</f>
        <v>0</v>
      </c>
      <c r="J8" s="205"/>
      <c r="K8" s="205">
        <f>SUM(K9:K11)</f>
        <v>0</v>
      </c>
      <c r="L8" s="205"/>
      <c r="M8" s="205">
        <f>SUM(M9:M11)</f>
        <v>0</v>
      </c>
      <c r="N8" s="205"/>
      <c r="O8" s="205">
        <f>SUM(O9:O11)</f>
        <v>0</v>
      </c>
      <c r="P8" s="205"/>
      <c r="Q8" s="205">
        <f>SUM(Q9:Q11)</f>
        <v>0</v>
      </c>
      <c r="R8" s="205"/>
      <c r="S8" s="205"/>
      <c r="T8" s="206"/>
      <c r="U8" s="207"/>
      <c r="V8" s="207">
        <f>SUM(V9:V11)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742</v>
      </c>
      <c r="C9" s="210" t="s">
        <v>743</v>
      </c>
      <c r="D9" s="211" t="s">
        <v>744</v>
      </c>
      <c r="E9" s="212">
        <v>1</v>
      </c>
      <c r="F9" s="213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157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221" t="s">
        <v>745</v>
      </c>
      <c r="D10" s="222"/>
      <c r="E10" s="223">
        <v>1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163</v>
      </c>
      <c r="AH10" s="218">
        <v>0</v>
      </c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19"/>
      <c r="D11" s="320"/>
      <c r="E11" s="320"/>
      <c r="F11" s="320"/>
      <c r="G11" s="320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164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x14ac:dyDescent="0.2">
      <c r="A12" s="195"/>
      <c r="B12" s="196"/>
      <c r="C12" s="226"/>
      <c r="D12" s="197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AE12" s="181">
        <v>15</v>
      </c>
      <c r="AF12" s="181">
        <v>21</v>
      </c>
      <c r="AG12" s="181" t="s">
        <v>138</v>
      </c>
    </row>
    <row r="13" spans="1:60" x14ac:dyDescent="0.2">
      <c r="A13" s="227"/>
      <c r="B13" s="228" t="s">
        <v>29</v>
      </c>
      <c r="C13" s="229"/>
      <c r="D13" s="230"/>
      <c r="E13" s="231"/>
      <c r="F13" s="231"/>
      <c r="G13" s="232">
        <f>G8</f>
        <v>0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AE13" s="181">
        <f>SUMIF(L7:L11,AE12,G7:G11)</f>
        <v>0</v>
      </c>
      <c r="AF13" s="181">
        <f>SUMIF(L7:L11,AF12,G7:G11)</f>
        <v>0</v>
      </c>
      <c r="AG13" s="181" t="s">
        <v>375</v>
      </c>
    </row>
    <row r="14" spans="1:60" x14ac:dyDescent="0.2">
      <c r="C14" s="233"/>
      <c r="D14" s="189"/>
      <c r="AG14" s="181" t="s">
        <v>376</v>
      </c>
    </row>
    <row r="15" spans="1:60" x14ac:dyDescent="0.2">
      <c r="D15" s="189"/>
    </row>
    <row r="16" spans="1:60" x14ac:dyDescent="0.2">
      <c r="D16" s="189"/>
    </row>
    <row r="17" spans="4:4" x14ac:dyDescent="0.2">
      <c r="D17" s="189"/>
    </row>
    <row r="18" spans="4:4" x14ac:dyDescent="0.2">
      <c r="D18" s="189"/>
    </row>
    <row r="19" spans="4:4" x14ac:dyDescent="0.2">
      <c r="D19" s="189"/>
    </row>
    <row r="20" spans="4:4" x14ac:dyDescent="0.2">
      <c r="D20" s="189"/>
    </row>
    <row r="21" spans="4:4" x14ac:dyDescent="0.2">
      <c r="D21" s="189"/>
    </row>
    <row r="22" spans="4:4" x14ac:dyDescent="0.2">
      <c r="D22" s="189"/>
    </row>
    <row r="23" spans="4:4" x14ac:dyDescent="0.2">
      <c r="D23" s="189"/>
    </row>
    <row r="24" spans="4:4" x14ac:dyDescent="0.2">
      <c r="D24" s="189"/>
    </row>
    <row r="25" spans="4:4" x14ac:dyDescent="0.2">
      <c r="D25" s="189"/>
    </row>
    <row r="26" spans="4:4" x14ac:dyDescent="0.2">
      <c r="D26" s="189"/>
    </row>
    <row r="27" spans="4:4" x14ac:dyDescent="0.2">
      <c r="D27" s="189"/>
    </row>
    <row r="28" spans="4:4" x14ac:dyDescent="0.2">
      <c r="D28" s="189"/>
    </row>
    <row r="29" spans="4:4" x14ac:dyDescent="0.2">
      <c r="D29" s="189"/>
    </row>
    <row r="30" spans="4:4" x14ac:dyDescent="0.2">
      <c r="D30" s="189"/>
    </row>
    <row r="31" spans="4:4" x14ac:dyDescent="0.2">
      <c r="D31" s="189"/>
    </row>
    <row r="32" spans="4:4" x14ac:dyDescent="0.2">
      <c r="D32" s="189"/>
    </row>
    <row r="33" spans="4:4" x14ac:dyDescent="0.2">
      <c r="D33" s="189"/>
    </row>
    <row r="34" spans="4:4" x14ac:dyDescent="0.2">
      <c r="D34" s="189"/>
    </row>
    <row r="35" spans="4:4" x14ac:dyDescent="0.2">
      <c r="D35" s="189"/>
    </row>
    <row r="36" spans="4:4" x14ac:dyDescent="0.2">
      <c r="D36" s="189"/>
    </row>
    <row r="37" spans="4:4" x14ac:dyDescent="0.2">
      <c r="D37" s="189"/>
    </row>
    <row r="38" spans="4:4" x14ac:dyDescent="0.2">
      <c r="D38" s="189"/>
    </row>
    <row r="39" spans="4:4" x14ac:dyDescent="0.2">
      <c r="D39" s="189"/>
    </row>
    <row r="40" spans="4:4" x14ac:dyDescent="0.2">
      <c r="D40" s="189"/>
    </row>
    <row r="41" spans="4:4" x14ac:dyDescent="0.2">
      <c r="D41" s="189"/>
    </row>
    <row r="42" spans="4:4" x14ac:dyDescent="0.2">
      <c r="D42" s="189"/>
    </row>
    <row r="43" spans="4:4" x14ac:dyDescent="0.2">
      <c r="D43" s="189"/>
    </row>
    <row r="44" spans="4:4" x14ac:dyDescent="0.2">
      <c r="D44" s="189"/>
    </row>
    <row r="45" spans="4:4" x14ac:dyDescent="0.2">
      <c r="D45" s="189"/>
    </row>
    <row r="46" spans="4:4" x14ac:dyDescent="0.2">
      <c r="D46" s="189"/>
    </row>
    <row r="47" spans="4:4" x14ac:dyDescent="0.2">
      <c r="D47" s="189"/>
    </row>
    <row r="48" spans="4:4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lzfue7D5/PkIztGIn0XSVLfn3TsnzkKKdd9vp3TL6Juzdxc1OXZGbSSNkZAOhrun4quKYPyMLKu15Wu2T6D9YA==" saltValue="KKirtllKcDgD39nTa4Ck4A==" spinCount="100000" sheet="1"/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62</v>
      </c>
      <c r="C3" s="298" t="s">
        <v>63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SUMIF(AG9:AG70,"&lt;&gt;NOR",G9:G70)</f>
        <v>0</v>
      </c>
      <c r="H8" s="164"/>
      <c r="I8" s="164">
        <f>SUM(I9:I70)</f>
        <v>0</v>
      </c>
      <c r="J8" s="164"/>
      <c r="K8" s="164">
        <f>SUM(K9:K70)</f>
        <v>0</v>
      </c>
      <c r="L8" s="164"/>
      <c r="M8" s="164">
        <f>SUM(M9:M70)</f>
        <v>0</v>
      </c>
      <c r="N8" s="164"/>
      <c r="O8" s="164">
        <f>SUM(O9:O70)</f>
        <v>13.91</v>
      </c>
      <c r="P8" s="164"/>
      <c r="Q8" s="164">
        <f>SUM(Q9:Q70)</f>
        <v>0</v>
      </c>
      <c r="R8" s="164"/>
      <c r="S8" s="164"/>
      <c r="T8" s="165"/>
      <c r="U8" s="159"/>
      <c r="V8" s="159">
        <f>SUM(V9:V70)</f>
        <v>0.22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746</v>
      </c>
      <c r="C9" s="176" t="s">
        <v>747</v>
      </c>
      <c r="D9" s="168" t="s">
        <v>433</v>
      </c>
      <c r="E9" s="169">
        <v>7.2930000000000001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9.6100000000000005E-3</v>
      </c>
      <c r="O9" s="171">
        <f>ROUND(E9*N9,2)</f>
        <v>7.0000000000000007E-2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183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308" t="s">
        <v>184</v>
      </c>
      <c r="D11" s="309"/>
      <c r="E11" s="309"/>
      <c r="F11" s="309"/>
      <c r="G11" s="309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8" t="s">
        <v>185</v>
      </c>
      <c r="D12" s="309"/>
      <c r="E12" s="309"/>
      <c r="F12" s="309"/>
      <c r="G12" s="309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8" t="s">
        <v>186</v>
      </c>
      <c r="D13" s="309"/>
      <c r="E13" s="309"/>
      <c r="F13" s="309"/>
      <c r="G13" s="30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8" t="s">
        <v>187</v>
      </c>
      <c r="D14" s="309"/>
      <c r="E14" s="309"/>
      <c r="F14" s="309"/>
      <c r="G14" s="30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- ztížení vykopávek v blízkosti podzemního vedení, konstrukcí a objektů vč. jejich dočasného zajištění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8" t="s">
        <v>188</v>
      </c>
      <c r="D15" s="309"/>
      <c r="E15" s="309"/>
      <c r="F15" s="309"/>
      <c r="G15" s="30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189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190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3" t="str">
        <f>C17</f>
        <v>- čerpání vody vč. čerpacích jímek, potrubí a pohotovostní čerpací soupravy (viz ustanovení k pol. 1151,2)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191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8" t="s">
        <v>192</v>
      </c>
      <c r="D19" s="309"/>
      <c r="E19" s="309"/>
      <c r="F19" s="309"/>
      <c r="G19" s="309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8" t="s">
        <v>193</v>
      </c>
      <c r="D20" s="309"/>
      <c r="E20" s="309"/>
      <c r="F20" s="309"/>
      <c r="G20" s="30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8" t="s">
        <v>194</v>
      </c>
      <c r="D21" s="309"/>
      <c r="E21" s="309"/>
      <c r="F21" s="309"/>
      <c r="G21" s="30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3" t="str">
        <f>C21</f>
        <v>- svahování a přesvah. svahů do konečného tvaru, výměna hornin v podloží a v pláni znehodnocené klimatickými vlivy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08" t="s">
        <v>195</v>
      </c>
      <c r="D22" s="309"/>
      <c r="E22" s="309"/>
      <c r="F22" s="309"/>
      <c r="G22" s="30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08" t="s">
        <v>196</v>
      </c>
      <c r="D23" s="309"/>
      <c r="E23" s="309"/>
      <c r="F23" s="309"/>
      <c r="G23" s="30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8" t="s">
        <v>197</v>
      </c>
      <c r="D24" s="309"/>
      <c r="E24" s="309"/>
      <c r="F24" s="309"/>
      <c r="G24" s="30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08" t="s">
        <v>198</v>
      </c>
      <c r="D25" s="309"/>
      <c r="E25" s="309"/>
      <c r="F25" s="309"/>
      <c r="G25" s="309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08" t="s">
        <v>202</v>
      </c>
      <c r="D26" s="309"/>
      <c r="E26" s="309"/>
      <c r="F26" s="309"/>
      <c r="G26" s="309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8" t="s">
        <v>203</v>
      </c>
      <c r="D27" s="309"/>
      <c r="E27" s="309"/>
      <c r="F27" s="309"/>
      <c r="G27" s="30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308" t="s">
        <v>204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- veškeré pomocné konstrukce umožňující provedení vykopávky (příjezdy, sjezdy, nájezdy, lešení, podpěr. konstr., přemostění, zpevněné plochy, zakrytí a pod.)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7" t="s">
        <v>748</v>
      </c>
      <c r="D29" s="157"/>
      <c r="E29" s="158">
        <v>7.2930000000000001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306"/>
      <c r="D30" s="307"/>
      <c r="E30" s="307"/>
      <c r="F30" s="307"/>
      <c r="G30" s="30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2</v>
      </c>
      <c r="B31" s="167" t="s">
        <v>749</v>
      </c>
      <c r="C31" s="176" t="s">
        <v>750</v>
      </c>
      <c r="D31" s="168" t="s">
        <v>174</v>
      </c>
      <c r="E31" s="169">
        <v>7.1805000000000003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1.92</v>
      </c>
      <c r="O31" s="171">
        <f>ROUND(E31*N31,2)</f>
        <v>13.79</v>
      </c>
      <c r="P31" s="171">
        <v>0</v>
      </c>
      <c r="Q31" s="171">
        <f>ROUND(E31*P31,2)</f>
        <v>0</v>
      </c>
      <c r="R31" s="171"/>
      <c r="S31" s="171" t="s">
        <v>156</v>
      </c>
      <c r="T31" s="172" t="s">
        <v>157</v>
      </c>
      <c r="U31" s="156">
        <v>3.0720000000000001E-2</v>
      </c>
      <c r="V31" s="156">
        <f>ROUND(E31*U31,2)</f>
        <v>0.22</v>
      </c>
      <c r="W31" s="156"/>
      <c r="X31" s="156" t="s">
        <v>158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304" t="s">
        <v>183</v>
      </c>
      <c r="D32" s="305"/>
      <c r="E32" s="305"/>
      <c r="F32" s="305"/>
      <c r="G32" s="30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08" t="s">
        <v>751</v>
      </c>
      <c r="D33" s="309"/>
      <c r="E33" s="309"/>
      <c r="F33" s="309"/>
      <c r="G33" s="30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308" t="s">
        <v>397</v>
      </c>
      <c r="D34" s="309"/>
      <c r="E34" s="309"/>
      <c r="F34" s="309"/>
      <c r="G34" s="30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- úprava  ukládaného  materiálu  vlhčením,  tříděním,  promícháním  nebo  vysoušením,  příp. jiné úpravy za účelem zlepšení jeho  mech. vlastností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8" t="s">
        <v>443</v>
      </c>
      <c r="D35" s="309"/>
      <c r="E35" s="309"/>
      <c r="F35" s="309"/>
      <c r="G35" s="30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308" t="s">
        <v>398</v>
      </c>
      <c r="D36" s="309"/>
      <c r="E36" s="309"/>
      <c r="F36" s="309"/>
      <c r="G36" s="30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08" t="s">
        <v>399</v>
      </c>
      <c r="D37" s="309"/>
      <c r="E37" s="309"/>
      <c r="F37" s="309"/>
      <c r="G37" s="30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8" t="s">
        <v>400</v>
      </c>
      <c r="D38" s="309"/>
      <c r="E38" s="309"/>
      <c r="F38" s="309"/>
      <c r="G38" s="30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08" t="s">
        <v>401</v>
      </c>
      <c r="D39" s="309"/>
      <c r="E39" s="309"/>
      <c r="F39" s="309"/>
      <c r="G39" s="30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8" t="s">
        <v>402</v>
      </c>
      <c r="D40" s="309"/>
      <c r="E40" s="309"/>
      <c r="F40" s="309"/>
      <c r="G40" s="30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08" t="s">
        <v>403</v>
      </c>
      <c r="D41" s="309"/>
      <c r="E41" s="309"/>
      <c r="F41" s="309"/>
      <c r="G41" s="30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308" t="s">
        <v>404</v>
      </c>
      <c r="D42" s="309"/>
      <c r="E42" s="309"/>
      <c r="F42" s="309"/>
      <c r="G42" s="309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8" t="s">
        <v>409</v>
      </c>
      <c r="D43" s="309"/>
      <c r="E43" s="309"/>
      <c r="F43" s="309"/>
      <c r="G43" s="30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410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54"/>
      <c r="B45" s="155"/>
      <c r="C45" s="308" t="s">
        <v>411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3" t="str">
        <f>C45</f>
        <v>- veškeré  pomocné konstrukce umožňující provedení  zemní konstrukce  (příjezdy,  sjezdy,  nájezdy, lešení, podpěrné konstrukce, přemostění, zpevněné plochy, zakrytí a pod.)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77" t="s">
        <v>752</v>
      </c>
      <c r="D46" s="157"/>
      <c r="E46" s="158">
        <v>7.1805000000000003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6"/>
      <c r="D47" s="307"/>
      <c r="E47" s="307"/>
      <c r="F47" s="307"/>
      <c r="G47" s="307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3</v>
      </c>
      <c r="B48" s="167" t="s">
        <v>211</v>
      </c>
      <c r="C48" s="176" t="s">
        <v>212</v>
      </c>
      <c r="D48" s="168" t="s">
        <v>174</v>
      </c>
      <c r="E48" s="169">
        <v>2.96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1.634E-2</v>
      </c>
      <c r="O48" s="171">
        <f>ROUND(E48*N48,2)</f>
        <v>0.05</v>
      </c>
      <c r="P48" s="171">
        <v>0</v>
      </c>
      <c r="Q48" s="171">
        <f>ROUND(E48*P48,2)</f>
        <v>0</v>
      </c>
      <c r="R48" s="171"/>
      <c r="S48" s="171" t="s">
        <v>156</v>
      </c>
      <c r="T48" s="172" t="s">
        <v>157</v>
      </c>
      <c r="U48" s="156">
        <v>0</v>
      </c>
      <c r="V48" s="156">
        <f>ROUND(E48*U48,2)</f>
        <v>0</v>
      </c>
      <c r="W48" s="156"/>
      <c r="X48" s="156" t="s">
        <v>158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04" t="s">
        <v>183</v>
      </c>
      <c r="D49" s="305"/>
      <c r="E49" s="305"/>
      <c r="F49" s="305"/>
      <c r="G49" s="305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308" t="s">
        <v>184</v>
      </c>
      <c r="D50" s="309"/>
      <c r="E50" s="309"/>
      <c r="F50" s="309"/>
      <c r="G50" s="309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08" t="s">
        <v>185</v>
      </c>
      <c r="D51" s="309"/>
      <c r="E51" s="309"/>
      <c r="F51" s="309"/>
      <c r="G51" s="309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308" t="s">
        <v>186</v>
      </c>
      <c r="D52" s="309"/>
      <c r="E52" s="309"/>
      <c r="F52" s="309"/>
      <c r="G52" s="30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8" t="s">
        <v>187</v>
      </c>
      <c r="D53" s="309"/>
      <c r="E53" s="309"/>
      <c r="F53" s="309"/>
      <c r="G53" s="30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3" t="str">
        <f>C53</f>
        <v>- ztížení vykopávek v blízkosti podzemního vedení, konstrukcí a objektů vč. jejich dočasného zajištění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188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08" t="s">
        <v>189</v>
      </c>
      <c r="D55" s="309"/>
      <c r="E55" s="309"/>
      <c r="F55" s="309"/>
      <c r="G55" s="30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8" t="s">
        <v>190</v>
      </c>
      <c r="D56" s="309"/>
      <c r="E56" s="309"/>
      <c r="F56" s="309"/>
      <c r="G56" s="30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3" t="str">
        <f>C56</f>
        <v>- čerpání vody vč. čerpacích jímek, potrubí a pohotovostní čerpací soupravy (viz ustanovení k pol. 1151,2)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08" t="s">
        <v>191</v>
      </c>
      <c r="D57" s="309"/>
      <c r="E57" s="309"/>
      <c r="F57" s="309"/>
      <c r="G57" s="309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308" t="s">
        <v>192</v>
      </c>
      <c r="D58" s="309"/>
      <c r="E58" s="309"/>
      <c r="F58" s="309"/>
      <c r="G58" s="309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08" t="s">
        <v>193</v>
      </c>
      <c r="D59" s="309"/>
      <c r="E59" s="309"/>
      <c r="F59" s="309"/>
      <c r="G59" s="30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8" t="s">
        <v>194</v>
      </c>
      <c r="D60" s="309"/>
      <c r="E60" s="309"/>
      <c r="F60" s="309"/>
      <c r="G60" s="30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3" t="str">
        <f>C60</f>
        <v>- svahování a přesvah. svahů do konečného tvaru, výměna hornin v podloží a v pláni znehodnocené klimatickými vlivy</v>
      </c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08" t="s">
        <v>195</v>
      </c>
      <c r="D61" s="309"/>
      <c r="E61" s="309"/>
      <c r="F61" s="309"/>
      <c r="G61" s="309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308" t="s">
        <v>196</v>
      </c>
      <c r="D62" s="309"/>
      <c r="E62" s="309"/>
      <c r="F62" s="309"/>
      <c r="G62" s="30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08" t="s">
        <v>197</v>
      </c>
      <c r="D63" s="309"/>
      <c r="E63" s="309"/>
      <c r="F63" s="309"/>
      <c r="G63" s="30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308" t="s">
        <v>198</v>
      </c>
      <c r="D64" s="309"/>
      <c r="E64" s="309"/>
      <c r="F64" s="309"/>
      <c r="G64" s="30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08" t="s">
        <v>202</v>
      </c>
      <c r="D65" s="309"/>
      <c r="E65" s="309"/>
      <c r="F65" s="309"/>
      <c r="G65" s="30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308" t="s">
        <v>203</v>
      </c>
      <c r="D66" s="309"/>
      <c r="E66" s="309"/>
      <c r="F66" s="309"/>
      <c r="G66" s="309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54"/>
      <c r="B67" s="155"/>
      <c r="C67" s="308" t="s">
        <v>204</v>
      </c>
      <c r="D67" s="309"/>
      <c r="E67" s="309"/>
      <c r="F67" s="309"/>
      <c r="G67" s="30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73" t="str">
        <f>C67</f>
        <v>- veškeré pomocné konstrukce umožňující provedení vykopávky (příjezdy, sjezdy, nájezdy, lešení, podpěr. konstr., přemostění, zpevněné plochy, zakrytí a pod.)</v>
      </c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7" t="s">
        <v>753</v>
      </c>
      <c r="D68" s="157"/>
      <c r="E68" s="158">
        <v>2.16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7" t="s">
        <v>754</v>
      </c>
      <c r="D69" s="157"/>
      <c r="E69" s="158">
        <v>0.8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06"/>
      <c r="D70" s="307"/>
      <c r="E70" s="307"/>
      <c r="F70" s="307"/>
      <c r="G70" s="307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0" t="s">
        <v>151</v>
      </c>
      <c r="B71" s="161" t="s">
        <v>89</v>
      </c>
      <c r="C71" s="175" t="s">
        <v>90</v>
      </c>
      <c r="D71" s="162"/>
      <c r="E71" s="163"/>
      <c r="F71" s="164"/>
      <c r="G71" s="164">
        <f>SUMIF(AG72:AG95,"&lt;&gt;NOR",G72:G95)</f>
        <v>0</v>
      </c>
      <c r="H71" s="164"/>
      <c r="I71" s="164">
        <f>SUM(I72:I95)</f>
        <v>0</v>
      </c>
      <c r="J71" s="164"/>
      <c r="K71" s="164">
        <f>SUM(K72:K95)</f>
        <v>0</v>
      </c>
      <c r="L71" s="164"/>
      <c r="M71" s="164">
        <f>SUM(M72:M95)</f>
        <v>0</v>
      </c>
      <c r="N71" s="164"/>
      <c r="O71" s="164">
        <f>SUM(O72:O95)</f>
        <v>5.47</v>
      </c>
      <c r="P71" s="164"/>
      <c r="Q71" s="164">
        <f>SUM(Q72:Q95)</f>
        <v>0</v>
      </c>
      <c r="R71" s="164"/>
      <c r="S71" s="164"/>
      <c r="T71" s="165"/>
      <c r="U71" s="159"/>
      <c r="V71" s="159">
        <f>SUM(V72:V95)</f>
        <v>0</v>
      </c>
      <c r="W71" s="159"/>
      <c r="X71" s="159"/>
      <c r="AG71" t="s">
        <v>152</v>
      </c>
    </row>
    <row r="72" spans="1:60" outlineLevel="1" x14ac:dyDescent="0.2">
      <c r="A72" s="166">
        <v>4</v>
      </c>
      <c r="B72" s="167" t="s">
        <v>214</v>
      </c>
      <c r="C72" s="176" t="s">
        <v>215</v>
      </c>
      <c r="D72" s="168" t="s">
        <v>167</v>
      </c>
      <c r="E72" s="169">
        <v>5.2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71">
        <v>7.3999999999999999E-4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156</v>
      </c>
      <c r="T72" s="172" t="s">
        <v>157</v>
      </c>
      <c r="U72" s="156">
        <v>0</v>
      </c>
      <c r="V72" s="156">
        <f>ROUND(E72*U72,2)</f>
        <v>0</v>
      </c>
      <c r="W72" s="156"/>
      <c r="X72" s="156" t="s">
        <v>158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304" t="s">
        <v>755</v>
      </c>
      <c r="D73" s="305"/>
      <c r="E73" s="305"/>
      <c r="F73" s="305"/>
      <c r="G73" s="30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3" t="str">
        <f>C73</f>
        <v>položka zahrnuje dodávku předepsané geotextilie, mimostaveništní a vnitrostaveništní dopravu a její uložení včetně potřebných přesahů (nezapočítávají se do výměry)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77" t="s">
        <v>756</v>
      </c>
      <c r="D74" s="157"/>
      <c r="E74" s="158">
        <v>5.2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306"/>
      <c r="D75" s="307"/>
      <c r="E75" s="307"/>
      <c r="F75" s="307"/>
      <c r="G75" s="30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5</v>
      </c>
      <c r="B76" s="167" t="s">
        <v>757</v>
      </c>
      <c r="C76" s="176" t="s">
        <v>758</v>
      </c>
      <c r="D76" s="168" t="s">
        <v>174</v>
      </c>
      <c r="E76" s="169">
        <v>2.16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2.53037</v>
      </c>
      <c r="O76" s="171">
        <f>ROUND(E76*N76,2)</f>
        <v>5.47</v>
      </c>
      <c r="P76" s="171">
        <v>0</v>
      </c>
      <c r="Q76" s="171">
        <f>ROUND(E76*P76,2)</f>
        <v>0</v>
      </c>
      <c r="R76" s="171"/>
      <c r="S76" s="171" t="s">
        <v>156</v>
      </c>
      <c r="T76" s="172" t="s">
        <v>157</v>
      </c>
      <c r="U76" s="156">
        <v>0</v>
      </c>
      <c r="V76" s="156">
        <f>ROUND(E76*U76,2)</f>
        <v>0</v>
      </c>
      <c r="W76" s="156"/>
      <c r="X76" s="156" t="s">
        <v>158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304" t="s">
        <v>415</v>
      </c>
      <c r="D77" s="305"/>
      <c r="E77" s="305"/>
      <c r="F77" s="305"/>
      <c r="G77" s="305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3" t="str">
        <f>C77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08" t="s">
        <v>416</v>
      </c>
      <c r="D78" s="309"/>
      <c r="E78" s="309"/>
      <c r="F78" s="309"/>
      <c r="G78" s="309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308" t="s">
        <v>417</v>
      </c>
      <c r="D79" s="309"/>
      <c r="E79" s="309"/>
      <c r="F79" s="309"/>
      <c r="G79" s="309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08" t="s">
        <v>418</v>
      </c>
      <c r="D80" s="309"/>
      <c r="E80" s="309"/>
      <c r="F80" s="309"/>
      <c r="G80" s="309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3" t="str">
        <f>C80</f>
        <v>- zřízení pracovních a dilatačních spar, včetně potřebných úprav, výplně, vložek, opracování, očištění a ošetření,</v>
      </c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54"/>
      <c r="B81" s="155"/>
      <c r="C81" s="308" t="s">
        <v>419</v>
      </c>
      <c r="D81" s="309"/>
      <c r="E81" s="309"/>
      <c r="F81" s="309"/>
      <c r="G81" s="309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73" t="str">
        <f>C81</f>
        <v>- bednění  požadovaných  konstr. (i ztracené) s úpravou  dle požadované  kvality povrchu betonu, včetně odbedňovacích a odskružovacích prostředků,</v>
      </c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54"/>
      <c r="B82" s="155"/>
      <c r="C82" s="308" t="s">
        <v>420</v>
      </c>
      <c r="D82" s="309"/>
      <c r="E82" s="309"/>
      <c r="F82" s="309"/>
      <c r="G82" s="309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3" t="str">
        <f>C82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08" t="s">
        <v>421</v>
      </c>
      <c r="D83" s="309"/>
      <c r="E83" s="309"/>
      <c r="F83" s="309"/>
      <c r="G83" s="309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08" t="s">
        <v>422</v>
      </c>
      <c r="D84" s="309"/>
      <c r="E84" s="309"/>
      <c r="F84" s="309"/>
      <c r="G84" s="309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zřízení  všech  požadovaných  otvorů, kapes, výklenků, prostupů, dutin, drážek a pod., vč. ztížení práce a úprav  kolem nich,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08" t="s">
        <v>423</v>
      </c>
      <c r="D85" s="309"/>
      <c r="E85" s="309"/>
      <c r="F85" s="309"/>
      <c r="G85" s="30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08" t="s">
        <v>424</v>
      </c>
      <c r="D86" s="309"/>
      <c r="E86" s="309"/>
      <c r="F86" s="309"/>
      <c r="G86" s="309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08" t="s">
        <v>425</v>
      </c>
      <c r="D87" s="309"/>
      <c r="E87" s="309"/>
      <c r="F87" s="309"/>
      <c r="G87" s="309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08" t="s">
        <v>426</v>
      </c>
      <c r="D88" s="309"/>
      <c r="E88" s="309"/>
      <c r="F88" s="309"/>
      <c r="G88" s="30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08" t="s">
        <v>427</v>
      </c>
      <c r="D89" s="309"/>
      <c r="E89" s="309"/>
      <c r="F89" s="309"/>
      <c r="G89" s="30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308" t="s">
        <v>310</v>
      </c>
      <c r="D90" s="309"/>
      <c r="E90" s="309"/>
      <c r="F90" s="309"/>
      <c r="G90" s="30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308" t="s">
        <v>311</v>
      </c>
      <c r="D91" s="309"/>
      <c r="E91" s="309"/>
      <c r="F91" s="309"/>
      <c r="G91" s="309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3" t="str">
        <f>C91</f>
        <v>- opatření  povrchů  betonu  izolací  proti zemní vlhkosti v částech, kde přijdou do styku se zeminou nebo kamenivem,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08" t="s">
        <v>428</v>
      </c>
      <c r="D92" s="309"/>
      <c r="E92" s="309"/>
      <c r="F92" s="309"/>
      <c r="G92" s="309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308" t="s">
        <v>759</v>
      </c>
      <c r="D93" s="309"/>
      <c r="E93" s="309"/>
      <c r="F93" s="309"/>
      <c r="G93" s="309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77" t="s">
        <v>760</v>
      </c>
      <c r="D94" s="157"/>
      <c r="E94" s="158">
        <v>2.16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163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06"/>
      <c r="D95" s="307"/>
      <c r="E95" s="307"/>
      <c r="F95" s="307"/>
      <c r="G95" s="30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0" t="s">
        <v>151</v>
      </c>
      <c r="B96" s="161" t="s">
        <v>95</v>
      </c>
      <c r="C96" s="175" t="s">
        <v>96</v>
      </c>
      <c r="D96" s="162"/>
      <c r="E96" s="163"/>
      <c r="F96" s="164"/>
      <c r="G96" s="164">
        <f>SUMIF(AG97:AG101,"&lt;&gt;NOR",G97:G101)</f>
        <v>0</v>
      </c>
      <c r="H96" s="164"/>
      <c r="I96" s="164">
        <f>SUM(I97:I101)</f>
        <v>0</v>
      </c>
      <c r="J96" s="164"/>
      <c r="K96" s="164">
        <f>SUM(K97:K101)</f>
        <v>0</v>
      </c>
      <c r="L96" s="164"/>
      <c r="M96" s="164">
        <f>SUM(M97:M101)</f>
        <v>0</v>
      </c>
      <c r="N96" s="164"/>
      <c r="O96" s="164">
        <f>SUM(O97:O101)</f>
        <v>0</v>
      </c>
      <c r="P96" s="164"/>
      <c r="Q96" s="164">
        <f>SUM(Q97:Q101)</f>
        <v>0</v>
      </c>
      <c r="R96" s="164"/>
      <c r="S96" s="164"/>
      <c r="T96" s="165"/>
      <c r="U96" s="159"/>
      <c r="V96" s="159">
        <f>SUM(V97:V101)</f>
        <v>0</v>
      </c>
      <c r="W96" s="159"/>
      <c r="X96" s="159"/>
      <c r="AG96" t="s">
        <v>152</v>
      </c>
    </row>
    <row r="97" spans="1:60" outlineLevel="1" x14ac:dyDescent="0.2">
      <c r="A97" s="166">
        <v>6</v>
      </c>
      <c r="B97" s="167" t="s">
        <v>761</v>
      </c>
      <c r="C97" s="176" t="s">
        <v>762</v>
      </c>
      <c r="D97" s="168" t="s">
        <v>744</v>
      </c>
      <c r="E97" s="169">
        <v>1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/>
      <c r="S97" s="171" t="s">
        <v>316</v>
      </c>
      <c r="T97" s="172" t="s">
        <v>175</v>
      </c>
      <c r="U97" s="156">
        <v>0</v>
      </c>
      <c r="V97" s="156">
        <f>ROUND(E97*U97,2)</f>
        <v>0</v>
      </c>
      <c r="W97" s="156"/>
      <c r="X97" s="156" t="s">
        <v>158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310"/>
      <c r="D98" s="311"/>
      <c r="E98" s="311"/>
      <c r="F98" s="311"/>
      <c r="G98" s="311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7</v>
      </c>
      <c r="B99" s="167" t="s">
        <v>763</v>
      </c>
      <c r="C99" s="176" t="s">
        <v>764</v>
      </c>
      <c r="D99" s="168" t="s">
        <v>744</v>
      </c>
      <c r="E99" s="169">
        <v>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316</v>
      </c>
      <c r="T99" s="172" t="s">
        <v>175</v>
      </c>
      <c r="U99" s="156">
        <v>0</v>
      </c>
      <c r="V99" s="156">
        <f>ROUND(E99*U99,2)</f>
        <v>0</v>
      </c>
      <c r="W99" s="156"/>
      <c r="X99" s="156" t="s">
        <v>158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304" t="s">
        <v>765</v>
      </c>
      <c r="D100" s="305"/>
      <c r="E100" s="305"/>
      <c r="F100" s="305"/>
      <c r="G100" s="30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06"/>
      <c r="D101" s="307"/>
      <c r="E101" s="307"/>
      <c r="F101" s="307"/>
      <c r="G101" s="307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60" t="s">
        <v>151</v>
      </c>
      <c r="B102" s="161" t="s">
        <v>103</v>
      </c>
      <c r="C102" s="175" t="s">
        <v>49</v>
      </c>
      <c r="D102" s="162"/>
      <c r="E102" s="163"/>
      <c r="F102" s="164"/>
      <c r="G102" s="164">
        <f>SUMIF(AG103:AG109,"&lt;&gt;NOR",G103:G109)</f>
        <v>0</v>
      </c>
      <c r="H102" s="164"/>
      <c r="I102" s="164">
        <f>SUM(I103:I109)</f>
        <v>0</v>
      </c>
      <c r="J102" s="164"/>
      <c r="K102" s="164">
        <f>SUM(K103:K109)</f>
        <v>0</v>
      </c>
      <c r="L102" s="164"/>
      <c r="M102" s="164">
        <f>SUM(M103:M109)</f>
        <v>0</v>
      </c>
      <c r="N102" s="164"/>
      <c r="O102" s="164">
        <f>SUM(O103:O109)</f>
        <v>1.76</v>
      </c>
      <c r="P102" s="164"/>
      <c r="Q102" s="164">
        <f>SUM(Q103:Q109)</f>
        <v>0</v>
      </c>
      <c r="R102" s="164"/>
      <c r="S102" s="164"/>
      <c r="T102" s="165"/>
      <c r="U102" s="159"/>
      <c r="V102" s="159">
        <f>SUM(V103:V109)</f>
        <v>0.03</v>
      </c>
      <c r="W102" s="159"/>
      <c r="X102" s="159"/>
      <c r="AG102" t="s">
        <v>152</v>
      </c>
    </row>
    <row r="103" spans="1:60" outlineLevel="1" x14ac:dyDescent="0.2">
      <c r="A103" s="166">
        <v>8</v>
      </c>
      <c r="B103" s="167" t="s">
        <v>303</v>
      </c>
      <c r="C103" s="176" t="s">
        <v>304</v>
      </c>
      <c r="D103" s="168" t="s">
        <v>174</v>
      </c>
      <c r="E103" s="169">
        <v>0.8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71">
        <v>2.2050000000000001</v>
      </c>
      <c r="O103" s="171">
        <f>ROUND(E103*N103,2)</f>
        <v>1.76</v>
      </c>
      <c r="P103" s="171">
        <v>0</v>
      </c>
      <c r="Q103" s="171">
        <f>ROUND(E103*P103,2)</f>
        <v>0</v>
      </c>
      <c r="R103" s="171"/>
      <c r="S103" s="171" t="s">
        <v>156</v>
      </c>
      <c r="T103" s="172" t="s">
        <v>157</v>
      </c>
      <c r="U103" s="156">
        <v>3.5299999999999998E-2</v>
      </c>
      <c r="V103" s="156">
        <f>ROUND(E103*U103,2)</f>
        <v>0.03</v>
      </c>
      <c r="W103" s="156"/>
      <c r="X103" s="156" t="s">
        <v>158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304" t="s">
        <v>252</v>
      </c>
      <c r="D104" s="305"/>
      <c r="E104" s="305"/>
      <c r="F104" s="305"/>
      <c r="G104" s="305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08" t="s">
        <v>253</v>
      </c>
      <c r="D105" s="309"/>
      <c r="E105" s="309"/>
      <c r="F105" s="309"/>
      <c r="G105" s="309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308" t="s">
        <v>254</v>
      </c>
      <c r="D106" s="309"/>
      <c r="E106" s="309"/>
      <c r="F106" s="309"/>
      <c r="G106" s="309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08" t="s">
        <v>255</v>
      </c>
      <c r="D107" s="309"/>
      <c r="E107" s="309"/>
      <c r="F107" s="309"/>
      <c r="G107" s="309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77" t="s">
        <v>766</v>
      </c>
      <c r="D108" s="157"/>
      <c r="E108" s="158">
        <v>0.8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06"/>
      <c r="D109" s="307"/>
      <c r="E109" s="307"/>
      <c r="F109" s="307"/>
      <c r="G109" s="30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0" t="s">
        <v>151</v>
      </c>
      <c r="B110" s="161" t="s">
        <v>104</v>
      </c>
      <c r="C110" s="175" t="s">
        <v>105</v>
      </c>
      <c r="D110" s="162"/>
      <c r="E110" s="163"/>
      <c r="F110" s="164"/>
      <c r="G110" s="164">
        <f>SUMIF(AG111:AG126,"&lt;&gt;NOR",G111:G126)</f>
        <v>0</v>
      </c>
      <c r="H110" s="164"/>
      <c r="I110" s="164">
        <f>SUM(I111:I126)</f>
        <v>0</v>
      </c>
      <c r="J110" s="164"/>
      <c r="K110" s="164">
        <f>SUM(K111:K126)</f>
        <v>0</v>
      </c>
      <c r="L110" s="164"/>
      <c r="M110" s="164">
        <f>SUM(M111:M126)</f>
        <v>0</v>
      </c>
      <c r="N110" s="164"/>
      <c r="O110" s="164">
        <f>SUM(O111:O126)</f>
        <v>0.01</v>
      </c>
      <c r="P110" s="164"/>
      <c r="Q110" s="164">
        <f>SUM(Q111:Q126)</f>
        <v>0</v>
      </c>
      <c r="R110" s="164"/>
      <c r="S110" s="164"/>
      <c r="T110" s="165"/>
      <c r="U110" s="159"/>
      <c r="V110" s="159">
        <f>SUM(V111:V126)</f>
        <v>0</v>
      </c>
      <c r="W110" s="159"/>
      <c r="X110" s="159"/>
      <c r="AG110" t="s">
        <v>152</v>
      </c>
    </row>
    <row r="111" spans="1:60" outlineLevel="1" x14ac:dyDescent="0.2">
      <c r="A111" s="166">
        <v>9</v>
      </c>
      <c r="B111" s="167" t="s">
        <v>767</v>
      </c>
      <c r="C111" s="176" t="s">
        <v>768</v>
      </c>
      <c r="D111" s="168" t="s">
        <v>221</v>
      </c>
      <c r="E111" s="169">
        <v>5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71">
        <v>2.3999999999999998E-3</v>
      </c>
      <c r="O111" s="171">
        <f>ROUND(E111*N111,2)</f>
        <v>0.01</v>
      </c>
      <c r="P111" s="171">
        <v>0</v>
      </c>
      <c r="Q111" s="171">
        <f>ROUND(E111*P111,2)</f>
        <v>0</v>
      </c>
      <c r="R111" s="171"/>
      <c r="S111" s="171" t="s">
        <v>156</v>
      </c>
      <c r="T111" s="172" t="s">
        <v>157</v>
      </c>
      <c r="U111" s="156">
        <v>0</v>
      </c>
      <c r="V111" s="156">
        <f>ROUND(E111*U111,2)</f>
        <v>0</v>
      </c>
      <c r="W111" s="156"/>
      <c r="X111" s="156" t="s">
        <v>158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304" t="s">
        <v>769</v>
      </c>
      <c r="D112" s="305"/>
      <c r="E112" s="305"/>
      <c r="F112" s="305"/>
      <c r="G112" s="305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08" t="s">
        <v>770</v>
      </c>
      <c r="D113" s="309"/>
      <c r="E113" s="309"/>
      <c r="F113" s="309"/>
      <c r="G113" s="309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308" t="s">
        <v>771</v>
      </c>
      <c r="D114" s="309"/>
      <c r="E114" s="309"/>
      <c r="F114" s="309"/>
      <c r="G114" s="309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54"/>
      <c r="B115" s="155"/>
      <c r="C115" s="308" t="s">
        <v>772</v>
      </c>
      <c r="D115" s="309"/>
      <c r="E115" s="309"/>
      <c r="F115" s="309"/>
      <c r="G115" s="309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3" t="str">
        <f>C115</f>
        <v>- dodání veškerého trubního a pomocného materiálu  (trouby,  trubky,  tvarovky,  spojovací a těsnící  materiál a pod.), podpěrných, závěsných a upevňovacích prvků, včetně potřebných úprav</v>
      </c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308" t="s">
        <v>773</v>
      </c>
      <c r="D116" s="309"/>
      <c r="E116" s="309"/>
      <c r="F116" s="309"/>
      <c r="G116" s="309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08" t="s">
        <v>774</v>
      </c>
      <c r="D117" s="309"/>
      <c r="E117" s="309"/>
      <c r="F117" s="309"/>
      <c r="G117" s="309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308" t="s">
        <v>775</v>
      </c>
      <c r="D118" s="309"/>
      <c r="E118" s="309"/>
      <c r="F118" s="309"/>
      <c r="G118" s="309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73" t="str">
        <f>C118</f>
        <v>- zřízení potrubí i jednotlivých částí po etapách, včetně pracovních spar a spojů, pracovního zaslepení konců a pod.</v>
      </c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08" t="s">
        <v>776</v>
      </c>
      <c r="D119" s="309"/>
      <c r="E119" s="309"/>
      <c r="F119" s="309"/>
      <c r="G119" s="309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73" t="str">
        <f>C119</f>
        <v>- úprava prostupů, průchodů  šachtami a komorami, okolí podpěr a vyústění, zaústění, napojení, vyvedení a upevnění odpad. výustí</v>
      </c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8" t="s">
        <v>777</v>
      </c>
      <c r="D120" s="309"/>
      <c r="E120" s="309"/>
      <c r="F120" s="309"/>
      <c r="G120" s="309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- ochrana potrubí nátěrem (vč. úpravy povrchu), případně izolací, nejsou-li tyto práce předmětem jiné položky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08" t="s">
        <v>778</v>
      </c>
      <c r="D121" s="309"/>
      <c r="E121" s="309"/>
      <c r="F121" s="309"/>
      <c r="G121" s="309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308" t="s">
        <v>779</v>
      </c>
      <c r="D122" s="309"/>
      <c r="E122" s="309"/>
      <c r="F122" s="309"/>
      <c r="G122" s="309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3" t="str">
        <f>C122</f>
        <v>- položky platí pro práce prováděné v prostoru zapaženém i nezapaženém a i v kolektorech, chráničkách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308" t="s">
        <v>780</v>
      </c>
      <c r="D123" s="309"/>
      <c r="E123" s="309"/>
      <c r="F123" s="309"/>
      <c r="G123" s="309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308" t="s">
        <v>781</v>
      </c>
      <c r="D124" s="309"/>
      <c r="E124" s="309"/>
      <c r="F124" s="309"/>
      <c r="G124" s="309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7" t="s">
        <v>782</v>
      </c>
      <c r="D125" s="157"/>
      <c r="E125" s="158">
        <v>5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306"/>
      <c r="D126" s="307"/>
      <c r="E126" s="307"/>
      <c r="F126" s="307"/>
      <c r="G126" s="30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v>15</v>
      </c>
      <c r="AF127">
        <v>21</v>
      </c>
      <c r="AG127" t="s">
        <v>138</v>
      </c>
    </row>
    <row r="128" spans="1:60" x14ac:dyDescent="0.2">
      <c r="A128" s="150"/>
      <c r="B128" s="151" t="s">
        <v>29</v>
      </c>
      <c r="C128" s="179"/>
      <c r="D128" s="152"/>
      <c r="E128" s="153"/>
      <c r="F128" s="153"/>
      <c r="G128" s="174">
        <f>G8+G71+G96+G102+G110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f>SUMIF(L7:L126,AE127,G7:G126)</f>
        <v>0</v>
      </c>
      <c r="AF128">
        <f>SUMIF(L7:L126,AF127,G7:G126)</f>
        <v>0</v>
      </c>
      <c r="AG128" t="s">
        <v>375</v>
      </c>
    </row>
    <row r="129" spans="3:33" x14ac:dyDescent="0.2">
      <c r="C129" s="180"/>
      <c r="D129" s="10"/>
      <c r="AG129" t="s">
        <v>376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z7lw1o/1prdZ22xSi0s4vRuVY1dE0VFiEjH1tzLgHy3p2ln0HceeNcP+wdjQWEez/80xl3RR8GEobmnhi75nw==" saltValue="BCTUDCiJa9FoIpQY3VffNQ==" spinCount="100000" sheet="1"/>
  <mergeCells count="101">
    <mergeCell ref="C121:G121"/>
    <mergeCell ref="C122:G122"/>
    <mergeCell ref="C123:G123"/>
    <mergeCell ref="C124:G124"/>
    <mergeCell ref="C126:G126"/>
    <mergeCell ref="C115:G115"/>
    <mergeCell ref="C116:G116"/>
    <mergeCell ref="C117:G117"/>
    <mergeCell ref="C118:G118"/>
    <mergeCell ref="C119:G119"/>
    <mergeCell ref="C120:G120"/>
    <mergeCell ref="C106:G106"/>
    <mergeCell ref="C107:G107"/>
    <mergeCell ref="C109:G109"/>
    <mergeCell ref="C112:G112"/>
    <mergeCell ref="C113:G113"/>
    <mergeCell ref="C114:G114"/>
    <mergeCell ref="C95:G95"/>
    <mergeCell ref="C98:G98"/>
    <mergeCell ref="C100:G100"/>
    <mergeCell ref="C101:G101"/>
    <mergeCell ref="C104:G104"/>
    <mergeCell ref="C105:G105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86:G86"/>
    <mergeCell ref="C87:G87"/>
    <mergeCell ref="C75:G75"/>
    <mergeCell ref="C77:G77"/>
    <mergeCell ref="C78:G78"/>
    <mergeCell ref="C79:G79"/>
    <mergeCell ref="C80:G80"/>
    <mergeCell ref="C81:G81"/>
    <mergeCell ref="C64:G64"/>
    <mergeCell ref="C65:G65"/>
    <mergeCell ref="C66:G66"/>
    <mergeCell ref="C67:G67"/>
    <mergeCell ref="C70:G70"/>
    <mergeCell ref="C73:G73"/>
    <mergeCell ref="C58:G58"/>
    <mergeCell ref="C59:G59"/>
    <mergeCell ref="C60:G60"/>
    <mergeCell ref="C61:G61"/>
    <mergeCell ref="C62:G62"/>
    <mergeCell ref="C63:G63"/>
    <mergeCell ref="C52:G52"/>
    <mergeCell ref="C53:G53"/>
    <mergeCell ref="C54:G54"/>
    <mergeCell ref="C55:G55"/>
    <mergeCell ref="C56:G56"/>
    <mergeCell ref="C57:G57"/>
    <mergeCell ref="C44:G44"/>
    <mergeCell ref="C45:G45"/>
    <mergeCell ref="C47:G47"/>
    <mergeCell ref="C49:G49"/>
    <mergeCell ref="C50:G50"/>
    <mergeCell ref="C51:G51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4:G24"/>
    <mergeCell ref="C25:G25"/>
    <mergeCell ref="C26:G26"/>
    <mergeCell ref="C27:G27"/>
    <mergeCell ref="C28:G28"/>
    <mergeCell ref="C30:G3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  <mergeCell ref="C18:G18"/>
    <mergeCell ref="C19:G19"/>
    <mergeCell ref="C20:G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64</v>
      </c>
      <c r="C3" s="298" t="s">
        <v>65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51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SUMIF(AG9:AG24,"&lt;&gt;NOR",G9:G24)</f>
        <v>0</v>
      </c>
      <c r="H8" s="164"/>
      <c r="I8" s="164">
        <f>SUM(I9:I24)</f>
        <v>0</v>
      </c>
      <c r="J8" s="164"/>
      <c r="K8" s="164">
        <f>SUM(K9:K24)</f>
        <v>0</v>
      </c>
      <c r="L8" s="164"/>
      <c r="M8" s="164">
        <f>SUM(M9:M24)</f>
        <v>0</v>
      </c>
      <c r="N8" s="164"/>
      <c r="O8" s="164">
        <f>SUM(O9:O24)</f>
        <v>0</v>
      </c>
      <c r="P8" s="164"/>
      <c r="Q8" s="164">
        <f>SUM(Q9:Q24)</f>
        <v>110.63999999999999</v>
      </c>
      <c r="R8" s="164"/>
      <c r="S8" s="164"/>
      <c r="T8" s="165"/>
      <c r="U8" s="159"/>
      <c r="V8" s="159">
        <f>SUM(V9:V24)</f>
        <v>11.37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783</v>
      </c>
      <c r="C9" s="176" t="s">
        <v>173</v>
      </c>
      <c r="D9" s="168" t="s">
        <v>433</v>
      </c>
      <c r="E9" s="169">
        <v>47.4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176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784</v>
      </c>
      <c r="D11" s="157"/>
      <c r="E11" s="158">
        <v>24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7" t="s">
        <v>785</v>
      </c>
      <c r="D12" s="157"/>
      <c r="E12" s="158">
        <v>23.4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6"/>
      <c r="D13" s="307"/>
      <c r="E13" s="307"/>
      <c r="F13" s="307"/>
      <c r="G13" s="30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2</v>
      </c>
      <c r="B14" s="167" t="s">
        <v>783</v>
      </c>
      <c r="C14" s="176" t="s">
        <v>173</v>
      </c>
      <c r="D14" s="168" t="s">
        <v>433</v>
      </c>
      <c r="E14" s="169">
        <v>12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175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4" t="s">
        <v>176</v>
      </c>
      <c r="D15" s="305"/>
      <c r="E15" s="305"/>
      <c r="F15" s="305"/>
      <c r="G15" s="30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786</v>
      </c>
      <c r="D16" s="157"/>
      <c r="E16" s="158">
        <v>12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6"/>
      <c r="D17" s="307"/>
      <c r="E17" s="307"/>
      <c r="F17" s="307"/>
      <c r="G17" s="30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3</v>
      </c>
      <c r="B18" s="167" t="s">
        <v>787</v>
      </c>
      <c r="C18" s="176" t="s">
        <v>788</v>
      </c>
      <c r="D18" s="168" t="s">
        <v>174</v>
      </c>
      <c r="E18" s="169">
        <v>12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2.2000000000000002</v>
      </c>
      <c r="Q18" s="171">
        <f>ROUND(E18*P18,2)</f>
        <v>26.4</v>
      </c>
      <c r="R18" s="171"/>
      <c r="S18" s="171" t="s">
        <v>156</v>
      </c>
      <c r="T18" s="172" t="s">
        <v>157</v>
      </c>
      <c r="U18" s="156">
        <v>0</v>
      </c>
      <c r="V18" s="156">
        <f>ROUND(E18*U18,2)</f>
        <v>0</v>
      </c>
      <c r="W18" s="156"/>
      <c r="X18" s="156" t="s">
        <v>158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4" t="s">
        <v>789</v>
      </c>
      <c r="D19" s="305"/>
      <c r="E19" s="305"/>
      <c r="F19" s="305"/>
      <c r="G19" s="30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3" t="str">
        <f>C19</f>
        <v>Položka zahrnuje veškerou manipulaci s vybouranou sutí a s vybouranými hmotami vč. uložení na skládku. Zahrnuje poplatek za skládku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77" t="s">
        <v>790</v>
      </c>
      <c r="D20" s="157"/>
      <c r="E20" s="158">
        <v>12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06"/>
      <c r="D21" s="307"/>
      <c r="E21" s="307"/>
      <c r="F21" s="307"/>
      <c r="G21" s="307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4</v>
      </c>
      <c r="B22" s="167" t="s">
        <v>791</v>
      </c>
      <c r="C22" s="176" t="s">
        <v>792</v>
      </c>
      <c r="D22" s="168" t="s">
        <v>433</v>
      </c>
      <c r="E22" s="169">
        <v>23.4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3.6</v>
      </c>
      <c r="Q22" s="171">
        <f>ROUND(E22*P22,2)</f>
        <v>84.24</v>
      </c>
      <c r="R22" s="171"/>
      <c r="S22" s="171" t="s">
        <v>316</v>
      </c>
      <c r="T22" s="172" t="s">
        <v>793</v>
      </c>
      <c r="U22" s="156">
        <v>0.48599999999999999</v>
      </c>
      <c r="V22" s="156">
        <f>ROUND(E22*U22,2)</f>
        <v>11.37</v>
      </c>
      <c r="W22" s="156"/>
      <c r="X22" s="156" t="s">
        <v>158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7" t="s">
        <v>785</v>
      </c>
      <c r="D23" s="157"/>
      <c r="E23" s="158">
        <v>23.4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06"/>
      <c r="D24" s="307"/>
      <c r="E24" s="307"/>
      <c r="F24" s="307"/>
      <c r="G24" s="30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0" t="s">
        <v>151</v>
      </c>
      <c r="B25" s="161" t="s">
        <v>95</v>
      </c>
      <c r="C25" s="175" t="s">
        <v>96</v>
      </c>
      <c r="D25" s="162"/>
      <c r="E25" s="163"/>
      <c r="F25" s="164"/>
      <c r="G25" s="164">
        <f>SUMIF(AG26:AG31,"&lt;&gt;NOR",G26:G31)</f>
        <v>0</v>
      </c>
      <c r="H25" s="164"/>
      <c r="I25" s="164">
        <f>SUM(I26:I31)</f>
        <v>0</v>
      </c>
      <c r="J25" s="164"/>
      <c r="K25" s="164">
        <f>SUM(K26:K31)</f>
        <v>0</v>
      </c>
      <c r="L25" s="164"/>
      <c r="M25" s="164">
        <f>SUM(M26:M31)</f>
        <v>0</v>
      </c>
      <c r="N25" s="164"/>
      <c r="O25" s="164">
        <f>SUM(O26:O31)</f>
        <v>0</v>
      </c>
      <c r="P25" s="164"/>
      <c r="Q25" s="164">
        <f>SUM(Q26:Q31)</f>
        <v>0</v>
      </c>
      <c r="R25" s="164"/>
      <c r="S25" s="164"/>
      <c r="T25" s="165"/>
      <c r="U25" s="159"/>
      <c r="V25" s="159">
        <f>SUM(V26:V31)</f>
        <v>0</v>
      </c>
      <c r="W25" s="159"/>
      <c r="X25" s="159"/>
      <c r="AG25" t="s">
        <v>152</v>
      </c>
    </row>
    <row r="26" spans="1:60" outlineLevel="1" x14ac:dyDescent="0.2">
      <c r="A26" s="166">
        <v>5</v>
      </c>
      <c r="B26" s="167" t="s">
        <v>794</v>
      </c>
      <c r="C26" s="176" t="s">
        <v>795</v>
      </c>
      <c r="D26" s="168" t="s">
        <v>796</v>
      </c>
      <c r="E26" s="169">
        <v>34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156</v>
      </c>
      <c r="T26" s="172" t="s">
        <v>235</v>
      </c>
      <c r="U26" s="156">
        <v>0</v>
      </c>
      <c r="V26" s="156">
        <f>ROUND(E26*U26,2)</f>
        <v>0</v>
      </c>
      <c r="W26" s="156"/>
      <c r="X26" s="156" t="s">
        <v>158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4" t="s">
        <v>797</v>
      </c>
      <c r="D27" s="305"/>
      <c r="E27" s="305"/>
      <c r="F27" s="305"/>
      <c r="G27" s="30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08" t="s">
        <v>798</v>
      </c>
      <c r="D28" s="309"/>
      <c r="E28" s="309"/>
      <c r="F28" s="309"/>
      <c r="G28" s="30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08" t="s">
        <v>799</v>
      </c>
      <c r="D29" s="309"/>
      <c r="E29" s="309"/>
      <c r="F29" s="309"/>
      <c r="G29" s="309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77" t="s">
        <v>800</v>
      </c>
      <c r="D30" s="157"/>
      <c r="E30" s="158">
        <v>34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06"/>
      <c r="D31" s="307"/>
      <c r="E31" s="307"/>
      <c r="F31" s="307"/>
      <c r="G31" s="307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0" t="s">
        <v>151</v>
      </c>
      <c r="B32" s="161" t="s">
        <v>106</v>
      </c>
      <c r="C32" s="175" t="s">
        <v>108</v>
      </c>
      <c r="D32" s="162"/>
      <c r="E32" s="163"/>
      <c r="F32" s="164"/>
      <c r="G32" s="164">
        <f>SUMIF(AG33:AG35,"&lt;&gt;NOR",G33:G35)</f>
        <v>0</v>
      </c>
      <c r="H32" s="164"/>
      <c r="I32" s="164">
        <f>SUM(I33:I35)</f>
        <v>0</v>
      </c>
      <c r="J32" s="164"/>
      <c r="K32" s="164">
        <f>SUM(K33:K35)</f>
        <v>0</v>
      </c>
      <c r="L32" s="164"/>
      <c r="M32" s="164">
        <f>SUM(M33:M35)</f>
        <v>0</v>
      </c>
      <c r="N32" s="164"/>
      <c r="O32" s="164">
        <f>SUM(O33:O35)</f>
        <v>0.18</v>
      </c>
      <c r="P32" s="164"/>
      <c r="Q32" s="164">
        <f>SUM(Q33:Q35)</f>
        <v>0</v>
      </c>
      <c r="R32" s="164"/>
      <c r="S32" s="164"/>
      <c r="T32" s="165"/>
      <c r="U32" s="159"/>
      <c r="V32" s="159">
        <f>SUM(V33:V35)</f>
        <v>0</v>
      </c>
      <c r="W32" s="159"/>
      <c r="X32" s="159"/>
      <c r="AG32" t="s">
        <v>152</v>
      </c>
    </row>
    <row r="33" spans="1:60" outlineLevel="1" x14ac:dyDescent="0.2">
      <c r="A33" s="166">
        <v>6</v>
      </c>
      <c r="B33" s="167" t="s">
        <v>801</v>
      </c>
      <c r="C33" s="176" t="s">
        <v>802</v>
      </c>
      <c r="D33" s="168" t="s">
        <v>744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0.18245</v>
      </c>
      <c r="O33" s="171">
        <f>ROUND(E33*N33,2)</f>
        <v>0.18</v>
      </c>
      <c r="P33" s="171">
        <v>0</v>
      </c>
      <c r="Q33" s="171">
        <f>ROUND(E33*P33,2)</f>
        <v>0</v>
      </c>
      <c r="R33" s="171"/>
      <c r="S33" s="171" t="s">
        <v>316</v>
      </c>
      <c r="T33" s="172" t="s">
        <v>157</v>
      </c>
      <c r="U33" s="156">
        <v>0</v>
      </c>
      <c r="V33" s="156">
        <f>ROUND(E33*U33,2)</f>
        <v>0</v>
      </c>
      <c r="W33" s="156"/>
      <c r="X33" s="156" t="s">
        <v>158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159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4" t="s">
        <v>803</v>
      </c>
      <c r="D34" s="305"/>
      <c r="E34" s="305"/>
      <c r="F34" s="305"/>
      <c r="G34" s="30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06"/>
      <c r="D35" s="307"/>
      <c r="E35" s="307"/>
      <c r="F35" s="307"/>
      <c r="G35" s="307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0" t="s">
        <v>151</v>
      </c>
      <c r="B36" s="161" t="s">
        <v>109</v>
      </c>
      <c r="C36" s="175" t="s">
        <v>110</v>
      </c>
      <c r="D36" s="162"/>
      <c r="E36" s="163"/>
      <c r="F36" s="164"/>
      <c r="G36" s="164">
        <f>SUMIF(AG37:AG40,"&lt;&gt;NOR",G37:G40)</f>
        <v>0</v>
      </c>
      <c r="H36" s="164"/>
      <c r="I36" s="164">
        <f>SUM(I37:I40)</f>
        <v>0</v>
      </c>
      <c r="J36" s="164"/>
      <c r="K36" s="164">
        <f>SUM(K37:K40)</f>
        <v>0</v>
      </c>
      <c r="L36" s="164"/>
      <c r="M36" s="164">
        <f>SUM(M37:M40)</f>
        <v>0</v>
      </c>
      <c r="N36" s="164"/>
      <c r="O36" s="164">
        <f>SUM(O37:O40)</f>
        <v>0</v>
      </c>
      <c r="P36" s="164"/>
      <c r="Q36" s="164">
        <f>SUM(Q37:Q40)</f>
        <v>0</v>
      </c>
      <c r="R36" s="164"/>
      <c r="S36" s="164"/>
      <c r="T36" s="165"/>
      <c r="U36" s="159"/>
      <c r="V36" s="159">
        <f>SUM(V37:V40)</f>
        <v>0</v>
      </c>
      <c r="W36" s="159"/>
      <c r="X36" s="159"/>
      <c r="AG36" t="s">
        <v>152</v>
      </c>
    </row>
    <row r="37" spans="1:60" outlineLevel="1" x14ac:dyDescent="0.2">
      <c r="A37" s="166">
        <v>7</v>
      </c>
      <c r="B37" s="167" t="s">
        <v>804</v>
      </c>
      <c r="C37" s="176" t="s">
        <v>805</v>
      </c>
      <c r="D37" s="168" t="s">
        <v>221</v>
      </c>
      <c r="E37" s="169">
        <v>180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316</v>
      </c>
      <c r="T37" s="172" t="s">
        <v>268</v>
      </c>
      <c r="U37" s="156">
        <v>0</v>
      </c>
      <c r="V37" s="156">
        <f>ROUND(E37*U37,2)</f>
        <v>0</v>
      </c>
      <c r="W37" s="156"/>
      <c r="X37" s="156" t="s">
        <v>158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4" t="s">
        <v>806</v>
      </c>
      <c r="D38" s="305"/>
      <c r="E38" s="305"/>
      <c r="F38" s="305"/>
      <c r="G38" s="305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7" t="s">
        <v>807</v>
      </c>
      <c r="D39" s="157"/>
      <c r="E39" s="158">
        <v>180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306"/>
      <c r="D40" s="307"/>
      <c r="E40" s="307"/>
      <c r="F40" s="307"/>
      <c r="G40" s="30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0" t="s">
        <v>151</v>
      </c>
      <c r="B41" s="161" t="s">
        <v>113</v>
      </c>
      <c r="C41" s="175" t="s">
        <v>114</v>
      </c>
      <c r="D41" s="162"/>
      <c r="E41" s="163"/>
      <c r="F41" s="164"/>
      <c r="G41" s="164">
        <f>SUMIF(AG42:AG49,"&lt;&gt;NOR",G42:G49)</f>
        <v>0</v>
      </c>
      <c r="H41" s="164"/>
      <c r="I41" s="164">
        <f>SUM(I42:I49)</f>
        <v>0</v>
      </c>
      <c r="J41" s="164"/>
      <c r="K41" s="164">
        <f>SUM(K42:K49)</f>
        <v>0</v>
      </c>
      <c r="L41" s="164"/>
      <c r="M41" s="164">
        <f>SUM(M42:M49)</f>
        <v>0</v>
      </c>
      <c r="N41" s="164"/>
      <c r="O41" s="164">
        <f>SUM(O42:O49)</f>
        <v>0</v>
      </c>
      <c r="P41" s="164"/>
      <c r="Q41" s="164">
        <f>SUM(Q42:Q49)</f>
        <v>0</v>
      </c>
      <c r="R41" s="164"/>
      <c r="S41" s="164"/>
      <c r="T41" s="165"/>
      <c r="U41" s="159"/>
      <c r="V41" s="159">
        <f>SUM(V42:V49)</f>
        <v>0</v>
      </c>
      <c r="W41" s="159"/>
      <c r="X41" s="159"/>
      <c r="AG41" t="s">
        <v>152</v>
      </c>
    </row>
    <row r="42" spans="1:60" outlineLevel="1" x14ac:dyDescent="0.2">
      <c r="A42" s="166">
        <v>8</v>
      </c>
      <c r="B42" s="167" t="s">
        <v>808</v>
      </c>
      <c r="C42" s="176" t="s">
        <v>809</v>
      </c>
      <c r="D42" s="168" t="s">
        <v>234</v>
      </c>
      <c r="E42" s="169">
        <v>160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156</v>
      </c>
      <c r="T42" s="172" t="s">
        <v>235</v>
      </c>
      <c r="U42" s="156">
        <v>0</v>
      </c>
      <c r="V42" s="156">
        <f>ROUND(E42*U42,2)</f>
        <v>0</v>
      </c>
      <c r="W42" s="156"/>
      <c r="X42" s="156" t="s">
        <v>158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4" t="s">
        <v>183</v>
      </c>
      <c r="D43" s="305"/>
      <c r="E43" s="305"/>
      <c r="F43" s="305"/>
      <c r="G43" s="30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8" t="s">
        <v>810</v>
      </c>
      <c r="D44" s="309"/>
      <c r="E44" s="309"/>
      <c r="F44" s="309"/>
      <c r="G44" s="309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08" t="s">
        <v>811</v>
      </c>
      <c r="D45" s="309"/>
      <c r="E45" s="309"/>
      <c r="F45" s="309"/>
      <c r="G45" s="30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308" t="s">
        <v>812</v>
      </c>
      <c r="D46" s="309"/>
      <c r="E46" s="309"/>
      <c r="F46" s="309"/>
      <c r="G46" s="30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08" t="s">
        <v>813</v>
      </c>
      <c r="D47" s="309"/>
      <c r="E47" s="309"/>
      <c r="F47" s="309"/>
      <c r="G47" s="30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77" t="s">
        <v>814</v>
      </c>
      <c r="D48" s="157"/>
      <c r="E48" s="158">
        <v>160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06"/>
      <c r="D49" s="307"/>
      <c r="E49" s="307"/>
      <c r="F49" s="307"/>
      <c r="G49" s="30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0" t="s">
        <v>151</v>
      </c>
      <c r="B50" s="161" t="s">
        <v>121</v>
      </c>
      <c r="C50" s="175" t="s">
        <v>122</v>
      </c>
      <c r="D50" s="162"/>
      <c r="E50" s="163"/>
      <c r="F50" s="164"/>
      <c r="G50" s="164">
        <f>SUMIF(AG51:AG56,"&lt;&gt;NOR",G51:G56)</f>
        <v>0</v>
      </c>
      <c r="H50" s="164"/>
      <c r="I50" s="164">
        <f>SUM(I51:I56)</f>
        <v>0</v>
      </c>
      <c r="J50" s="164"/>
      <c r="K50" s="164">
        <f>SUM(K51:K56)</f>
        <v>0</v>
      </c>
      <c r="L50" s="164"/>
      <c r="M50" s="164">
        <f>SUM(M51:M56)</f>
        <v>0</v>
      </c>
      <c r="N50" s="164"/>
      <c r="O50" s="164">
        <f>SUM(O51:O56)</f>
        <v>0</v>
      </c>
      <c r="P50" s="164"/>
      <c r="Q50" s="164">
        <f>SUM(Q51:Q56)</f>
        <v>0</v>
      </c>
      <c r="R50" s="164"/>
      <c r="S50" s="164"/>
      <c r="T50" s="165"/>
      <c r="U50" s="159"/>
      <c r="V50" s="159">
        <f>SUM(V51:V56)</f>
        <v>0</v>
      </c>
      <c r="W50" s="159"/>
      <c r="X50" s="159"/>
      <c r="AG50" t="s">
        <v>152</v>
      </c>
    </row>
    <row r="51" spans="1:60" outlineLevel="1" x14ac:dyDescent="0.2">
      <c r="A51" s="166">
        <v>9</v>
      </c>
      <c r="B51" s="167" t="s">
        <v>815</v>
      </c>
      <c r="C51" s="176" t="s">
        <v>816</v>
      </c>
      <c r="D51" s="168" t="s">
        <v>234</v>
      </c>
      <c r="E51" s="169">
        <v>204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156</v>
      </c>
      <c r="T51" s="172" t="s">
        <v>235</v>
      </c>
      <c r="U51" s="156">
        <v>0</v>
      </c>
      <c r="V51" s="156">
        <f>ROUND(E51*U51,2)</f>
        <v>0</v>
      </c>
      <c r="W51" s="156"/>
      <c r="X51" s="156" t="s">
        <v>158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304" t="s">
        <v>817</v>
      </c>
      <c r="D52" s="305"/>
      <c r="E52" s="305"/>
      <c r="F52" s="305"/>
      <c r="G52" s="305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3" t="str">
        <f>C52</f>
        <v>- položka zahrnuje vedle vlastního pletiva i rámy, rošty, lišty, kování, podpěrné, závěsné, upevňovací prvky, spojovací a těsnící materiál, pomocný materiál, kompletní povrchovou úpravu.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8" t="s">
        <v>818</v>
      </c>
      <c r="D53" s="309"/>
      <c r="E53" s="309"/>
      <c r="F53" s="309"/>
      <c r="G53" s="30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8" t="s">
        <v>819</v>
      </c>
      <c r="D54" s="309"/>
      <c r="E54" s="309"/>
      <c r="F54" s="309"/>
      <c r="G54" s="30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73" t="str">
        <f>C54</f>
        <v>- součástí položky je  případně i ostnatý drát, uvažovaná plocha se pak vypočítává po horní hranu drátu.</v>
      </c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77" t="s">
        <v>820</v>
      </c>
      <c r="D55" s="157"/>
      <c r="E55" s="158">
        <v>204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306"/>
      <c r="D56" s="307"/>
      <c r="E56" s="307"/>
      <c r="F56" s="307"/>
      <c r="G56" s="307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7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138</v>
      </c>
    </row>
    <row r="58" spans="1:60" x14ac:dyDescent="0.2">
      <c r="A58" s="150"/>
      <c r="B58" s="151" t="s">
        <v>29</v>
      </c>
      <c r="C58" s="179"/>
      <c r="D58" s="152"/>
      <c r="E58" s="153"/>
      <c r="F58" s="153"/>
      <c r="G58" s="174">
        <f>G8+G25+G32+G36+G41+G50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375</v>
      </c>
    </row>
    <row r="59" spans="1:60" x14ac:dyDescent="0.2">
      <c r="C59" s="180"/>
      <c r="D59" s="10"/>
      <c r="AG59" t="s">
        <v>376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kd2AlBGuwUhb+cf+O1wbJY3bfSfMhbIEzGqxecK7xUHtMegni8fOFwyfj/DAfMUwoGXjfMObl4tTwyMqIGI8g==" saltValue="Pk8thGGBjBGT5GakHyvtCQ==" spinCount="100000" sheet="1"/>
  <mergeCells count="29">
    <mergeCell ref="C49:G49"/>
    <mergeCell ref="C52:G52"/>
    <mergeCell ref="C53:G53"/>
    <mergeCell ref="C54:G54"/>
    <mergeCell ref="C56:G56"/>
    <mergeCell ref="C47:G47"/>
    <mergeCell ref="C28:G28"/>
    <mergeCell ref="C29:G29"/>
    <mergeCell ref="C31:G31"/>
    <mergeCell ref="C34:G34"/>
    <mergeCell ref="C35:G35"/>
    <mergeCell ref="C38:G38"/>
    <mergeCell ref="C40:G40"/>
    <mergeCell ref="C43:G43"/>
    <mergeCell ref="C44:G44"/>
    <mergeCell ref="C45:G45"/>
    <mergeCell ref="C46:G46"/>
    <mergeCell ref="C27:G27"/>
    <mergeCell ref="A1:G1"/>
    <mergeCell ref="C2:G2"/>
    <mergeCell ref="C3:G3"/>
    <mergeCell ref="C4:G4"/>
    <mergeCell ref="C10:G10"/>
    <mergeCell ref="C13:G13"/>
    <mergeCell ref="C15:G15"/>
    <mergeCell ref="C17:G17"/>
    <mergeCell ref="C19:G19"/>
    <mergeCell ref="C21:G21"/>
    <mergeCell ref="C24:G2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1" width="0" style="181" hidden="1" customWidth="1"/>
    <col min="12" max="12" width="4.85546875" style="181" hidden="1" customWidth="1"/>
    <col min="13" max="13" width="6.85546875" style="181" hidden="1" customWidth="1"/>
    <col min="14" max="15" width="9" style="181" hidden="1" customWidth="1"/>
    <col min="16" max="17" width="8.7109375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4.5703125" style="181" hidden="1" customWidth="1"/>
    <col min="30" max="30" width="0" style="181" hidden="1" customWidth="1"/>
    <col min="31" max="31" width="8.7109375" style="181" hidden="1" customWidth="1"/>
    <col min="32" max="32" width="8.5703125" style="181" hidden="1" customWidth="1"/>
    <col min="33" max="33" width="7.85546875" style="181" hidden="1" customWidth="1"/>
    <col min="34" max="34" width="8.85546875" style="181" hidden="1" customWidth="1"/>
    <col min="35" max="35" width="17.140625" style="181" hidden="1" customWidth="1"/>
    <col min="36" max="36" width="7.7109375" style="181" hidden="1" customWidth="1"/>
    <col min="37" max="37" width="5.5703125" style="181" hidden="1" customWidth="1"/>
    <col min="38" max="38" width="15.7109375" style="181" hidden="1" customWidth="1"/>
    <col min="39" max="39" width="7.7109375" style="181" customWidth="1"/>
    <col min="40" max="40" width="10.42578125" style="181" customWidth="1"/>
    <col min="41" max="41" width="6" style="181" customWidth="1"/>
    <col min="42" max="52" width="9.140625" style="181"/>
    <col min="53" max="53" width="98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23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234" t="s">
        <v>66</v>
      </c>
      <c r="C3" s="313" t="s">
        <v>67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235" t="s">
        <v>50</v>
      </c>
      <c r="C4" s="316" t="s">
        <v>68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87</v>
      </c>
      <c r="C8" s="202" t="s">
        <v>88</v>
      </c>
      <c r="D8" s="203"/>
      <c r="E8" s="204"/>
      <c r="F8" s="205"/>
      <c r="G8" s="205">
        <f>SUMIF(AG9:AG45,"&lt;&gt;NOR",G9:G45)</f>
        <v>0</v>
      </c>
      <c r="H8" s="205"/>
      <c r="I8" s="205">
        <f>SUM(I9:I42)</f>
        <v>0</v>
      </c>
      <c r="J8" s="205"/>
      <c r="K8" s="205">
        <f>SUM(K9:K42)</f>
        <v>0</v>
      </c>
      <c r="L8" s="205"/>
      <c r="M8" s="205">
        <f>SUM(M9:M42)</f>
        <v>0</v>
      </c>
      <c r="N8" s="205"/>
      <c r="O8" s="205">
        <f>SUM(O9:O42)</f>
        <v>0</v>
      </c>
      <c r="P8" s="205"/>
      <c r="Q8" s="205">
        <f>SUM(Q9:Q42)</f>
        <v>0</v>
      </c>
      <c r="R8" s="205"/>
      <c r="S8" s="205"/>
      <c r="T8" s="206"/>
      <c r="U8" s="207"/>
      <c r="V8" s="207">
        <f>SUM(V9:V42)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821</v>
      </c>
      <c r="C9" s="210" t="s">
        <v>822</v>
      </c>
      <c r="D9" s="211" t="s">
        <v>234</v>
      </c>
      <c r="E9" s="212">
        <v>341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235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823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21" t="s">
        <v>824</v>
      </c>
      <c r="D11" s="322"/>
      <c r="E11" s="322"/>
      <c r="F11" s="322"/>
      <c r="G11" s="322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161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outlineLevel="1" x14ac:dyDescent="0.2">
      <c r="A12" s="219"/>
      <c r="B12" s="220"/>
      <c r="C12" s="321" t="s">
        <v>825</v>
      </c>
      <c r="D12" s="322"/>
      <c r="E12" s="322"/>
      <c r="F12" s="322"/>
      <c r="G12" s="322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18"/>
      <c r="AA12" s="218"/>
      <c r="AB12" s="218"/>
      <c r="AC12" s="218"/>
      <c r="AD12" s="218"/>
      <c r="AE12" s="218"/>
      <c r="AF12" s="218"/>
      <c r="AG12" s="218" t="s">
        <v>161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221" t="s">
        <v>826</v>
      </c>
      <c r="D13" s="222"/>
      <c r="E13" s="223">
        <v>3100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163</v>
      </c>
      <c r="AH13" s="218">
        <v>0</v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19"/>
      <c r="B14" s="220"/>
      <c r="C14" s="221" t="s">
        <v>827</v>
      </c>
      <c r="D14" s="222"/>
      <c r="E14" s="223">
        <v>-2759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8"/>
      <c r="Z14" s="218"/>
      <c r="AA14" s="218"/>
      <c r="AB14" s="218"/>
      <c r="AC14" s="218"/>
      <c r="AD14" s="218"/>
      <c r="AE14" s="218"/>
      <c r="AF14" s="218"/>
      <c r="AG14" s="218" t="s">
        <v>163</v>
      </c>
      <c r="AH14" s="218">
        <v>0</v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19"/>
      <c r="B15" s="220"/>
      <c r="C15" s="319"/>
      <c r="D15" s="320"/>
      <c r="E15" s="320"/>
      <c r="F15" s="320"/>
      <c r="G15" s="320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18"/>
      <c r="AA15" s="218"/>
      <c r="AB15" s="218"/>
      <c r="AC15" s="218"/>
      <c r="AD15" s="218"/>
      <c r="AE15" s="218"/>
      <c r="AF15" s="218"/>
      <c r="AG15" s="218" t="s">
        <v>164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outlineLevel="1" x14ac:dyDescent="0.2">
      <c r="A16" s="208">
        <v>2</v>
      </c>
      <c r="B16" s="209" t="s">
        <v>828</v>
      </c>
      <c r="C16" s="210" t="s">
        <v>829</v>
      </c>
      <c r="D16" s="211" t="s">
        <v>332</v>
      </c>
      <c r="E16" s="212">
        <v>7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4"/>
      <c r="S16" s="214" t="s">
        <v>156</v>
      </c>
      <c r="T16" s="216" t="s">
        <v>235</v>
      </c>
      <c r="U16" s="217">
        <v>0</v>
      </c>
      <c r="V16" s="217">
        <f>ROUND(E16*U16,2)</f>
        <v>0</v>
      </c>
      <c r="W16" s="217"/>
      <c r="X16" s="217" t="s">
        <v>158</v>
      </c>
      <c r="Y16" s="218"/>
      <c r="Z16" s="218"/>
      <c r="AA16" s="218"/>
      <c r="AB16" s="218"/>
      <c r="AC16" s="218"/>
      <c r="AD16" s="218"/>
      <c r="AE16" s="218"/>
      <c r="AF16" s="218"/>
      <c r="AG16" s="218" t="s">
        <v>159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</row>
    <row r="17" spans="1:60" outlineLevel="1" x14ac:dyDescent="0.2">
      <c r="A17" s="219"/>
      <c r="B17" s="220"/>
      <c r="C17" s="323" t="s">
        <v>830</v>
      </c>
      <c r="D17" s="324"/>
      <c r="E17" s="324"/>
      <c r="F17" s="324"/>
      <c r="G17" s="324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161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40" t="str">
        <f>C17</f>
        <v>Kácení stromů se měří v [ks] poražených stromů (průměr stromů se měří ve výšce 1,3m nad terénem) a zahrnuje zejména:</v>
      </c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19"/>
      <c r="B18" s="220"/>
      <c r="C18" s="321" t="s">
        <v>831</v>
      </c>
      <c r="D18" s="322"/>
      <c r="E18" s="322"/>
      <c r="F18" s="322"/>
      <c r="G18" s="322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218"/>
      <c r="AA18" s="218"/>
      <c r="AB18" s="218"/>
      <c r="AC18" s="218"/>
      <c r="AD18" s="218"/>
      <c r="AE18" s="218"/>
      <c r="AF18" s="218"/>
      <c r="AG18" s="218" t="s">
        <v>161</v>
      </c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321" t="s">
        <v>832</v>
      </c>
      <c r="D19" s="322"/>
      <c r="E19" s="322"/>
      <c r="F19" s="322"/>
      <c r="G19" s="322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161</v>
      </c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outlineLevel="1" x14ac:dyDescent="0.2">
      <c r="A20" s="219"/>
      <c r="B20" s="220"/>
      <c r="C20" s="321" t="s">
        <v>833</v>
      </c>
      <c r="D20" s="322"/>
      <c r="E20" s="322"/>
      <c r="F20" s="322"/>
      <c r="G20" s="322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8"/>
      <c r="Z20" s="218"/>
      <c r="AA20" s="218"/>
      <c r="AB20" s="218"/>
      <c r="AC20" s="218"/>
      <c r="AD20" s="218"/>
      <c r="AE20" s="218"/>
      <c r="AF20" s="218"/>
      <c r="AG20" s="218" t="s">
        <v>161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outlineLevel="1" x14ac:dyDescent="0.2">
      <c r="A21" s="219"/>
      <c r="B21" s="220"/>
      <c r="C21" s="321" t="s">
        <v>834</v>
      </c>
      <c r="D21" s="322"/>
      <c r="E21" s="322"/>
      <c r="F21" s="322"/>
      <c r="G21" s="322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 t="s">
        <v>161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outlineLevel="1" x14ac:dyDescent="0.2">
      <c r="A22" s="219"/>
      <c r="B22" s="220"/>
      <c r="C22" s="321" t="s">
        <v>835</v>
      </c>
      <c r="D22" s="322"/>
      <c r="E22" s="322"/>
      <c r="F22" s="322"/>
      <c r="G22" s="322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8"/>
      <c r="Z22" s="218"/>
      <c r="AA22" s="218"/>
      <c r="AB22" s="218"/>
      <c r="AC22" s="218"/>
      <c r="AD22" s="218"/>
      <c r="AE22" s="218"/>
      <c r="AF22" s="218"/>
      <c r="AG22" s="218" t="s">
        <v>161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1" t="s">
        <v>836</v>
      </c>
      <c r="D23" s="322"/>
      <c r="E23" s="322"/>
      <c r="F23" s="322"/>
      <c r="G23" s="32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161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outlineLevel="1" x14ac:dyDescent="0.2">
      <c r="A24" s="219"/>
      <c r="B24" s="220"/>
      <c r="C24" s="321" t="s">
        <v>837</v>
      </c>
      <c r="D24" s="322"/>
      <c r="E24" s="322"/>
      <c r="F24" s="322"/>
      <c r="G24" s="32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/>
      <c r="Z24" s="218"/>
      <c r="AA24" s="218"/>
      <c r="AB24" s="218"/>
      <c r="AC24" s="218"/>
      <c r="AD24" s="218"/>
      <c r="AE24" s="218"/>
      <c r="AF24" s="218"/>
      <c r="AG24" s="218" t="s">
        <v>161</v>
      </c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</row>
    <row r="25" spans="1:60" outlineLevel="1" x14ac:dyDescent="0.2">
      <c r="A25" s="219"/>
      <c r="B25" s="220"/>
      <c r="C25" s="321" t="s">
        <v>838</v>
      </c>
      <c r="D25" s="322"/>
      <c r="E25" s="322"/>
      <c r="F25" s="322"/>
      <c r="G25" s="32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/>
      <c r="Z25" s="218"/>
      <c r="AA25" s="218"/>
      <c r="AB25" s="218"/>
      <c r="AC25" s="218"/>
      <c r="AD25" s="218"/>
      <c r="AE25" s="218"/>
      <c r="AF25" s="218"/>
      <c r="AG25" s="218" t="s">
        <v>161</v>
      </c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319"/>
      <c r="D26" s="320"/>
      <c r="E26" s="320"/>
      <c r="F26" s="320"/>
      <c r="G26" s="320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164</v>
      </c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08">
        <v>3</v>
      </c>
      <c r="B27" s="209" t="s">
        <v>172</v>
      </c>
      <c r="C27" s="210" t="s">
        <v>173</v>
      </c>
      <c r="D27" s="211" t="s">
        <v>174</v>
      </c>
      <c r="E27" s="212">
        <v>1189.4000000000001</v>
      </c>
      <c r="F27" s="215"/>
      <c r="G27" s="214">
        <f>ROUND(E27*F27,2)</f>
        <v>0</v>
      </c>
      <c r="H27" s="215"/>
      <c r="I27" s="214">
        <f>ROUND(E27*H27,2)</f>
        <v>0</v>
      </c>
      <c r="J27" s="215"/>
      <c r="K27" s="214">
        <f>ROUND(E27*J27,2)</f>
        <v>0</v>
      </c>
      <c r="L27" s="214">
        <v>21</v>
      </c>
      <c r="M27" s="214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4"/>
      <c r="S27" s="214" t="s">
        <v>156</v>
      </c>
      <c r="T27" s="216" t="s">
        <v>175</v>
      </c>
      <c r="U27" s="217">
        <v>0</v>
      </c>
      <c r="V27" s="217">
        <f>ROUND(E27*U27,2)</f>
        <v>0</v>
      </c>
      <c r="W27" s="217"/>
      <c r="X27" s="217" t="s">
        <v>158</v>
      </c>
      <c r="Y27" s="218"/>
      <c r="Z27" s="218"/>
      <c r="AA27" s="218"/>
      <c r="AB27" s="218"/>
      <c r="AC27" s="218"/>
      <c r="AD27" s="218"/>
      <c r="AE27" s="218"/>
      <c r="AF27" s="218"/>
      <c r="AG27" s="218" t="s">
        <v>159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19"/>
      <c r="B28" s="220"/>
      <c r="C28" s="323" t="s">
        <v>176</v>
      </c>
      <c r="D28" s="324"/>
      <c r="E28" s="324"/>
      <c r="F28" s="324"/>
      <c r="G28" s="324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8"/>
      <c r="Z28" s="218"/>
      <c r="AA28" s="218"/>
      <c r="AB28" s="218"/>
      <c r="AC28" s="218"/>
      <c r="AD28" s="218"/>
      <c r="AE28" s="218"/>
      <c r="AF28" s="218"/>
      <c r="AG28" s="218" t="s">
        <v>161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221" t="s">
        <v>839</v>
      </c>
      <c r="D29" s="222"/>
      <c r="E29" s="223">
        <v>2047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163</v>
      </c>
      <c r="AH29" s="218">
        <v>0</v>
      </c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221" t="s">
        <v>840</v>
      </c>
      <c r="D30" s="222"/>
      <c r="E30" s="223">
        <v>-305.8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163</v>
      </c>
      <c r="AH30" s="218">
        <v>0</v>
      </c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221" t="s">
        <v>841</v>
      </c>
      <c r="D31" s="222"/>
      <c r="E31" s="223">
        <v>-551.79999999999995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163</v>
      </c>
      <c r="AH31" s="218">
        <v>0</v>
      </c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19"/>
      <c r="B32" s="220"/>
      <c r="C32" s="319"/>
      <c r="D32" s="320"/>
      <c r="E32" s="320"/>
      <c r="F32" s="320"/>
      <c r="G32" s="320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18"/>
      <c r="AA32" s="218"/>
      <c r="AB32" s="218"/>
      <c r="AC32" s="218"/>
      <c r="AD32" s="218"/>
      <c r="AE32" s="218"/>
      <c r="AF32" s="218"/>
      <c r="AG32" s="218" t="s">
        <v>164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08">
        <v>4</v>
      </c>
      <c r="B33" s="209" t="s">
        <v>842</v>
      </c>
      <c r="C33" s="210" t="s">
        <v>843</v>
      </c>
      <c r="D33" s="211" t="s">
        <v>744</v>
      </c>
      <c r="E33" s="212">
        <v>1</v>
      </c>
      <c r="F33" s="215"/>
      <c r="G33" s="214">
        <f>ROUND(E33*F33,2)</f>
        <v>0</v>
      </c>
      <c r="H33" s="215"/>
      <c r="I33" s="214">
        <f>ROUND(E33*H33,2)</f>
        <v>0</v>
      </c>
      <c r="J33" s="215"/>
      <c r="K33" s="214">
        <f>ROUND(E33*J33,2)</f>
        <v>0</v>
      </c>
      <c r="L33" s="214">
        <v>21</v>
      </c>
      <c r="M33" s="214">
        <f>G33*(1+L33/100)</f>
        <v>0</v>
      </c>
      <c r="N33" s="214">
        <v>2.99E-3</v>
      </c>
      <c r="O33" s="214">
        <f>ROUND(E33*N33,2)</f>
        <v>0</v>
      </c>
      <c r="P33" s="214">
        <v>0</v>
      </c>
      <c r="Q33" s="214">
        <f>ROUND(E33*P33,2)</f>
        <v>0</v>
      </c>
      <c r="R33" s="214"/>
      <c r="S33" s="214" t="s">
        <v>316</v>
      </c>
      <c r="T33" s="216" t="s">
        <v>175</v>
      </c>
      <c r="U33" s="217">
        <v>0</v>
      </c>
      <c r="V33" s="217">
        <f>ROUND(E33*U33,2)</f>
        <v>0</v>
      </c>
      <c r="W33" s="217"/>
      <c r="X33" s="217" t="s">
        <v>158</v>
      </c>
      <c r="Y33" s="218"/>
      <c r="Z33" s="218"/>
      <c r="AA33" s="218"/>
      <c r="AB33" s="218"/>
      <c r="AC33" s="218"/>
      <c r="AD33" s="218"/>
      <c r="AE33" s="218"/>
      <c r="AF33" s="218"/>
      <c r="AG33" s="218" t="s">
        <v>159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outlineLevel="1" x14ac:dyDescent="0.2">
      <c r="A34" s="219"/>
      <c r="B34" s="220"/>
      <c r="C34" s="323" t="s">
        <v>844</v>
      </c>
      <c r="D34" s="324"/>
      <c r="E34" s="324"/>
      <c r="F34" s="324"/>
      <c r="G34" s="32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319"/>
      <c r="D35" s="320"/>
      <c r="E35" s="320"/>
      <c r="F35" s="320"/>
      <c r="G35" s="320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164</v>
      </c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outlineLevel="1" x14ac:dyDescent="0.2">
      <c r="A36" s="208">
        <v>5</v>
      </c>
      <c r="B36" s="209" t="s">
        <v>845</v>
      </c>
      <c r="C36" s="210" t="s">
        <v>846</v>
      </c>
      <c r="D36" s="211" t="s">
        <v>174</v>
      </c>
      <c r="E36" s="212">
        <v>1189.4000000000001</v>
      </c>
      <c r="F36" s="215"/>
      <c r="G36" s="214">
        <f>ROUND(E36*F36,2)</f>
        <v>0</v>
      </c>
      <c r="H36" s="215"/>
      <c r="I36" s="214">
        <f>ROUND(E36*H36,2)</f>
        <v>0</v>
      </c>
      <c r="J36" s="215"/>
      <c r="K36" s="214">
        <f>ROUND(E36*J36,2)</f>
        <v>0</v>
      </c>
      <c r="L36" s="214">
        <v>21</v>
      </c>
      <c r="M36" s="214">
        <f>G36*(1+L36/100)</f>
        <v>0</v>
      </c>
      <c r="N36" s="214">
        <v>0</v>
      </c>
      <c r="O36" s="214">
        <f>ROUND(E36*N36,2)</f>
        <v>0</v>
      </c>
      <c r="P36" s="214">
        <v>0</v>
      </c>
      <c r="Q36" s="214">
        <f>ROUND(E36*P36,2)</f>
        <v>0</v>
      </c>
      <c r="R36" s="214"/>
      <c r="S36" s="214" t="s">
        <v>156</v>
      </c>
      <c r="T36" s="216" t="s">
        <v>157</v>
      </c>
      <c r="U36" s="217">
        <v>0</v>
      </c>
      <c r="V36" s="217">
        <f>ROUND(E36*U36,2)</f>
        <v>0</v>
      </c>
      <c r="W36" s="217"/>
      <c r="X36" s="217" t="s">
        <v>158</v>
      </c>
      <c r="Y36" s="218"/>
      <c r="Z36" s="218"/>
      <c r="AA36" s="218"/>
      <c r="AB36" s="218"/>
      <c r="AC36" s="218"/>
      <c r="AD36" s="218"/>
      <c r="AE36" s="218"/>
      <c r="AF36" s="218"/>
      <c r="AG36" s="218" t="s">
        <v>159</v>
      </c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60" outlineLevel="1" x14ac:dyDescent="0.2">
      <c r="A37" s="219"/>
      <c r="B37" s="220"/>
      <c r="C37" s="323" t="s">
        <v>847</v>
      </c>
      <c r="D37" s="324"/>
      <c r="E37" s="324"/>
      <c r="F37" s="324"/>
      <c r="G37" s="324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  <c r="Z37" s="218"/>
      <c r="AA37" s="218"/>
      <c r="AB37" s="218"/>
      <c r="AC37" s="218"/>
      <c r="AD37" s="218"/>
      <c r="AE37" s="218"/>
      <c r="AF37" s="218"/>
      <c r="AG37" s="218" t="s">
        <v>161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1" t="s">
        <v>848</v>
      </c>
      <c r="D38" s="322"/>
      <c r="E38" s="322"/>
      <c r="F38" s="322"/>
      <c r="G38" s="32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161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outlineLevel="1" x14ac:dyDescent="0.2">
      <c r="A39" s="219"/>
      <c r="B39" s="220"/>
      <c r="C39" s="221" t="s">
        <v>839</v>
      </c>
      <c r="D39" s="222"/>
      <c r="E39" s="223">
        <v>2047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8"/>
      <c r="Z39" s="218"/>
      <c r="AA39" s="218"/>
      <c r="AB39" s="218"/>
      <c r="AC39" s="218"/>
      <c r="AD39" s="218"/>
      <c r="AE39" s="218"/>
      <c r="AF39" s="218"/>
      <c r="AG39" s="218" t="s">
        <v>163</v>
      </c>
      <c r="AH39" s="218">
        <v>0</v>
      </c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60" outlineLevel="1" x14ac:dyDescent="0.2">
      <c r="A40" s="219"/>
      <c r="B40" s="220"/>
      <c r="C40" s="221" t="s">
        <v>840</v>
      </c>
      <c r="D40" s="222"/>
      <c r="E40" s="223">
        <v>-305.8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8"/>
      <c r="Z40" s="218"/>
      <c r="AA40" s="218"/>
      <c r="AB40" s="218"/>
      <c r="AC40" s="218"/>
      <c r="AD40" s="218"/>
      <c r="AE40" s="218"/>
      <c r="AF40" s="218"/>
      <c r="AG40" s="218" t="s">
        <v>163</v>
      </c>
      <c r="AH40" s="218">
        <v>0</v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outlineLevel="1" x14ac:dyDescent="0.2">
      <c r="A41" s="219"/>
      <c r="B41" s="220"/>
      <c r="C41" s="221" t="s">
        <v>841</v>
      </c>
      <c r="D41" s="222"/>
      <c r="E41" s="223">
        <v>-551.79999999999995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163</v>
      </c>
      <c r="AH41" s="218">
        <v>0</v>
      </c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19"/>
      <c r="B42" s="220"/>
      <c r="C42" s="319"/>
      <c r="D42" s="320"/>
      <c r="E42" s="320"/>
      <c r="F42" s="320"/>
      <c r="G42" s="320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8"/>
      <c r="Z42" s="218"/>
      <c r="AA42" s="218"/>
      <c r="AB42" s="218"/>
      <c r="AC42" s="218"/>
      <c r="AD42" s="218"/>
      <c r="AE42" s="218"/>
      <c r="AF42" s="218"/>
      <c r="AG42" s="218" t="s">
        <v>164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ht="22.5" outlineLevel="1" x14ac:dyDescent="0.2">
      <c r="A43" s="208">
        <v>6</v>
      </c>
      <c r="B43" s="209" t="s">
        <v>863</v>
      </c>
      <c r="C43" s="210" t="s">
        <v>864</v>
      </c>
      <c r="D43" s="211" t="s">
        <v>744</v>
      </c>
      <c r="E43" s="212">
        <v>1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0</v>
      </c>
      <c r="O43" s="214">
        <f>ROUND(E43*N43,2)</f>
        <v>0</v>
      </c>
      <c r="P43" s="214">
        <v>0</v>
      </c>
      <c r="Q43" s="214">
        <f>ROUND(E43*P43,2)</f>
        <v>0</v>
      </c>
      <c r="R43" s="214"/>
      <c r="S43" s="214" t="s">
        <v>316</v>
      </c>
      <c r="T43" s="216" t="s">
        <v>175</v>
      </c>
      <c r="U43" s="217">
        <v>0</v>
      </c>
      <c r="V43" s="217">
        <f>ROUND(E43*U43,2)</f>
        <v>0</v>
      </c>
      <c r="W43" s="217"/>
      <c r="X43" s="217" t="s">
        <v>158</v>
      </c>
      <c r="Y43" s="218"/>
      <c r="Z43" s="218"/>
      <c r="AA43" s="218"/>
      <c r="AB43" s="218"/>
      <c r="AC43" s="218"/>
      <c r="AD43" s="218"/>
      <c r="AE43" s="218"/>
      <c r="AF43" s="218"/>
      <c r="AG43" s="218" t="s">
        <v>159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outlineLevel="1" x14ac:dyDescent="0.2">
      <c r="A44" s="219"/>
      <c r="B44" s="220"/>
      <c r="C44" s="221" t="s">
        <v>865</v>
      </c>
      <c r="D44" s="222"/>
      <c r="E44" s="223">
        <v>1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163</v>
      </c>
      <c r="AH44" s="218">
        <v>0</v>
      </c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19"/>
      <c r="D45" s="320"/>
      <c r="E45" s="320"/>
      <c r="F45" s="320"/>
      <c r="G45" s="320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164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x14ac:dyDescent="0.2">
      <c r="A46" s="195"/>
      <c r="B46" s="196"/>
      <c r="C46" s="226"/>
      <c r="D46" s="197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AE46" s="181">
        <v>15</v>
      </c>
      <c r="AF46" s="181">
        <v>21</v>
      </c>
      <c r="AG46" s="181" t="s">
        <v>138</v>
      </c>
    </row>
    <row r="47" spans="1:60" x14ac:dyDescent="0.2">
      <c r="A47" s="227"/>
      <c r="B47" s="228" t="s">
        <v>29</v>
      </c>
      <c r="C47" s="229"/>
      <c r="D47" s="230"/>
      <c r="E47" s="231"/>
      <c r="F47" s="231"/>
      <c r="G47" s="232">
        <f>G8</f>
        <v>0</v>
      </c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AE47" s="181">
        <f>SUMIF(L7:L45,AE46,G7:G45)</f>
        <v>0</v>
      </c>
      <c r="AF47" s="181">
        <f>SUMIF(L7:L45,AF46,G7:G45)</f>
        <v>0</v>
      </c>
      <c r="AG47" s="181" t="s">
        <v>375</v>
      </c>
    </row>
    <row r="48" spans="1:60" x14ac:dyDescent="0.2">
      <c r="C48" s="233"/>
      <c r="D48" s="189"/>
      <c r="AG48" s="181" t="s">
        <v>376</v>
      </c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  <row r="5001" spans="4:4" x14ac:dyDescent="0.2">
      <c r="D5001" s="189"/>
    </row>
    <row r="5002" spans="4:4" x14ac:dyDescent="0.2">
      <c r="D5002" s="189"/>
    </row>
    <row r="5003" spans="4:4" x14ac:dyDescent="0.2">
      <c r="D5003" s="189"/>
    </row>
  </sheetData>
  <sheetProtection algorithmName="SHA-512" hashValue="2IJBFUN+EKhgd3IqIcj1+IrOj/VlS4yAzida3ZSsDzQw5V5o6r+1tsYoWd2VpkRL8/KtrvN2enqSob5C0UEQ1Q==" saltValue="ZJPePDrl6NX5niMsw3+OCw==" spinCount="100000" sheet="1"/>
  <protectedRanges>
    <protectedRange sqref="F43 F36 F33 F27 F16 F9" name="Oblast1"/>
  </protectedRanges>
  <mergeCells count="26">
    <mergeCell ref="C23:G23"/>
    <mergeCell ref="C24:G24"/>
    <mergeCell ref="C25:G25"/>
    <mergeCell ref="C42:G42"/>
    <mergeCell ref="C28:G28"/>
    <mergeCell ref="C32:G32"/>
    <mergeCell ref="C34:G34"/>
    <mergeCell ref="C35:G35"/>
    <mergeCell ref="C37:G37"/>
    <mergeCell ref="C38:G38"/>
    <mergeCell ref="C45:G45"/>
    <mergeCell ref="C11:G11"/>
    <mergeCell ref="A1:G1"/>
    <mergeCell ref="C2:G2"/>
    <mergeCell ref="C3:G3"/>
    <mergeCell ref="C4:G4"/>
    <mergeCell ref="C10:G10"/>
    <mergeCell ref="C26:G26"/>
    <mergeCell ref="C12:G12"/>
    <mergeCell ref="C15:G15"/>
    <mergeCell ref="C17:G17"/>
    <mergeCell ref="C18:G18"/>
    <mergeCell ref="C19:G19"/>
    <mergeCell ref="C20:G20"/>
    <mergeCell ref="C21:G21"/>
    <mergeCell ref="C22:G22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7" width="0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0" style="181" hidden="1" customWidth="1"/>
    <col min="30" max="30" width="9.140625" style="181"/>
    <col min="31" max="41" width="0" style="181" hidden="1" customWidth="1"/>
    <col min="42" max="52" width="9.140625" style="181"/>
    <col min="53" max="53" width="98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23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234" t="s">
        <v>66</v>
      </c>
      <c r="C3" s="313" t="s">
        <v>67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235" t="s">
        <v>52</v>
      </c>
      <c r="C4" s="316" t="s">
        <v>53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87</v>
      </c>
      <c r="C8" s="202" t="s">
        <v>88</v>
      </c>
      <c r="D8" s="203"/>
      <c r="E8" s="204"/>
      <c r="F8" s="205"/>
      <c r="G8" s="205">
        <f>SUMIF(AG9:AG57,"&lt;&gt;NOR",G9:G57)</f>
        <v>0</v>
      </c>
      <c r="H8" s="205"/>
      <c r="I8" s="205">
        <f>SUM(I9:I57)</f>
        <v>0</v>
      </c>
      <c r="J8" s="205"/>
      <c r="K8" s="205">
        <f>SUM(K9:K57)</f>
        <v>0</v>
      </c>
      <c r="L8" s="205"/>
      <c r="M8" s="205">
        <f>SUM(M9:M57)</f>
        <v>0</v>
      </c>
      <c r="N8" s="205"/>
      <c r="O8" s="205">
        <f>SUM(O9:O57)</f>
        <v>0.09</v>
      </c>
      <c r="P8" s="205"/>
      <c r="Q8" s="205">
        <f>SUM(Q9:Q57)</f>
        <v>0</v>
      </c>
      <c r="R8" s="205"/>
      <c r="S8" s="205"/>
      <c r="T8" s="206"/>
      <c r="U8" s="207"/>
      <c r="V8" s="207">
        <f>SUM(V9:V57)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821</v>
      </c>
      <c r="C9" s="210" t="s">
        <v>822</v>
      </c>
      <c r="D9" s="211" t="s">
        <v>234</v>
      </c>
      <c r="E9" s="212">
        <v>2759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235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823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21" t="s">
        <v>824</v>
      </c>
      <c r="D11" s="322"/>
      <c r="E11" s="322"/>
      <c r="F11" s="322"/>
      <c r="G11" s="322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161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outlineLevel="1" x14ac:dyDescent="0.2">
      <c r="A12" s="219"/>
      <c r="B12" s="220"/>
      <c r="C12" s="321" t="s">
        <v>825</v>
      </c>
      <c r="D12" s="322"/>
      <c r="E12" s="322"/>
      <c r="F12" s="322"/>
      <c r="G12" s="322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18"/>
      <c r="AA12" s="218"/>
      <c r="AB12" s="218"/>
      <c r="AC12" s="218"/>
      <c r="AD12" s="218"/>
      <c r="AE12" s="218"/>
      <c r="AF12" s="218"/>
      <c r="AG12" s="218" t="s">
        <v>161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221" t="s">
        <v>849</v>
      </c>
      <c r="D13" s="222"/>
      <c r="E13" s="223">
        <v>2759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163</v>
      </c>
      <c r="AH13" s="218">
        <v>0</v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19"/>
      <c r="B14" s="220"/>
      <c r="C14" s="319"/>
      <c r="D14" s="320"/>
      <c r="E14" s="320"/>
      <c r="F14" s="320"/>
      <c r="G14" s="320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8"/>
      <c r="Z14" s="218"/>
      <c r="AA14" s="218"/>
      <c r="AB14" s="218"/>
      <c r="AC14" s="218"/>
      <c r="AD14" s="218"/>
      <c r="AE14" s="218"/>
      <c r="AF14" s="218"/>
      <c r="AG14" s="218" t="s">
        <v>164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08">
        <v>2</v>
      </c>
      <c r="B15" s="209" t="s">
        <v>850</v>
      </c>
      <c r="C15" s="210" t="s">
        <v>851</v>
      </c>
      <c r="D15" s="211" t="s">
        <v>332</v>
      </c>
      <c r="E15" s="212">
        <v>244</v>
      </c>
      <c r="F15" s="215"/>
      <c r="G15" s="214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/>
      <c r="S15" s="214" t="s">
        <v>156</v>
      </c>
      <c r="T15" s="216" t="s">
        <v>235</v>
      </c>
      <c r="U15" s="217">
        <v>0</v>
      </c>
      <c r="V15" s="217">
        <f>ROUND(E15*U15,2)</f>
        <v>0</v>
      </c>
      <c r="W15" s="217"/>
      <c r="X15" s="217" t="s">
        <v>158</v>
      </c>
      <c r="Y15" s="218"/>
      <c r="Z15" s="218"/>
      <c r="AA15" s="218"/>
      <c r="AB15" s="218"/>
      <c r="AC15" s="218"/>
      <c r="AD15" s="218"/>
      <c r="AE15" s="218"/>
      <c r="AF15" s="218"/>
      <c r="AG15" s="218" t="s">
        <v>159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ht="22.5" outlineLevel="1" x14ac:dyDescent="0.2">
      <c r="A16" s="219"/>
      <c r="B16" s="220"/>
      <c r="C16" s="323" t="s">
        <v>852</v>
      </c>
      <c r="D16" s="324"/>
      <c r="E16" s="324"/>
      <c r="F16" s="324"/>
      <c r="G16" s="32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8"/>
      <c r="Z16" s="218"/>
      <c r="AA16" s="218"/>
      <c r="AB16" s="218"/>
      <c r="AC16" s="218"/>
      <c r="AD16" s="218"/>
      <c r="AE16" s="218"/>
      <c r="AF16" s="218"/>
      <c r="AG16" s="218" t="s">
        <v>161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40" t="str">
        <f>C16</f>
        <v>Položka vysazování keřů zahrnuje dodávku projektem předepsaných  keřů,  hloubení jamek (min. rozměry pro keře 30/30/30cm) s event. výměnou půdy, s hnojením anorganickým hnojivem a přídavkem organického hnojiva dle PD, zálivku,  a pod.</v>
      </c>
      <c r="BB16" s="218"/>
      <c r="BC16" s="218"/>
      <c r="BD16" s="218"/>
      <c r="BE16" s="218"/>
      <c r="BF16" s="218"/>
      <c r="BG16" s="218"/>
      <c r="BH16" s="218"/>
    </row>
    <row r="17" spans="1:60" ht="22.5" outlineLevel="1" x14ac:dyDescent="0.2">
      <c r="A17" s="219"/>
      <c r="B17" s="220"/>
      <c r="C17" s="321" t="s">
        <v>853</v>
      </c>
      <c r="D17" s="322"/>
      <c r="E17" s="322"/>
      <c r="F17" s="322"/>
      <c r="G17" s="322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161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40" t="str">
        <f>C17</f>
        <v>položka zahrnuje veškerý materiál, výrobky a polotovary, včetně mimostaveništní a vnitrostaveništní dopravy (rovněž přesuny), včetně naložení a složení, případně s uložením</v>
      </c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19"/>
      <c r="B18" s="220"/>
      <c r="C18" s="221" t="s">
        <v>854</v>
      </c>
      <c r="D18" s="222"/>
      <c r="E18" s="223">
        <v>204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218"/>
      <c r="AA18" s="218"/>
      <c r="AB18" s="218"/>
      <c r="AC18" s="218"/>
      <c r="AD18" s="218"/>
      <c r="AE18" s="218"/>
      <c r="AF18" s="218"/>
      <c r="AG18" s="218" t="s">
        <v>163</v>
      </c>
      <c r="AH18" s="218">
        <v>0</v>
      </c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221" t="s">
        <v>855</v>
      </c>
      <c r="D19" s="222"/>
      <c r="E19" s="223">
        <v>40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163</v>
      </c>
      <c r="AH19" s="218">
        <v>0</v>
      </c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outlineLevel="1" x14ac:dyDescent="0.2">
      <c r="A20" s="219"/>
      <c r="B20" s="220"/>
      <c r="C20" s="319"/>
      <c r="D20" s="320"/>
      <c r="E20" s="320"/>
      <c r="F20" s="320"/>
      <c r="G20" s="320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8"/>
      <c r="Z20" s="218"/>
      <c r="AA20" s="218"/>
      <c r="AB20" s="218"/>
      <c r="AC20" s="218"/>
      <c r="AD20" s="218"/>
      <c r="AE20" s="218"/>
      <c r="AF20" s="218"/>
      <c r="AG20" s="218" t="s">
        <v>164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ht="22.5" outlineLevel="1" x14ac:dyDescent="0.2">
      <c r="A21" s="208">
        <v>3</v>
      </c>
      <c r="B21" s="209" t="s">
        <v>856</v>
      </c>
      <c r="C21" s="210" t="s">
        <v>857</v>
      </c>
      <c r="D21" s="211" t="s">
        <v>332</v>
      </c>
      <c r="E21" s="212">
        <v>34</v>
      </c>
      <c r="F21" s="215"/>
      <c r="G21" s="214">
        <f>ROUND(E21*F21,2)</f>
        <v>0</v>
      </c>
      <c r="H21" s="215"/>
      <c r="I21" s="214">
        <f>ROUND(E21*H21,2)</f>
        <v>0</v>
      </c>
      <c r="J21" s="215"/>
      <c r="K21" s="214">
        <f>ROUND(E21*J21,2)</f>
        <v>0</v>
      </c>
      <c r="L21" s="214">
        <v>21</v>
      </c>
      <c r="M21" s="214">
        <f>G21*(1+L21/100)</f>
        <v>0</v>
      </c>
      <c r="N21" s="214">
        <v>0</v>
      </c>
      <c r="O21" s="214">
        <f>ROUND(E21*N21,2)</f>
        <v>0</v>
      </c>
      <c r="P21" s="214">
        <v>0</v>
      </c>
      <c r="Q21" s="214">
        <f>ROUND(E21*P21,2)</f>
        <v>0</v>
      </c>
      <c r="R21" s="214"/>
      <c r="S21" s="214" t="s">
        <v>156</v>
      </c>
      <c r="T21" s="216" t="s">
        <v>235</v>
      </c>
      <c r="U21" s="217">
        <v>0</v>
      </c>
      <c r="V21" s="217">
        <f>ROUND(E21*U21,2)</f>
        <v>0</v>
      </c>
      <c r="W21" s="217"/>
      <c r="X21" s="217" t="s">
        <v>158</v>
      </c>
      <c r="Y21" s="218"/>
      <c r="Z21" s="218"/>
      <c r="AA21" s="218"/>
      <c r="AB21" s="218"/>
      <c r="AC21" s="218"/>
      <c r="AD21" s="218"/>
      <c r="AE21" s="218"/>
      <c r="AF21" s="218"/>
      <c r="AG21" s="218" t="s">
        <v>159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ht="33.75" outlineLevel="1" x14ac:dyDescent="0.2">
      <c r="A22" s="219"/>
      <c r="B22" s="220"/>
      <c r="C22" s="323" t="s">
        <v>858</v>
      </c>
      <c r="D22" s="324"/>
      <c r="E22" s="324"/>
      <c r="F22" s="324"/>
      <c r="G22" s="324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8"/>
      <c r="Z22" s="218"/>
      <c r="AA22" s="218"/>
      <c r="AB22" s="218"/>
      <c r="AC22" s="218"/>
      <c r="AD22" s="218"/>
      <c r="AE22" s="218"/>
      <c r="AF22" s="218"/>
      <c r="AG22" s="218" t="s">
        <v>161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40" t="str">
        <f>C22</f>
        <v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</v>
      </c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1" t="s">
        <v>859</v>
      </c>
      <c r="D23" s="322"/>
      <c r="E23" s="322"/>
      <c r="F23" s="322"/>
      <c r="G23" s="32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161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ht="22.5" outlineLevel="1" x14ac:dyDescent="0.2">
      <c r="A24" s="219"/>
      <c r="B24" s="220"/>
      <c r="C24" s="321" t="s">
        <v>853</v>
      </c>
      <c r="D24" s="322"/>
      <c r="E24" s="322"/>
      <c r="F24" s="322"/>
      <c r="G24" s="32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/>
      <c r="Z24" s="218"/>
      <c r="AA24" s="218"/>
      <c r="AB24" s="218"/>
      <c r="AC24" s="218"/>
      <c r="AD24" s="218"/>
      <c r="AE24" s="218"/>
      <c r="AF24" s="218"/>
      <c r="AG24" s="218" t="s">
        <v>161</v>
      </c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40" t="str">
        <f>C24</f>
        <v>položka zahrnuje veškerý materiál, výrobky a polotovary, včetně mimostaveništní a vnitrostaveništní dopravy (rovněž přesuny), včetně naložení a složení, případně s uložením</v>
      </c>
      <c r="BB24" s="218"/>
      <c r="BC24" s="218"/>
      <c r="BD24" s="218"/>
      <c r="BE24" s="218"/>
      <c r="BF24" s="218"/>
      <c r="BG24" s="218"/>
      <c r="BH24" s="218"/>
    </row>
    <row r="25" spans="1:60" outlineLevel="1" x14ac:dyDescent="0.2">
      <c r="A25" s="219"/>
      <c r="B25" s="220"/>
      <c r="C25" s="221" t="s">
        <v>860</v>
      </c>
      <c r="D25" s="222"/>
      <c r="E25" s="223">
        <v>11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/>
      <c r="Z25" s="218"/>
      <c r="AA25" s="218"/>
      <c r="AB25" s="218"/>
      <c r="AC25" s="218"/>
      <c r="AD25" s="218"/>
      <c r="AE25" s="218"/>
      <c r="AF25" s="218"/>
      <c r="AG25" s="218" t="s">
        <v>163</v>
      </c>
      <c r="AH25" s="218">
        <v>0</v>
      </c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221" t="s">
        <v>861</v>
      </c>
      <c r="D26" s="222"/>
      <c r="E26" s="223">
        <v>23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163</v>
      </c>
      <c r="AH26" s="218">
        <v>0</v>
      </c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19"/>
      <c r="B27" s="220"/>
      <c r="C27" s="319"/>
      <c r="D27" s="320"/>
      <c r="E27" s="320"/>
      <c r="F27" s="320"/>
      <c r="G27" s="320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8"/>
      <c r="Z27" s="218"/>
      <c r="AA27" s="218"/>
      <c r="AB27" s="218"/>
      <c r="AC27" s="218"/>
      <c r="AD27" s="218"/>
      <c r="AE27" s="218"/>
      <c r="AF27" s="218"/>
      <c r="AG27" s="218" t="s">
        <v>164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08">
        <v>4</v>
      </c>
      <c r="B28" s="209" t="s">
        <v>172</v>
      </c>
      <c r="C28" s="210" t="s">
        <v>173</v>
      </c>
      <c r="D28" s="211" t="s">
        <v>174</v>
      </c>
      <c r="E28" s="212">
        <v>551.79999999999995</v>
      </c>
      <c r="F28" s="215"/>
      <c r="G28" s="214">
        <f>ROUND(E28*F28,2)</f>
        <v>0</v>
      </c>
      <c r="H28" s="215"/>
      <c r="I28" s="214">
        <f>ROUND(E28*H28,2)</f>
        <v>0</v>
      </c>
      <c r="J28" s="215"/>
      <c r="K28" s="214">
        <f>ROUND(E28*J28,2)</f>
        <v>0</v>
      </c>
      <c r="L28" s="214">
        <v>21</v>
      </c>
      <c r="M28" s="214">
        <f>G28*(1+L28/100)</f>
        <v>0</v>
      </c>
      <c r="N28" s="214">
        <v>0</v>
      </c>
      <c r="O28" s="214">
        <f>ROUND(E28*N28,2)</f>
        <v>0</v>
      </c>
      <c r="P28" s="214">
        <v>0</v>
      </c>
      <c r="Q28" s="214">
        <f>ROUND(E28*P28,2)</f>
        <v>0</v>
      </c>
      <c r="R28" s="214"/>
      <c r="S28" s="214" t="s">
        <v>156</v>
      </c>
      <c r="T28" s="216" t="s">
        <v>175</v>
      </c>
      <c r="U28" s="217">
        <v>0</v>
      </c>
      <c r="V28" s="217">
        <f>ROUND(E28*U28,2)</f>
        <v>0</v>
      </c>
      <c r="W28" s="217"/>
      <c r="X28" s="217" t="s">
        <v>158</v>
      </c>
      <c r="Y28" s="218"/>
      <c r="Z28" s="218"/>
      <c r="AA28" s="218"/>
      <c r="AB28" s="218"/>
      <c r="AC28" s="218"/>
      <c r="AD28" s="218"/>
      <c r="AE28" s="218"/>
      <c r="AF28" s="218"/>
      <c r="AG28" s="218" t="s">
        <v>159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323" t="s">
        <v>176</v>
      </c>
      <c r="D29" s="324"/>
      <c r="E29" s="324"/>
      <c r="F29" s="324"/>
      <c r="G29" s="324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161</v>
      </c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221" t="s">
        <v>862</v>
      </c>
      <c r="D30" s="222"/>
      <c r="E30" s="223">
        <v>551.79999999999995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163</v>
      </c>
      <c r="AH30" s="218">
        <v>0</v>
      </c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319"/>
      <c r="D31" s="320"/>
      <c r="E31" s="320"/>
      <c r="F31" s="320"/>
      <c r="G31" s="320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164</v>
      </c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08">
        <v>5</v>
      </c>
      <c r="B32" s="209" t="s">
        <v>866</v>
      </c>
      <c r="C32" s="210" t="s">
        <v>867</v>
      </c>
      <c r="D32" s="211" t="s">
        <v>174</v>
      </c>
      <c r="E32" s="212">
        <v>305.8</v>
      </c>
      <c r="F32" s="215"/>
      <c r="G32" s="214">
        <f>ROUND(E32*F32,2)</f>
        <v>0</v>
      </c>
      <c r="H32" s="215"/>
      <c r="I32" s="214">
        <f>ROUND(E32*H32,2)</f>
        <v>0</v>
      </c>
      <c r="J32" s="215"/>
      <c r="K32" s="214">
        <f>ROUND(E32*J32,2)</f>
        <v>0</v>
      </c>
      <c r="L32" s="214">
        <v>21</v>
      </c>
      <c r="M32" s="214">
        <f>G32*(1+L32/100)</f>
        <v>0</v>
      </c>
      <c r="N32" s="214">
        <v>0</v>
      </c>
      <c r="O32" s="214">
        <f>ROUND(E32*N32,2)</f>
        <v>0</v>
      </c>
      <c r="P32" s="214">
        <v>0</v>
      </c>
      <c r="Q32" s="214">
        <f>ROUND(E32*P32,2)</f>
        <v>0</v>
      </c>
      <c r="R32" s="214"/>
      <c r="S32" s="214" t="s">
        <v>156</v>
      </c>
      <c r="T32" s="216" t="s">
        <v>157</v>
      </c>
      <c r="U32" s="217">
        <v>0</v>
      </c>
      <c r="V32" s="217">
        <f>ROUND(E32*U32,2)</f>
        <v>0</v>
      </c>
      <c r="W32" s="217"/>
      <c r="X32" s="217" t="s">
        <v>158</v>
      </c>
      <c r="Y32" s="218"/>
      <c r="Z32" s="218"/>
      <c r="AA32" s="218"/>
      <c r="AB32" s="218"/>
      <c r="AC32" s="218"/>
      <c r="AD32" s="218"/>
      <c r="AE32" s="218"/>
      <c r="AF32" s="218"/>
      <c r="AG32" s="218" t="s">
        <v>159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19"/>
      <c r="B33" s="220"/>
      <c r="C33" s="323" t="s">
        <v>847</v>
      </c>
      <c r="D33" s="324"/>
      <c r="E33" s="324"/>
      <c r="F33" s="324"/>
      <c r="G33" s="32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8"/>
      <c r="Z33" s="218"/>
      <c r="AA33" s="218"/>
      <c r="AB33" s="218"/>
      <c r="AC33" s="218"/>
      <c r="AD33" s="218"/>
      <c r="AE33" s="218"/>
      <c r="AF33" s="218"/>
      <c r="AG33" s="218" t="s">
        <v>161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outlineLevel="1" x14ac:dyDescent="0.2">
      <c r="A34" s="219"/>
      <c r="B34" s="220"/>
      <c r="C34" s="321" t="s">
        <v>848</v>
      </c>
      <c r="D34" s="322"/>
      <c r="E34" s="322"/>
      <c r="F34" s="322"/>
      <c r="G34" s="32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221" t="s">
        <v>868</v>
      </c>
      <c r="D35" s="222"/>
      <c r="E35" s="223">
        <v>305.8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163</v>
      </c>
      <c r="AH35" s="218">
        <v>0</v>
      </c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outlineLevel="1" x14ac:dyDescent="0.2">
      <c r="A36" s="219"/>
      <c r="B36" s="220"/>
      <c r="C36" s="319"/>
      <c r="D36" s="320"/>
      <c r="E36" s="320"/>
      <c r="F36" s="320"/>
      <c r="G36" s="320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8"/>
      <c r="Z36" s="218"/>
      <c r="AA36" s="218"/>
      <c r="AB36" s="218"/>
      <c r="AC36" s="218"/>
      <c r="AD36" s="218"/>
      <c r="AE36" s="218"/>
      <c r="AF36" s="218"/>
      <c r="AG36" s="218" t="s">
        <v>164</v>
      </c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60" outlineLevel="1" x14ac:dyDescent="0.2">
      <c r="A37" s="208">
        <v>6</v>
      </c>
      <c r="B37" s="209" t="s">
        <v>845</v>
      </c>
      <c r="C37" s="210" t="s">
        <v>846</v>
      </c>
      <c r="D37" s="211" t="s">
        <v>174</v>
      </c>
      <c r="E37" s="212">
        <v>551.79999999999995</v>
      </c>
      <c r="F37" s="215"/>
      <c r="G37" s="214">
        <f>ROUND(E37*F37,2)</f>
        <v>0</v>
      </c>
      <c r="H37" s="215"/>
      <c r="I37" s="214">
        <f>ROUND(E37*H37,2)</f>
        <v>0</v>
      </c>
      <c r="J37" s="215"/>
      <c r="K37" s="214">
        <f>ROUND(E37*J37,2)</f>
        <v>0</v>
      </c>
      <c r="L37" s="214">
        <v>21</v>
      </c>
      <c r="M37" s="214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4"/>
      <c r="S37" s="214" t="s">
        <v>156</v>
      </c>
      <c r="T37" s="216" t="s">
        <v>157</v>
      </c>
      <c r="U37" s="217">
        <v>0</v>
      </c>
      <c r="V37" s="217">
        <f>ROUND(E37*U37,2)</f>
        <v>0</v>
      </c>
      <c r="W37" s="217"/>
      <c r="X37" s="217" t="s">
        <v>158</v>
      </c>
      <c r="Y37" s="218"/>
      <c r="Z37" s="218"/>
      <c r="AA37" s="218"/>
      <c r="AB37" s="218"/>
      <c r="AC37" s="218"/>
      <c r="AD37" s="218"/>
      <c r="AE37" s="218"/>
      <c r="AF37" s="218"/>
      <c r="AG37" s="218" t="s">
        <v>159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3" t="s">
        <v>847</v>
      </c>
      <c r="D38" s="324"/>
      <c r="E38" s="324"/>
      <c r="F38" s="324"/>
      <c r="G38" s="324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161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outlineLevel="1" x14ac:dyDescent="0.2">
      <c r="A39" s="219"/>
      <c r="B39" s="220"/>
      <c r="C39" s="321" t="s">
        <v>848</v>
      </c>
      <c r="D39" s="322"/>
      <c r="E39" s="322"/>
      <c r="F39" s="322"/>
      <c r="G39" s="32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8"/>
      <c r="Z39" s="218"/>
      <c r="AA39" s="218"/>
      <c r="AB39" s="218"/>
      <c r="AC39" s="218"/>
      <c r="AD39" s="218"/>
      <c r="AE39" s="218"/>
      <c r="AF39" s="218"/>
      <c r="AG39" s="218" t="s">
        <v>161</v>
      </c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60" outlineLevel="1" x14ac:dyDescent="0.2">
      <c r="A40" s="219"/>
      <c r="B40" s="220"/>
      <c r="C40" s="221" t="s">
        <v>862</v>
      </c>
      <c r="D40" s="222"/>
      <c r="E40" s="223">
        <v>551.79999999999995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8"/>
      <c r="Z40" s="218"/>
      <c r="AA40" s="218"/>
      <c r="AB40" s="218"/>
      <c r="AC40" s="218"/>
      <c r="AD40" s="218"/>
      <c r="AE40" s="218"/>
      <c r="AF40" s="218"/>
      <c r="AG40" s="218" t="s">
        <v>163</v>
      </c>
      <c r="AH40" s="218">
        <v>0</v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outlineLevel="1" x14ac:dyDescent="0.2">
      <c r="A41" s="219"/>
      <c r="B41" s="220"/>
      <c r="C41" s="319"/>
      <c r="D41" s="320"/>
      <c r="E41" s="320"/>
      <c r="F41" s="320"/>
      <c r="G41" s="320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164</v>
      </c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08">
        <v>7</v>
      </c>
      <c r="B42" s="209" t="s">
        <v>869</v>
      </c>
      <c r="C42" s="210" t="s">
        <v>870</v>
      </c>
      <c r="D42" s="211" t="s">
        <v>167</v>
      </c>
      <c r="E42" s="212">
        <v>3058</v>
      </c>
      <c r="F42" s="215"/>
      <c r="G42" s="214">
        <f>ROUND(E42*F42,2)</f>
        <v>0</v>
      </c>
      <c r="H42" s="215"/>
      <c r="I42" s="214">
        <f>ROUND(E42*H42,2)</f>
        <v>0</v>
      </c>
      <c r="J42" s="215"/>
      <c r="K42" s="214">
        <f>ROUND(E42*J42,2)</f>
        <v>0</v>
      </c>
      <c r="L42" s="214">
        <v>21</v>
      </c>
      <c r="M42" s="214">
        <f>G42*(1+L42/100)</f>
        <v>0</v>
      </c>
      <c r="N42" s="214">
        <v>0</v>
      </c>
      <c r="O42" s="214">
        <f>ROUND(E42*N42,2)</f>
        <v>0</v>
      </c>
      <c r="P42" s="214">
        <v>0</v>
      </c>
      <c r="Q42" s="214">
        <f>ROUND(E42*P42,2)</f>
        <v>0</v>
      </c>
      <c r="R42" s="214"/>
      <c r="S42" s="214" t="s">
        <v>156</v>
      </c>
      <c r="T42" s="216" t="s">
        <v>157</v>
      </c>
      <c r="U42" s="217">
        <v>0</v>
      </c>
      <c r="V42" s="217">
        <f>ROUND(E42*U42,2)</f>
        <v>0</v>
      </c>
      <c r="W42" s="217"/>
      <c r="X42" s="217" t="s">
        <v>158</v>
      </c>
      <c r="Y42" s="218"/>
      <c r="Z42" s="218"/>
      <c r="AA42" s="218"/>
      <c r="AB42" s="218"/>
      <c r="AC42" s="218"/>
      <c r="AD42" s="218"/>
      <c r="AE42" s="218"/>
      <c r="AF42" s="218"/>
      <c r="AG42" s="218" t="s">
        <v>159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outlineLevel="1" x14ac:dyDescent="0.2">
      <c r="A43" s="219"/>
      <c r="B43" s="220"/>
      <c r="C43" s="323" t="s">
        <v>183</v>
      </c>
      <c r="D43" s="324"/>
      <c r="E43" s="324"/>
      <c r="F43" s="324"/>
      <c r="G43" s="324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8"/>
      <c r="Z43" s="218"/>
      <c r="AA43" s="218"/>
      <c r="AB43" s="218"/>
      <c r="AC43" s="218"/>
      <c r="AD43" s="218"/>
      <c r="AE43" s="218"/>
      <c r="AF43" s="218"/>
      <c r="AG43" s="218" t="s">
        <v>161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outlineLevel="1" x14ac:dyDescent="0.2">
      <c r="A44" s="219"/>
      <c r="B44" s="220"/>
      <c r="C44" s="321" t="s">
        <v>871</v>
      </c>
      <c r="D44" s="322"/>
      <c r="E44" s="322"/>
      <c r="F44" s="322"/>
      <c r="G44" s="322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161</v>
      </c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21" t="s">
        <v>872</v>
      </c>
      <c r="D45" s="322"/>
      <c r="E45" s="322"/>
      <c r="F45" s="322"/>
      <c r="G45" s="322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161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outlineLevel="1" x14ac:dyDescent="0.2">
      <c r="A46" s="219"/>
      <c r="B46" s="220"/>
      <c r="C46" s="221" t="s">
        <v>873</v>
      </c>
      <c r="D46" s="222"/>
      <c r="E46" s="223">
        <v>3058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218"/>
      <c r="AA46" s="218"/>
      <c r="AB46" s="218"/>
      <c r="AC46" s="218"/>
      <c r="AD46" s="218"/>
      <c r="AE46" s="218"/>
      <c r="AF46" s="218"/>
      <c r="AG46" s="218" t="s">
        <v>163</v>
      </c>
      <c r="AH46" s="218">
        <v>0</v>
      </c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</row>
    <row r="47" spans="1:60" outlineLevel="1" x14ac:dyDescent="0.2">
      <c r="A47" s="219"/>
      <c r="B47" s="220"/>
      <c r="C47" s="319"/>
      <c r="D47" s="320"/>
      <c r="E47" s="320"/>
      <c r="F47" s="320"/>
      <c r="G47" s="320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8"/>
      <c r="Z47" s="218"/>
      <c r="AA47" s="218"/>
      <c r="AB47" s="218"/>
      <c r="AC47" s="218"/>
      <c r="AD47" s="218"/>
      <c r="AE47" s="218"/>
      <c r="AF47" s="218"/>
      <c r="AG47" s="218" t="s">
        <v>164</v>
      </c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</row>
    <row r="48" spans="1:60" outlineLevel="1" x14ac:dyDescent="0.2">
      <c r="A48" s="208">
        <v>8</v>
      </c>
      <c r="B48" s="209" t="s">
        <v>874</v>
      </c>
      <c r="C48" s="210" t="s">
        <v>875</v>
      </c>
      <c r="D48" s="211" t="s">
        <v>167</v>
      </c>
      <c r="E48" s="212">
        <v>3058</v>
      </c>
      <c r="F48" s="215"/>
      <c r="G48" s="214">
        <f>ROUND(E48*F48,2)</f>
        <v>0</v>
      </c>
      <c r="H48" s="215"/>
      <c r="I48" s="214">
        <f>ROUND(E48*H48,2)</f>
        <v>0</v>
      </c>
      <c r="J48" s="215"/>
      <c r="K48" s="214">
        <f>ROUND(E48*J48,2)</f>
        <v>0</v>
      </c>
      <c r="L48" s="214">
        <v>21</v>
      </c>
      <c r="M48" s="214">
        <f>G48*(1+L48/100)</f>
        <v>0</v>
      </c>
      <c r="N48" s="214">
        <v>3.0000000000000001E-5</v>
      </c>
      <c r="O48" s="214">
        <f>ROUND(E48*N48,2)</f>
        <v>0.09</v>
      </c>
      <c r="P48" s="214">
        <v>0</v>
      </c>
      <c r="Q48" s="214">
        <f>ROUND(E48*P48,2)</f>
        <v>0</v>
      </c>
      <c r="R48" s="214"/>
      <c r="S48" s="214" t="s">
        <v>156</v>
      </c>
      <c r="T48" s="216" t="s">
        <v>157</v>
      </c>
      <c r="U48" s="217">
        <v>0</v>
      </c>
      <c r="V48" s="217">
        <f>ROUND(E48*U48,2)</f>
        <v>0</v>
      </c>
      <c r="W48" s="217"/>
      <c r="X48" s="217" t="s">
        <v>158</v>
      </c>
      <c r="Y48" s="218"/>
      <c r="Z48" s="218"/>
      <c r="AA48" s="218"/>
      <c r="AB48" s="218"/>
      <c r="AC48" s="218"/>
      <c r="AD48" s="218"/>
      <c r="AE48" s="218"/>
      <c r="AF48" s="218"/>
      <c r="AG48" s="218" t="s">
        <v>159</v>
      </c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</row>
    <row r="49" spans="1:60" outlineLevel="1" x14ac:dyDescent="0.2">
      <c r="A49" s="219"/>
      <c r="B49" s="220"/>
      <c r="C49" s="323" t="s">
        <v>876</v>
      </c>
      <c r="D49" s="324"/>
      <c r="E49" s="324"/>
      <c r="F49" s="324"/>
      <c r="G49" s="324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8"/>
      <c r="Z49" s="218"/>
      <c r="AA49" s="218"/>
      <c r="AB49" s="218"/>
      <c r="AC49" s="218"/>
      <c r="AD49" s="218"/>
      <c r="AE49" s="218"/>
      <c r="AF49" s="218"/>
      <c r="AG49" s="218" t="s">
        <v>161</v>
      </c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40" t="str">
        <f>C49</f>
        <v>Zahrnuje dodání předepsané travní směsi, její výsev na ornici, zalévání, první pokosení, to vše bez ohledu na sklon terénu</v>
      </c>
      <c r="BB49" s="218"/>
      <c r="BC49" s="218"/>
      <c r="BD49" s="218"/>
      <c r="BE49" s="218"/>
      <c r="BF49" s="218"/>
      <c r="BG49" s="218"/>
      <c r="BH49" s="218"/>
    </row>
    <row r="50" spans="1:60" outlineLevel="1" x14ac:dyDescent="0.2">
      <c r="A50" s="219"/>
      <c r="B50" s="220"/>
      <c r="C50" s="221" t="s">
        <v>877</v>
      </c>
      <c r="D50" s="222"/>
      <c r="E50" s="223">
        <v>3058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8"/>
      <c r="AA50" s="218"/>
      <c r="AB50" s="218"/>
      <c r="AC50" s="218"/>
      <c r="AD50" s="218"/>
      <c r="AE50" s="218"/>
      <c r="AF50" s="218"/>
      <c r="AG50" s="218" t="s">
        <v>163</v>
      </c>
      <c r="AH50" s="218">
        <v>0</v>
      </c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</row>
    <row r="51" spans="1:60" outlineLevel="1" x14ac:dyDescent="0.2">
      <c r="A51" s="219"/>
      <c r="B51" s="220"/>
      <c r="C51" s="319"/>
      <c r="D51" s="320"/>
      <c r="E51" s="320"/>
      <c r="F51" s="320"/>
      <c r="G51" s="320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8"/>
      <c r="Z51" s="218"/>
      <c r="AA51" s="218"/>
      <c r="AB51" s="218"/>
      <c r="AC51" s="218"/>
      <c r="AD51" s="218"/>
      <c r="AE51" s="218"/>
      <c r="AF51" s="218"/>
      <c r="AG51" s="218" t="s">
        <v>164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</row>
    <row r="52" spans="1:60" outlineLevel="1" x14ac:dyDescent="0.2">
      <c r="A52" s="208">
        <v>9</v>
      </c>
      <c r="B52" s="209" t="s">
        <v>878</v>
      </c>
      <c r="C52" s="210" t="s">
        <v>879</v>
      </c>
      <c r="D52" s="211" t="s">
        <v>332</v>
      </c>
      <c r="E52" s="212">
        <v>6</v>
      </c>
      <c r="F52" s="215"/>
      <c r="G52" s="214">
        <f>ROUND(E52*F52,2)</f>
        <v>0</v>
      </c>
      <c r="H52" s="215"/>
      <c r="I52" s="214">
        <f>ROUND(E52*H52,2)</f>
        <v>0</v>
      </c>
      <c r="J52" s="215"/>
      <c r="K52" s="214">
        <f>ROUND(E52*J52,2)</f>
        <v>0</v>
      </c>
      <c r="L52" s="214">
        <v>21</v>
      </c>
      <c r="M52" s="214">
        <f>G52*(1+L52/100)</f>
        <v>0</v>
      </c>
      <c r="N52" s="214">
        <v>0</v>
      </c>
      <c r="O52" s="214">
        <f>ROUND(E52*N52,2)</f>
        <v>0</v>
      </c>
      <c r="P52" s="214">
        <v>0</v>
      </c>
      <c r="Q52" s="214">
        <f>ROUND(E52*P52,2)</f>
        <v>0</v>
      </c>
      <c r="R52" s="214"/>
      <c r="S52" s="214" t="s">
        <v>316</v>
      </c>
      <c r="T52" s="216" t="s">
        <v>175</v>
      </c>
      <c r="U52" s="217">
        <v>0</v>
      </c>
      <c r="V52" s="217">
        <f>ROUND(E52*U52,2)</f>
        <v>0</v>
      </c>
      <c r="W52" s="217"/>
      <c r="X52" s="217" t="s">
        <v>158</v>
      </c>
      <c r="Y52" s="218"/>
      <c r="Z52" s="218"/>
      <c r="AA52" s="218"/>
      <c r="AB52" s="218"/>
      <c r="AC52" s="218"/>
      <c r="AD52" s="218"/>
      <c r="AE52" s="218"/>
      <c r="AF52" s="218"/>
      <c r="AG52" s="218" t="s">
        <v>159</v>
      </c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</row>
    <row r="53" spans="1:60" ht="33.75" outlineLevel="1" x14ac:dyDescent="0.2">
      <c r="A53" s="219"/>
      <c r="B53" s="220"/>
      <c r="C53" s="323" t="s">
        <v>880</v>
      </c>
      <c r="D53" s="324"/>
      <c r="E53" s="324"/>
      <c r="F53" s="324"/>
      <c r="G53" s="324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  <c r="Z53" s="218"/>
      <c r="AA53" s="218"/>
      <c r="AB53" s="218"/>
      <c r="AC53" s="218"/>
      <c r="AD53" s="218"/>
      <c r="AE53" s="218"/>
      <c r="AF53" s="218"/>
      <c r="AG53" s="218" t="s">
        <v>161</v>
      </c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40" t="str">
        <f>C53</f>
        <v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v>
      </c>
      <c r="BB53" s="218"/>
      <c r="BC53" s="218"/>
      <c r="BD53" s="218"/>
      <c r="BE53" s="218"/>
      <c r="BF53" s="218"/>
      <c r="BG53" s="218"/>
      <c r="BH53" s="218"/>
    </row>
    <row r="54" spans="1:60" outlineLevel="1" x14ac:dyDescent="0.2">
      <c r="A54" s="219"/>
      <c r="B54" s="220"/>
      <c r="C54" s="321" t="s">
        <v>859</v>
      </c>
      <c r="D54" s="322"/>
      <c r="E54" s="322"/>
      <c r="F54" s="322"/>
      <c r="G54" s="322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8"/>
      <c r="Z54" s="218"/>
      <c r="AA54" s="218"/>
      <c r="AB54" s="218"/>
      <c r="AC54" s="218"/>
      <c r="AD54" s="218"/>
      <c r="AE54" s="218"/>
      <c r="AF54" s="218"/>
      <c r="AG54" s="218" t="s">
        <v>161</v>
      </c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</row>
    <row r="55" spans="1:60" ht="22.5" outlineLevel="1" x14ac:dyDescent="0.2">
      <c r="A55" s="219"/>
      <c r="B55" s="220"/>
      <c r="C55" s="321" t="s">
        <v>853</v>
      </c>
      <c r="D55" s="322"/>
      <c r="E55" s="322"/>
      <c r="F55" s="322"/>
      <c r="G55" s="322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8"/>
      <c r="Z55" s="218"/>
      <c r="AA55" s="218"/>
      <c r="AB55" s="218"/>
      <c r="AC55" s="218"/>
      <c r="AD55" s="218"/>
      <c r="AE55" s="218"/>
      <c r="AF55" s="218"/>
      <c r="AG55" s="218" t="s">
        <v>161</v>
      </c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40" t="str">
        <f>C55</f>
        <v>položka zahrnuje veškerý materiál, výrobky a polotovary, včetně mimostaveništní a vnitrostaveništní dopravy (rovněž přesuny), včetně naložení a složení, případně s uložením</v>
      </c>
      <c r="BB55" s="218"/>
      <c r="BC55" s="218"/>
      <c r="BD55" s="218"/>
      <c r="BE55" s="218"/>
      <c r="BF55" s="218"/>
      <c r="BG55" s="218"/>
      <c r="BH55" s="218"/>
    </row>
    <row r="56" spans="1:60" outlineLevel="1" x14ac:dyDescent="0.2">
      <c r="A56" s="219"/>
      <c r="B56" s="220"/>
      <c r="C56" s="221" t="s">
        <v>881</v>
      </c>
      <c r="D56" s="222"/>
      <c r="E56" s="223">
        <v>6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8"/>
      <c r="Z56" s="218"/>
      <c r="AA56" s="218"/>
      <c r="AB56" s="218"/>
      <c r="AC56" s="218"/>
      <c r="AD56" s="218"/>
      <c r="AE56" s="218"/>
      <c r="AF56" s="218"/>
      <c r="AG56" s="218" t="s">
        <v>163</v>
      </c>
      <c r="AH56" s="218">
        <v>0</v>
      </c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</row>
    <row r="57" spans="1:60" outlineLevel="1" x14ac:dyDescent="0.2">
      <c r="A57" s="219"/>
      <c r="B57" s="220"/>
      <c r="C57" s="319"/>
      <c r="D57" s="320"/>
      <c r="E57" s="320"/>
      <c r="F57" s="320"/>
      <c r="G57" s="320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/>
      <c r="Z57" s="218"/>
      <c r="AA57" s="218"/>
      <c r="AB57" s="218"/>
      <c r="AC57" s="218"/>
      <c r="AD57" s="218"/>
      <c r="AE57" s="218"/>
      <c r="AF57" s="218"/>
      <c r="AG57" s="218" t="s">
        <v>164</v>
      </c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8" spans="1:60" x14ac:dyDescent="0.2">
      <c r="A58" s="195"/>
      <c r="B58" s="196"/>
      <c r="C58" s="226"/>
      <c r="D58" s="197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AE58" s="181">
        <v>15</v>
      </c>
      <c r="AF58" s="181">
        <v>21</v>
      </c>
      <c r="AG58" s="181" t="s">
        <v>138</v>
      </c>
    </row>
    <row r="59" spans="1:60" x14ac:dyDescent="0.2">
      <c r="A59" s="227"/>
      <c r="B59" s="228" t="s">
        <v>29</v>
      </c>
      <c r="C59" s="229"/>
      <c r="D59" s="230"/>
      <c r="E59" s="231"/>
      <c r="F59" s="231"/>
      <c r="G59" s="232">
        <f>G8</f>
        <v>0</v>
      </c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AE59" s="181">
        <f>SUMIF(L7:L57,AE58,G7:G57)</f>
        <v>0</v>
      </c>
      <c r="AF59" s="181">
        <f>SUMIF(L7:L57,AF58,G7:G57)</f>
        <v>0</v>
      </c>
      <c r="AG59" s="181" t="s">
        <v>375</v>
      </c>
    </row>
    <row r="60" spans="1:60" x14ac:dyDescent="0.2">
      <c r="C60" s="233"/>
      <c r="D60" s="189"/>
      <c r="AG60" s="181" t="s">
        <v>376</v>
      </c>
    </row>
    <row r="61" spans="1:60" x14ac:dyDescent="0.2">
      <c r="D61" s="189"/>
    </row>
    <row r="62" spans="1:60" x14ac:dyDescent="0.2">
      <c r="D62" s="189"/>
    </row>
    <row r="63" spans="1:60" x14ac:dyDescent="0.2">
      <c r="D63" s="189"/>
    </row>
    <row r="64" spans="1:60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</sheetData>
  <sheetProtection algorithmName="SHA-512" hashValue="Ng1CH/W+JstrddIeqsSwtMwOelNEpL6y9oijQlaI8IrEL2FeTi/2D2Vmi1girHHjJ7ypGG4xuliXWzXT3g76nA==" saltValue="utv3L0JnjQ8bn5Wtnu3ljg==" spinCount="100000" sheet="1"/>
  <protectedRanges>
    <protectedRange sqref="F9 F15 F21 F28 F32 F37 F42 F48 F52" name="Oblast1"/>
  </protectedRanges>
  <mergeCells count="33">
    <mergeCell ref="C53:G53"/>
    <mergeCell ref="C54:G54"/>
    <mergeCell ref="C55:G55"/>
    <mergeCell ref="C57:G57"/>
    <mergeCell ref="C43:G43"/>
    <mergeCell ref="C44:G44"/>
    <mergeCell ref="C45:G45"/>
    <mergeCell ref="C47:G47"/>
    <mergeCell ref="C49:G49"/>
    <mergeCell ref="C51:G51"/>
    <mergeCell ref="C41:G41"/>
    <mergeCell ref="C23:G23"/>
    <mergeCell ref="C24:G24"/>
    <mergeCell ref="C27:G27"/>
    <mergeCell ref="C29:G29"/>
    <mergeCell ref="C31:G31"/>
    <mergeCell ref="C33:G33"/>
    <mergeCell ref="C34:G34"/>
    <mergeCell ref="C36:G36"/>
    <mergeCell ref="C38:G38"/>
    <mergeCell ref="C39:G39"/>
    <mergeCell ref="C22:G22"/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1" t="s">
        <v>71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431.46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884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885</v>
      </c>
      <c r="D11" s="157"/>
      <c r="E11" s="158">
        <v>431.46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3"/>
      <c r="B13" s="4"/>
      <c r="C13" s="1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138</v>
      </c>
    </row>
    <row r="14" spans="1:60" x14ac:dyDescent="0.2">
      <c r="A14" s="150"/>
      <c r="B14" s="151" t="s">
        <v>29</v>
      </c>
      <c r="C14" s="179"/>
      <c r="D14" s="152"/>
      <c r="E14" s="153"/>
      <c r="F14" s="153"/>
      <c r="G14" s="174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375</v>
      </c>
    </row>
    <row r="15" spans="1:60" x14ac:dyDescent="0.2">
      <c r="C15" s="180"/>
      <c r="D15" s="10"/>
      <c r="AG15" t="s">
        <v>376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4lxF0hZBbOXTo53mL3yATd8bQS719pAGqcNc9I8jceL68q5yh8kYl6dy9otEyJRmie4VyY2iG9do+E3nspwfQ==" saltValue="+iYsMs9Ba43OkaP6kD5TmA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1" t="s">
        <v>72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424.32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884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886</v>
      </c>
      <c r="D11" s="157"/>
      <c r="E11" s="158">
        <v>424.32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151</v>
      </c>
      <c r="B13" s="161" t="s">
        <v>103</v>
      </c>
      <c r="C13" s="175" t="s">
        <v>49</v>
      </c>
      <c r="D13" s="162"/>
      <c r="E13" s="163"/>
      <c r="F13" s="164"/>
      <c r="G13" s="164">
        <f>SUMIF(AG14:AG20,"&lt;&gt;NOR",G14:G20)</f>
        <v>0</v>
      </c>
      <c r="H13" s="164"/>
      <c r="I13" s="164">
        <f>SUM(I14:I20)</f>
        <v>0</v>
      </c>
      <c r="J13" s="164"/>
      <c r="K13" s="164">
        <f>SUM(K14:K20)</f>
        <v>0</v>
      </c>
      <c r="L13" s="164"/>
      <c r="M13" s="164">
        <f>SUM(M14:M20)</f>
        <v>0</v>
      </c>
      <c r="N13" s="164"/>
      <c r="O13" s="164">
        <f>SUM(O14:O20)</f>
        <v>100.25</v>
      </c>
      <c r="P13" s="164"/>
      <c r="Q13" s="164">
        <f>SUM(Q14:Q20)</f>
        <v>0</v>
      </c>
      <c r="R13" s="164"/>
      <c r="S13" s="164"/>
      <c r="T13" s="165"/>
      <c r="U13" s="159"/>
      <c r="V13" s="159">
        <f>SUM(V14:V20)</f>
        <v>0</v>
      </c>
      <c r="W13" s="159"/>
      <c r="X13" s="159"/>
      <c r="AG13" t="s">
        <v>152</v>
      </c>
    </row>
    <row r="14" spans="1:60" outlineLevel="1" x14ac:dyDescent="0.2">
      <c r="A14" s="166">
        <v>2</v>
      </c>
      <c r="B14" s="167" t="s">
        <v>250</v>
      </c>
      <c r="C14" s="176" t="s">
        <v>251</v>
      </c>
      <c r="D14" s="168" t="s">
        <v>167</v>
      </c>
      <c r="E14" s="169">
        <v>265.2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0.378</v>
      </c>
      <c r="O14" s="171">
        <f>ROUND(E14*N14,2)</f>
        <v>100.25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157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4" t="s">
        <v>252</v>
      </c>
      <c r="D15" s="305"/>
      <c r="E15" s="305"/>
      <c r="F15" s="305"/>
      <c r="G15" s="30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253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254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255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7" t="s">
        <v>887</v>
      </c>
      <c r="D19" s="157"/>
      <c r="E19" s="158">
        <v>265.2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6"/>
      <c r="D20" s="307"/>
      <c r="E20" s="307"/>
      <c r="F20" s="307"/>
      <c r="G20" s="30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138</v>
      </c>
    </row>
    <row r="22" spans="1:60" x14ac:dyDescent="0.2">
      <c r="A22" s="150"/>
      <c r="B22" s="151" t="s">
        <v>29</v>
      </c>
      <c r="C22" s="179"/>
      <c r="D22" s="152"/>
      <c r="E22" s="153"/>
      <c r="F22" s="153"/>
      <c r="G22" s="174">
        <f>G8+G13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375</v>
      </c>
    </row>
    <row r="23" spans="1:60" x14ac:dyDescent="0.2">
      <c r="C23" s="180"/>
      <c r="D23" s="10"/>
      <c r="AG23" t="s">
        <v>376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p+coNAoQfdPaH3BRtyxAtpPSWlHLJbwW5BqAEkFCKA6hYVGEEDZaZWnk4/zGaXGPtAFILIxfNzUVqfXBujXnQ==" saltValue="OpkYVd3aAlwLugSMyRDJhg==" spinCount="100000" sheet="1"/>
  <mergeCells count="11">
    <mergeCell ref="C15:G15"/>
    <mergeCell ref="C16:G16"/>
    <mergeCell ref="C17:G17"/>
    <mergeCell ref="C18:G18"/>
    <mergeCell ref="C20:G20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73</v>
      </c>
      <c r="C4" s="301" t="s">
        <v>74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953.7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884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888</v>
      </c>
      <c r="D11" s="157"/>
      <c r="E11" s="158">
        <v>953.7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151</v>
      </c>
      <c r="B13" s="161" t="s">
        <v>103</v>
      </c>
      <c r="C13" s="175" t="s">
        <v>49</v>
      </c>
      <c r="D13" s="162"/>
      <c r="E13" s="163"/>
      <c r="F13" s="164"/>
      <c r="G13" s="164">
        <f>SUMIF(AG14:AG20,"&lt;&gt;NOR",G14:G20)</f>
        <v>0</v>
      </c>
      <c r="H13" s="164"/>
      <c r="I13" s="164">
        <f>SUM(I14:I20)</f>
        <v>0</v>
      </c>
      <c r="J13" s="164"/>
      <c r="K13" s="164">
        <f>SUM(K14:K20)</f>
        <v>0</v>
      </c>
      <c r="L13" s="164"/>
      <c r="M13" s="164">
        <f>SUM(M14:M20)</f>
        <v>0</v>
      </c>
      <c r="N13" s="164"/>
      <c r="O13" s="164">
        <f>SUM(O14:O20)</f>
        <v>288.39999999999998</v>
      </c>
      <c r="P13" s="164"/>
      <c r="Q13" s="164">
        <f>SUM(Q14:Q20)</f>
        <v>0</v>
      </c>
      <c r="R13" s="164"/>
      <c r="S13" s="164"/>
      <c r="T13" s="165"/>
      <c r="U13" s="159"/>
      <c r="V13" s="159">
        <f>SUM(V14:V20)</f>
        <v>0</v>
      </c>
      <c r="W13" s="159"/>
      <c r="X13" s="159"/>
      <c r="AG13" t="s">
        <v>152</v>
      </c>
    </row>
    <row r="14" spans="1:60" outlineLevel="1" x14ac:dyDescent="0.2">
      <c r="A14" s="166">
        <v>2</v>
      </c>
      <c r="B14" s="167" t="s">
        <v>250</v>
      </c>
      <c r="C14" s="176" t="s">
        <v>251</v>
      </c>
      <c r="D14" s="168" t="s">
        <v>167</v>
      </c>
      <c r="E14" s="169">
        <v>762.96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0.378</v>
      </c>
      <c r="O14" s="171">
        <f>ROUND(E14*N14,2)</f>
        <v>288.39999999999998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157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4" t="s">
        <v>252</v>
      </c>
      <c r="D15" s="305"/>
      <c r="E15" s="305"/>
      <c r="F15" s="305"/>
      <c r="G15" s="30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08" t="s">
        <v>253</v>
      </c>
      <c r="D16" s="309"/>
      <c r="E16" s="309"/>
      <c r="F16" s="309"/>
      <c r="G16" s="30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308" t="s">
        <v>254</v>
      </c>
      <c r="D17" s="309"/>
      <c r="E17" s="309"/>
      <c r="F17" s="309"/>
      <c r="G17" s="30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08" t="s">
        <v>255</v>
      </c>
      <c r="D18" s="309"/>
      <c r="E18" s="309"/>
      <c r="F18" s="309"/>
      <c r="G18" s="30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7" t="s">
        <v>889</v>
      </c>
      <c r="D19" s="157"/>
      <c r="E19" s="158">
        <v>762.96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6"/>
      <c r="D20" s="307"/>
      <c r="E20" s="307"/>
      <c r="F20" s="307"/>
      <c r="G20" s="30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138</v>
      </c>
    </row>
    <row r="22" spans="1:60" x14ac:dyDescent="0.2">
      <c r="A22" s="150"/>
      <c r="B22" s="151" t="s">
        <v>29</v>
      </c>
      <c r="C22" s="179"/>
      <c r="D22" s="152"/>
      <c r="E22" s="153"/>
      <c r="F22" s="153"/>
      <c r="G22" s="174">
        <f>G8+G13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375</v>
      </c>
    </row>
    <row r="23" spans="1:60" x14ac:dyDescent="0.2">
      <c r="C23" s="180"/>
      <c r="D23" s="10"/>
      <c r="AG23" t="s">
        <v>376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Kep2wkkCTiQ/5TZNsPeZWbrAcYhJeJM1HdGiB9tRjlyywn1AzJfxltybXkW5n8k0NPP1S0Ol2/VbeDok69cDA==" saltValue="j2xYachPsshTM2AyHLc4Fg==" spinCount="100000" sheet="1"/>
  <mergeCells count="11">
    <mergeCell ref="C15:G15"/>
    <mergeCell ref="C16:G16"/>
    <mergeCell ref="C17:G17"/>
    <mergeCell ref="C18:G18"/>
    <mergeCell ref="C20:G20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75</v>
      </c>
      <c r="C4" s="301" t="s">
        <v>76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260.10000000000002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884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890</v>
      </c>
      <c r="D11" s="157"/>
      <c r="E11" s="158">
        <v>260.10000000000002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6"/>
      <c r="D12" s="307"/>
      <c r="E12" s="307"/>
      <c r="F12" s="307"/>
      <c r="G12" s="30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3"/>
      <c r="B13" s="4"/>
      <c r="C13" s="1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138</v>
      </c>
    </row>
    <row r="14" spans="1:60" x14ac:dyDescent="0.2">
      <c r="A14" s="150"/>
      <c r="B14" s="151" t="s">
        <v>29</v>
      </c>
      <c r="C14" s="179"/>
      <c r="D14" s="152"/>
      <c r="E14" s="153"/>
      <c r="F14" s="153"/>
      <c r="G14" s="174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375</v>
      </c>
    </row>
    <row r="15" spans="1:60" x14ac:dyDescent="0.2">
      <c r="C15" s="180"/>
      <c r="D15" s="10"/>
      <c r="AG15" t="s">
        <v>376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rOfEFwlAyCCv05LwR0yM9hYIMHk9NENla8pruF4ZZpZU0E7IHXpfO5X43gdW51Vz3MzOMj8AYd6i8LnDOzGdw==" saltValue="YAO0UVptryCbeU343f65WQ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7" t="s">
        <v>125</v>
      </c>
      <c r="B1" s="297"/>
      <c r="C1" s="297"/>
      <c r="D1" s="297"/>
      <c r="E1" s="297"/>
      <c r="F1" s="297"/>
      <c r="G1" s="297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298" t="s">
        <v>45</v>
      </c>
      <c r="D2" s="299"/>
      <c r="E2" s="299"/>
      <c r="F2" s="299"/>
      <c r="G2" s="300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298" t="s">
        <v>70</v>
      </c>
      <c r="D3" s="299"/>
      <c r="E3" s="299"/>
      <c r="F3" s="299"/>
      <c r="G3" s="300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77</v>
      </c>
      <c r="C4" s="301" t="s">
        <v>78</v>
      </c>
      <c r="D4" s="302"/>
      <c r="E4" s="302"/>
      <c r="F4" s="302"/>
      <c r="G4" s="303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111</v>
      </c>
      <c r="C8" s="175" t="s">
        <v>112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891</v>
      </c>
      <c r="C9" s="176" t="s">
        <v>892</v>
      </c>
      <c r="D9" s="168" t="s">
        <v>155</v>
      </c>
      <c r="E9" s="169">
        <v>310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4" t="s">
        <v>893</v>
      </c>
      <c r="D10" s="305"/>
      <c r="E10" s="305"/>
      <c r="F10" s="305"/>
      <c r="G10" s="30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308" t="s">
        <v>894</v>
      </c>
      <c r="D11" s="309"/>
      <c r="E11" s="309"/>
      <c r="F11" s="309"/>
      <c r="G11" s="309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08" t="s">
        <v>895</v>
      </c>
      <c r="D12" s="309"/>
      <c r="E12" s="309"/>
      <c r="F12" s="309"/>
      <c r="G12" s="309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308" t="s">
        <v>896</v>
      </c>
      <c r="D13" s="309"/>
      <c r="E13" s="309"/>
      <c r="F13" s="309"/>
      <c r="G13" s="30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8" t="s">
        <v>897</v>
      </c>
      <c r="D14" s="309"/>
      <c r="E14" s="309"/>
      <c r="F14" s="309"/>
      <c r="G14" s="30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6"/>
      <c r="D15" s="307"/>
      <c r="E15" s="307"/>
      <c r="F15" s="307"/>
      <c r="G15" s="307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3"/>
      <c r="B16" s="4"/>
      <c r="C16" s="178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138</v>
      </c>
    </row>
    <row r="17" spans="1:33" x14ac:dyDescent="0.2">
      <c r="A17" s="150"/>
      <c r="B17" s="151" t="s">
        <v>29</v>
      </c>
      <c r="C17" s="179"/>
      <c r="D17" s="152"/>
      <c r="E17" s="153"/>
      <c r="F17" s="153"/>
      <c r="G17" s="174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375</v>
      </c>
    </row>
    <row r="18" spans="1:33" x14ac:dyDescent="0.2">
      <c r="C18" s="180"/>
      <c r="D18" s="10"/>
      <c r="AG18" t="s">
        <v>376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xvcCg85+j+0PrbTAlFt2Ql42lifUHYOtTDG6eTG1gg+3OKBHC8KT1lC5bEYTXnuMILLHoadrjzQqwQGdmaaWQ==" saltValue="QDYdm4Z1ZKfrubxkY0XZ+A==" spinCount="100000" sheet="1"/>
  <mergeCells count="10">
    <mergeCell ref="C12:G12"/>
    <mergeCell ref="C13:G13"/>
    <mergeCell ref="C14:G14"/>
    <mergeCell ref="C15:G1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zoomScaleNormal="100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9" width="8" style="181" hidden="1" customWidth="1"/>
    <col min="10" max="11" width="7.140625" style="181" hidden="1" customWidth="1"/>
    <col min="12" max="12" width="4.85546875" style="181" hidden="1" customWidth="1"/>
    <col min="13" max="13" width="6.85546875" style="181" hidden="1" customWidth="1"/>
    <col min="14" max="15" width="9" style="181" hidden="1" customWidth="1"/>
    <col min="16" max="17" width="8.7109375" style="181" hidden="1" customWidth="1"/>
    <col min="18" max="18" width="6.85546875" style="181" hidden="1" customWidth="1"/>
    <col min="19" max="19" width="8.7109375" style="181" bestFit="1" customWidth="1"/>
    <col min="20" max="20" width="7" style="181" bestFit="1" customWidth="1"/>
    <col min="21" max="21" width="6.42578125" style="181" hidden="1" customWidth="1"/>
    <col min="22" max="22" width="5.28515625" style="181" hidden="1" customWidth="1"/>
    <col min="23" max="23" width="9" style="181" hidden="1" customWidth="1"/>
    <col min="24" max="24" width="15.42578125" style="181" hidden="1" customWidth="1"/>
    <col min="25" max="28" width="9.140625" style="181"/>
    <col min="29" max="29" width="4.5703125" style="181" hidden="1" customWidth="1"/>
    <col min="30" max="30" width="0" style="181" hidden="1" customWidth="1"/>
    <col min="31" max="32" width="7.85546875" style="181" hidden="1" customWidth="1"/>
    <col min="33" max="33" width="7.28515625" style="181" hidden="1" customWidth="1"/>
    <col min="34" max="34" width="6.7109375" style="181" hidden="1" customWidth="1"/>
    <col min="35" max="35" width="4.7109375" style="181" hidden="1" customWidth="1"/>
    <col min="36" max="36" width="9" style="181" hidden="1" customWidth="1"/>
    <col min="37" max="37" width="7.5703125" style="181" customWidth="1"/>
    <col min="38" max="38" width="7.28515625" style="181" customWidth="1"/>
    <col min="39" max="39" width="4.7109375" style="181" customWidth="1"/>
    <col min="40" max="40" width="6" style="181" customWidth="1"/>
    <col min="41" max="41" width="10.5703125" style="181" customWidth="1"/>
    <col min="42" max="52" width="9.140625" style="181"/>
    <col min="53" max="53" width="7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18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184" t="s">
        <v>79</v>
      </c>
      <c r="C3" s="313" t="s">
        <v>80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188" t="s">
        <v>52</v>
      </c>
      <c r="C4" s="316" t="s">
        <v>80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85</v>
      </c>
      <c r="C8" s="202" t="s">
        <v>86</v>
      </c>
      <c r="D8" s="203"/>
      <c r="E8" s="204"/>
      <c r="F8" s="205"/>
      <c r="G8" s="205">
        <f>SUMIF(AG9:AG23,"&lt;&gt;NOR",G9:G23)</f>
        <v>0</v>
      </c>
      <c r="H8" s="205"/>
      <c r="I8" s="205">
        <f>SUM(I9:I23)</f>
        <v>0</v>
      </c>
      <c r="J8" s="205"/>
      <c r="K8" s="205">
        <f>SUM(K9:K23)</f>
        <v>0</v>
      </c>
      <c r="L8" s="205"/>
      <c r="M8" s="205">
        <f>SUM(M9:M23)</f>
        <v>0</v>
      </c>
      <c r="N8" s="205"/>
      <c r="O8" s="205">
        <f>SUM(O9:O23)</f>
        <v>0</v>
      </c>
      <c r="P8" s="205"/>
      <c r="Q8" s="205">
        <f>SUM(Q9:Q23)</f>
        <v>0</v>
      </c>
      <c r="R8" s="205"/>
      <c r="S8" s="205"/>
      <c r="T8" s="206"/>
      <c r="U8" s="207"/>
      <c r="V8" s="207">
        <f>SUM(V9:V23)</f>
        <v>0</v>
      </c>
      <c r="W8" s="207"/>
      <c r="X8" s="207"/>
      <c r="AG8" s="181" t="s">
        <v>152</v>
      </c>
    </row>
    <row r="9" spans="1:60" ht="22.5" outlineLevel="1" x14ac:dyDescent="0.2">
      <c r="A9" s="208">
        <v>1</v>
      </c>
      <c r="B9" s="209" t="s">
        <v>898</v>
      </c>
      <c r="C9" s="210" t="s">
        <v>899</v>
      </c>
      <c r="D9" s="211" t="s">
        <v>900</v>
      </c>
      <c r="E9" s="212">
        <v>1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316</v>
      </c>
      <c r="T9" s="216" t="s">
        <v>175</v>
      </c>
      <c r="U9" s="217">
        <v>0</v>
      </c>
      <c r="V9" s="217">
        <f>ROUND(E9*U9,2)</f>
        <v>0</v>
      </c>
      <c r="W9" s="217"/>
      <c r="X9" s="217" t="s">
        <v>460</v>
      </c>
      <c r="Y9" s="218"/>
      <c r="Z9" s="218"/>
      <c r="AA9" s="218"/>
      <c r="AB9" s="218"/>
      <c r="AC9" s="218"/>
      <c r="AD9" s="218"/>
      <c r="AE9" s="218"/>
      <c r="AF9" s="218"/>
      <c r="AG9" s="218" t="s">
        <v>461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901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19"/>
      <c r="D11" s="320"/>
      <c r="E11" s="320"/>
      <c r="F11" s="320"/>
      <c r="G11" s="320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164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ht="27" customHeight="1" outlineLevel="1" x14ac:dyDescent="0.2">
      <c r="A12" s="208">
        <v>2</v>
      </c>
      <c r="B12" s="209" t="s">
        <v>902</v>
      </c>
      <c r="C12" s="210" t="s">
        <v>903</v>
      </c>
      <c r="D12" s="211" t="s">
        <v>900</v>
      </c>
      <c r="E12" s="212">
        <v>1</v>
      </c>
      <c r="F12" s="215"/>
      <c r="G12" s="214">
        <f>ROUND(E12*F12,2)</f>
        <v>0</v>
      </c>
      <c r="H12" s="215"/>
      <c r="I12" s="214">
        <f>ROUND(E12*H12,2)</f>
        <v>0</v>
      </c>
      <c r="J12" s="215"/>
      <c r="K12" s="214">
        <f>ROUND(E12*J12,2)</f>
        <v>0</v>
      </c>
      <c r="L12" s="214">
        <v>21</v>
      </c>
      <c r="M12" s="214">
        <f>G12*(1+L12/100)</f>
        <v>0</v>
      </c>
      <c r="N12" s="214">
        <v>0</v>
      </c>
      <c r="O12" s="214">
        <f>ROUND(E12*N12,2)</f>
        <v>0</v>
      </c>
      <c r="P12" s="214">
        <v>0</v>
      </c>
      <c r="Q12" s="214">
        <f>ROUND(E12*P12,2)</f>
        <v>0</v>
      </c>
      <c r="R12" s="214"/>
      <c r="S12" s="214" t="s">
        <v>316</v>
      </c>
      <c r="T12" s="216" t="s">
        <v>175</v>
      </c>
      <c r="U12" s="217">
        <v>0</v>
      </c>
      <c r="V12" s="217">
        <f>ROUND(E12*U12,2)</f>
        <v>0</v>
      </c>
      <c r="W12" s="217"/>
      <c r="X12" s="217" t="s">
        <v>460</v>
      </c>
      <c r="Y12" s="218"/>
      <c r="Z12" s="218"/>
      <c r="AA12" s="218"/>
      <c r="AB12" s="218"/>
      <c r="AC12" s="218"/>
      <c r="AD12" s="218"/>
      <c r="AE12" s="218"/>
      <c r="AF12" s="218"/>
      <c r="AG12" s="218" t="s">
        <v>461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325"/>
      <c r="D13" s="326"/>
      <c r="E13" s="326"/>
      <c r="F13" s="326"/>
      <c r="G13" s="326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164</v>
      </c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08">
        <v>3</v>
      </c>
      <c r="B14" s="209" t="s">
        <v>904</v>
      </c>
      <c r="C14" s="210" t="s">
        <v>905</v>
      </c>
      <c r="D14" s="211" t="s">
        <v>900</v>
      </c>
      <c r="E14" s="212">
        <v>1</v>
      </c>
      <c r="F14" s="215"/>
      <c r="G14" s="214">
        <f>ROUND(E14*F14,2)</f>
        <v>0</v>
      </c>
      <c r="H14" s="215"/>
      <c r="I14" s="214">
        <f>ROUND(E14*H14,2)</f>
        <v>0</v>
      </c>
      <c r="J14" s="215"/>
      <c r="K14" s="214">
        <f>ROUND(E14*J14,2)</f>
        <v>0</v>
      </c>
      <c r="L14" s="214">
        <v>21</v>
      </c>
      <c r="M14" s="214">
        <f>G14*(1+L14/100)</f>
        <v>0</v>
      </c>
      <c r="N14" s="214">
        <v>0</v>
      </c>
      <c r="O14" s="214">
        <f>ROUND(E14*N14,2)</f>
        <v>0</v>
      </c>
      <c r="P14" s="214">
        <v>0</v>
      </c>
      <c r="Q14" s="214">
        <f>ROUND(E14*P14,2)</f>
        <v>0</v>
      </c>
      <c r="R14" s="214"/>
      <c r="S14" s="214" t="s">
        <v>316</v>
      </c>
      <c r="T14" s="216" t="s">
        <v>175</v>
      </c>
      <c r="U14" s="217">
        <v>0</v>
      </c>
      <c r="V14" s="217">
        <f>ROUND(E14*U14,2)</f>
        <v>0</v>
      </c>
      <c r="W14" s="217"/>
      <c r="X14" s="217" t="s">
        <v>460</v>
      </c>
      <c r="Y14" s="218"/>
      <c r="Z14" s="218"/>
      <c r="AA14" s="218"/>
      <c r="AB14" s="218"/>
      <c r="AC14" s="218"/>
      <c r="AD14" s="218"/>
      <c r="AE14" s="218"/>
      <c r="AF14" s="218"/>
      <c r="AG14" s="218" t="s">
        <v>461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19"/>
      <c r="B15" s="220"/>
      <c r="C15" s="325"/>
      <c r="D15" s="326"/>
      <c r="E15" s="326"/>
      <c r="F15" s="326"/>
      <c r="G15" s="326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18"/>
      <c r="AA15" s="218"/>
      <c r="AB15" s="218"/>
      <c r="AC15" s="218"/>
      <c r="AD15" s="218"/>
      <c r="AE15" s="218"/>
      <c r="AF15" s="218"/>
      <c r="AG15" s="218" t="s">
        <v>164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outlineLevel="1" x14ac:dyDescent="0.2">
      <c r="A16" s="208">
        <v>4</v>
      </c>
      <c r="B16" s="209" t="s">
        <v>906</v>
      </c>
      <c r="C16" s="210" t="s">
        <v>907</v>
      </c>
      <c r="D16" s="211" t="s">
        <v>900</v>
      </c>
      <c r="E16" s="212">
        <v>1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4"/>
      <c r="S16" s="214" t="s">
        <v>316</v>
      </c>
      <c r="T16" s="216" t="s">
        <v>175</v>
      </c>
      <c r="U16" s="217">
        <v>0</v>
      </c>
      <c r="V16" s="217">
        <f>ROUND(E16*U16,2)</f>
        <v>0</v>
      </c>
      <c r="W16" s="217"/>
      <c r="X16" s="217" t="s">
        <v>460</v>
      </c>
      <c r="Y16" s="218"/>
      <c r="Z16" s="218"/>
      <c r="AA16" s="218"/>
      <c r="AB16" s="218"/>
      <c r="AC16" s="218"/>
      <c r="AD16" s="218"/>
      <c r="AE16" s="218"/>
      <c r="AF16" s="218"/>
      <c r="AG16" s="218" t="s">
        <v>461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</row>
    <row r="17" spans="1:60" outlineLevel="1" x14ac:dyDescent="0.2">
      <c r="A17" s="219"/>
      <c r="B17" s="220"/>
      <c r="C17" s="325"/>
      <c r="D17" s="326"/>
      <c r="E17" s="326"/>
      <c r="F17" s="326"/>
      <c r="G17" s="326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164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08">
        <v>5</v>
      </c>
      <c r="B18" s="209" t="s">
        <v>906</v>
      </c>
      <c r="C18" s="210" t="s">
        <v>908</v>
      </c>
      <c r="D18" s="211" t="s">
        <v>900</v>
      </c>
      <c r="E18" s="212">
        <v>1</v>
      </c>
      <c r="F18" s="215"/>
      <c r="G18" s="214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4"/>
      <c r="S18" s="214" t="s">
        <v>316</v>
      </c>
      <c r="T18" s="216" t="s">
        <v>175</v>
      </c>
      <c r="U18" s="217">
        <v>0</v>
      </c>
      <c r="V18" s="217">
        <f>ROUND(E18*U18,2)</f>
        <v>0</v>
      </c>
      <c r="W18" s="217"/>
      <c r="X18" s="217" t="s">
        <v>460</v>
      </c>
      <c r="Y18" s="218"/>
      <c r="Z18" s="218"/>
      <c r="AA18" s="218"/>
      <c r="AB18" s="218"/>
      <c r="AC18" s="218"/>
      <c r="AD18" s="218"/>
      <c r="AE18" s="218"/>
      <c r="AF18" s="218"/>
      <c r="AG18" s="218" t="s">
        <v>461</v>
      </c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325"/>
      <c r="D19" s="326"/>
      <c r="E19" s="326"/>
      <c r="F19" s="326"/>
      <c r="G19" s="326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164</v>
      </c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ht="22.5" outlineLevel="1" x14ac:dyDescent="0.2">
      <c r="A20" s="208">
        <v>6</v>
      </c>
      <c r="B20" s="209" t="s">
        <v>909</v>
      </c>
      <c r="C20" s="210" t="s">
        <v>910</v>
      </c>
      <c r="D20" s="211" t="s">
        <v>900</v>
      </c>
      <c r="E20" s="212">
        <v>1</v>
      </c>
      <c r="F20" s="215"/>
      <c r="G20" s="214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4"/>
      <c r="S20" s="214" t="s">
        <v>316</v>
      </c>
      <c r="T20" s="216" t="s">
        <v>175</v>
      </c>
      <c r="U20" s="217">
        <v>0</v>
      </c>
      <c r="V20" s="217">
        <f>ROUND(E20*U20,2)</f>
        <v>0</v>
      </c>
      <c r="W20" s="217"/>
      <c r="X20" s="217" t="s">
        <v>460</v>
      </c>
      <c r="Y20" s="218"/>
      <c r="Z20" s="218"/>
      <c r="AA20" s="218"/>
      <c r="AB20" s="218"/>
      <c r="AC20" s="218"/>
      <c r="AD20" s="218"/>
      <c r="AE20" s="218"/>
      <c r="AF20" s="218"/>
      <c r="AG20" s="218" t="s">
        <v>461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outlineLevel="1" x14ac:dyDescent="0.2">
      <c r="A21" s="219"/>
      <c r="B21" s="220"/>
      <c r="C21" s="325"/>
      <c r="D21" s="326"/>
      <c r="E21" s="326"/>
      <c r="F21" s="326"/>
      <c r="G21" s="326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 t="s">
        <v>164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outlineLevel="1" x14ac:dyDescent="0.2">
      <c r="A22" s="208">
        <v>7</v>
      </c>
      <c r="B22" s="209" t="s">
        <v>911</v>
      </c>
      <c r="C22" s="210" t="s">
        <v>912</v>
      </c>
      <c r="D22" s="211" t="s">
        <v>900</v>
      </c>
      <c r="E22" s="212">
        <v>1</v>
      </c>
      <c r="F22" s="215"/>
      <c r="G22" s="214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4"/>
      <c r="S22" s="214" t="s">
        <v>316</v>
      </c>
      <c r="T22" s="216" t="s">
        <v>175</v>
      </c>
      <c r="U22" s="217">
        <v>0</v>
      </c>
      <c r="V22" s="217">
        <f>ROUND(E22*U22,2)</f>
        <v>0</v>
      </c>
      <c r="W22" s="217"/>
      <c r="X22" s="217" t="s">
        <v>460</v>
      </c>
      <c r="Y22" s="218"/>
      <c r="Z22" s="218"/>
      <c r="AA22" s="218"/>
      <c r="AB22" s="218"/>
      <c r="AC22" s="218"/>
      <c r="AD22" s="218"/>
      <c r="AE22" s="218"/>
      <c r="AF22" s="218"/>
      <c r="AG22" s="218" t="s">
        <v>461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5"/>
      <c r="D23" s="326"/>
      <c r="E23" s="326"/>
      <c r="F23" s="326"/>
      <c r="G23" s="326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164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x14ac:dyDescent="0.2">
      <c r="A24" s="200" t="s">
        <v>151</v>
      </c>
      <c r="B24" s="201" t="s">
        <v>87</v>
      </c>
      <c r="C24" s="202" t="s">
        <v>88</v>
      </c>
      <c r="D24" s="203"/>
      <c r="E24" s="204"/>
      <c r="F24" s="205"/>
      <c r="G24" s="205">
        <f>SUMIF(AG25:AG35,"&lt;&gt;NOR",G25:G35)</f>
        <v>0</v>
      </c>
      <c r="H24" s="205"/>
      <c r="I24" s="205">
        <f>SUM(I25:I35)</f>
        <v>0</v>
      </c>
      <c r="J24" s="205"/>
      <c r="K24" s="205">
        <f>SUM(K25:K35)</f>
        <v>0</v>
      </c>
      <c r="L24" s="205"/>
      <c r="M24" s="205">
        <f>SUM(M25:M35)</f>
        <v>0</v>
      </c>
      <c r="N24" s="205"/>
      <c r="O24" s="205">
        <f>SUM(O25:O35)</f>
        <v>0</v>
      </c>
      <c r="P24" s="205"/>
      <c r="Q24" s="205">
        <f>SUM(Q25:Q35)</f>
        <v>0</v>
      </c>
      <c r="R24" s="205"/>
      <c r="S24" s="205"/>
      <c r="T24" s="206"/>
      <c r="U24" s="207"/>
      <c r="V24" s="207">
        <f>SUM(V25:V35)</f>
        <v>0</v>
      </c>
      <c r="W24" s="207"/>
      <c r="X24" s="207"/>
      <c r="AG24" s="181" t="s">
        <v>152</v>
      </c>
    </row>
    <row r="25" spans="1:60" outlineLevel="1" x14ac:dyDescent="0.2">
      <c r="A25" s="208">
        <v>8</v>
      </c>
      <c r="B25" s="209" t="s">
        <v>913</v>
      </c>
      <c r="C25" s="210" t="s">
        <v>914</v>
      </c>
      <c r="D25" s="211" t="s">
        <v>744</v>
      </c>
      <c r="E25" s="212">
        <v>1</v>
      </c>
      <c r="F25" s="215"/>
      <c r="G25" s="214">
        <f>ROUND(E25*F25,2)</f>
        <v>0</v>
      </c>
      <c r="H25" s="215"/>
      <c r="I25" s="214">
        <f>ROUND(E25*H25,2)</f>
        <v>0</v>
      </c>
      <c r="J25" s="215"/>
      <c r="K25" s="214">
        <f>ROUND(E25*J25,2)</f>
        <v>0</v>
      </c>
      <c r="L25" s="214">
        <v>21</v>
      </c>
      <c r="M25" s="214">
        <f>G25*(1+L25/100)</f>
        <v>0</v>
      </c>
      <c r="N25" s="214">
        <v>0</v>
      </c>
      <c r="O25" s="214">
        <f>ROUND(E25*N25,2)</f>
        <v>0</v>
      </c>
      <c r="P25" s="214">
        <v>0</v>
      </c>
      <c r="Q25" s="214">
        <f>ROUND(E25*P25,2)</f>
        <v>0</v>
      </c>
      <c r="R25" s="214"/>
      <c r="S25" s="214" t="s">
        <v>156</v>
      </c>
      <c r="T25" s="216" t="s">
        <v>175</v>
      </c>
      <c r="U25" s="217">
        <v>0</v>
      </c>
      <c r="V25" s="217">
        <f>ROUND(E25*U25,2)</f>
        <v>0</v>
      </c>
      <c r="W25" s="217"/>
      <c r="X25" s="217" t="s">
        <v>158</v>
      </c>
      <c r="Y25" s="218"/>
      <c r="Z25" s="218"/>
      <c r="AA25" s="218"/>
      <c r="AB25" s="218"/>
      <c r="AC25" s="218"/>
      <c r="AD25" s="218"/>
      <c r="AE25" s="218"/>
      <c r="AF25" s="218"/>
      <c r="AG25" s="218" t="s">
        <v>159</v>
      </c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325"/>
      <c r="D26" s="326"/>
      <c r="E26" s="326"/>
      <c r="F26" s="326"/>
      <c r="G26" s="326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164</v>
      </c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08">
        <v>9</v>
      </c>
      <c r="B27" s="209" t="s">
        <v>915</v>
      </c>
      <c r="C27" s="210" t="s">
        <v>916</v>
      </c>
      <c r="D27" s="211" t="s">
        <v>917</v>
      </c>
      <c r="E27" s="212">
        <v>0.9</v>
      </c>
      <c r="F27" s="215"/>
      <c r="G27" s="214">
        <f>ROUND(E27*F27,2)</f>
        <v>0</v>
      </c>
      <c r="H27" s="215"/>
      <c r="I27" s="214">
        <f>ROUND(E27*H27,2)</f>
        <v>0</v>
      </c>
      <c r="J27" s="215"/>
      <c r="K27" s="214">
        <f>ROUND(E27*J27,2)</f>
        <v>0</v>
      </c>
      <c r="L27" s="214">
        <v>21</v>
      </c>
      <c r="M27" s="214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4"/>
      <c r="S27" s="214" t="s">
        <v>156</v>
      </c>
      <c r="T27" s="216" t="s">
        <v>175</v>
      </c>
      <c r="U27" s="217">
        <v>0</v>
      </c>
      <c r="V27" s="217">
        <f>ROUND(E27*U27,2)</f>
        <v>0</v>
      </c>
      <c r="W27" s="217"/>
      <c r="X27" s="217" t="s">
        <v>158</v>
      </c>
      <c r="Y27" s="218"/>
      <c r="Z27" s="218"/>
      <c r="AA27" s="218"/>
      <c r="AB27" s="218"/>
      <c r="AC27" s="218"/>
      <c r="AD27" s="218"/>
      <c r="AE27" s="218"/>
      <c r="AF27" s="218"/>
      <c r="AG27" s="218" t="s">
        <v>159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19"/>
      <c r="B28" s="220"/>
      <c r="C28" s="323" t="s">
        <v>918</v>
      </c>
      <c r="D28" s="324"/>
      <c r="E28" s="324"/>
      <c r="F28" s="324"/>
      <c r="G28" s="324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8"/>
      <c r="Z28" s="218"/>
      <c r="AA28" s="218"/>
      <c r="AB28" s="218"/>
      <c r="AC28" s="218"/>
      <c r="AD28" s="218"/>
      <c r="AE28" s="218"/>
      <c r="AF28" s="218"/>
      <c r="AG28" s="218" t="s">
        <v>161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236" t="s">
        <v>919</v>
      </c>
      <c r="D29" s="237"/>
      <c r="E29" s="238"/>
      <c r="F29" s="239"/>
      <c r="G29" s="239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161</v>
      </c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321" t="s">
        <v>920</v>
      </c>
      <c r="D30" s="322"/>
      <c r="E30" s="322"/>
      <c r="F30" s="322"/>
      <c r="G30" s="32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161</v>
      </c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321" t="s">
        <v>921</v>
      </c>
      <c r="D31" s="322"/>
      <c r="E31" s="322"/>
      <c r="F31" s="322"/>
      <c r="G31" s="32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161</v>
      </c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19"/>
      <c r="B32" s="220"/>
      <c r="C32" s="319"/>
      <c r="D32" s="320"/>
      <c r="E32" s="320"/>
      <c r="F32" s="320"/>
      <c r="G32" s="320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18"/>
      <c r="AA32" s="218"/>
      <c r="AB32" s="218"/>
      <c r="AC32" s="218"/>
      <c r="AD32" s="218"/>
      <c r="AE32" s="218"/>
      <c r="AF32" s="218"/>
      <c r="AG32" s="218" t="s">
        <v>164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08">
        <v>10</v>
      </c>
      <c r="B33" s="209" t="s">
        <v>922</v>
      </c>
      <c r="C33" s="210" t="s">
        <v>923</v>
      </c>
      <c r="D33" s="211" t="s">
        <v>744</v>
      </c>
      <c r="E33" s="212">
        <v>1</v>
      </c>
      <c r="F33" s="215"/>
      <c r="G33" s="214">
        <f>ROUND(E33*F33,2)</f>
        <v>0</v>
      </c>
      <c r="H33" s="215"/>
      <c r="I33" s="214">
        <f>ROUND(E33*H33,2)</f>
        <v>0</v>
      </c>
      <c r="J33" s="215"/>
      <c r="K33" s="214">
        <f>ROUND(E33*J33,2)</f>
        <v>0</v>
      </c>
      <c r="L33" s="214">
        <v>21</v>
      </c>
      <c r="M33" s="214">
        <f>G33*(1+L33/100)</f>
        <v>0</v>
      </c>
      <c r="N33" s="214">
        <v>0</v>
      </c>
      <c r="O33" s="214">
        <f>ROUND(E33*N33,2)</f>
        <v>0</v>
      </c>
      <c r="P33" s="214">
        <v>0</v>
      </c>
      <c r="Q33" s="214">
        <f>ROUND(E33*P33,2)</f>
        <v>0</v>
      </c>
      <c r="R33" s="214"/>
      <c r="S33" s="214" t="s">
        <v>316</v>
      </c>
      <c r="T33" s="216" t="s">
        <v>175</v>
      </c>
      <c r="U33" s="217">
        <v>0</v>
      </c>
      <c r="V33" s="217">
        <f>ROUND(E33*U33,2)</f>
        <v>0</v>
      </c>
      <c r="W33" s="217"/>
      <c r="X33" s="217" t="s">
        <v>158</v>
      </c>
      <c r="Y33" s="218"/>
      <c r="Z33" s="218"/>
      <c r="AA33" s="218"/>
      <c r="AB33" s="218"/>
      <c r="AC33" s="218"/>
      <c r="AD33" s="218"/>
      <c r="AE33" s="218"/>
      <c r="AF33" s="218"/>
      <c r="AG33" s="218" t="s">
        <v>159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ht="15.75" customHeight="1" outlineLevel="1" x14ac:dyDescent="0.2">
      <c r="A34" s="219"/>
      <c r="B34" s="220"/>
      <c r="C34" s="323" t="s">
        <v>924</v>
      </c>
      <c r="D34" s="324"/>
      <c r="E34" s="324"/>
      <c r="F34" s="324"/>
      <c r="G34" s="32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40" t="str">
        <f>C34</f>
        <v>- vodorovná a svislá doprava, přemístění, přeložení, manipulace s výkopkem a uložení na skládku (bez poplatku)</v>
      </c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319"/>
      <c r="D35" s="320"/>
      <c r="E35" s="320"/>
      <c r="F35" s="320"/>
      <c r="G35" s="320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164</v>
      </c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x14ac:dyDescent="0.2">
      <c r="A36" s="200" t="s">
        <v>151</v>
      </c>
      <c r="B36" s="201" t="s">
        <v>117</v>
      </c>
      <c r="C36" s="202" t="s">
        <v>118</v>
      </c>
      <c r="D36" s="203"/>
      <c r="E36" s="204"/>
      <c r="F36" s="205"/>
      <c r="G36" s="205">
        <f>SUMIF(AG37:AG38,"&lt;&gt;NOR",G37:G38)</f>
        <v>0</v>
      </c>
      <c r="H36" s="205"/>
      <c r="I36" s="205">
        <f>SUM(I37:I38)</f>
        <v>0</v>
      </c>
      <c r="J36" s="205"/>
      <c r="K36" s="205">
        <f>SUM(K37:K38)</f>
        <v>0</v>
      </c>
      <c r="L36" s="205"/>
      <c r="M36" s="205">
        <f>SUM(M37:M38)</f>
        <v>0</v>
      </c>
      <c r="N36" s="205"/>
      <c r="O36" s="205">
        <f>SUM(O37:O38)</f>
        <v>0</v>
      </c>
      <c r="P36" s="205"/>
      <c r="Q36" s="205">
        <f>SUM(Q37:Q38)</f>
        <v>0</v>
      </c>
      <c r="R36" s="205"/>
      <c r="S36" s="205"/>
      <c r="T36" s="206"/>
      <c r="U36" s="207"/>
      <c r="V36" s="207">
        <f>SUM(V37:V38)</f>
        <v>0</v>
      </c>
      <c r="W36" s="207"/>
      <c r="X36" s="207"/>
      <c r="AG36" s="181" t="s">
        <v>152</v>
      </c>
    </row>
    <row r="37" spans="1:60" outlineLevel="1" x14ac:dyDescent="0.2">
      <c r="A37" s="208">
        <v>11</v>
      </c>
      <c r="B37" s="209" t="s">
        <v>925</v>
      </c>
      <c r="C37" s="210" t="s">
        <v>926</v>
      </c>
      <c r="D37" s="211" t="s">
        <v>900</v>
      </c>
      <c r="E37" s="212">
        <v>1</v>
      </c>
      <c r="F37" s="215"/>
      <c r="G37" s="214">
        <f>ROUND(E37*F37,2)</f>
        <v>0</v>
      </c>
      <c r="H37" s="215"/>
      <c r="I37" s="214">
        <f>ROUND(E37*H37,2)</f>
        <v>0</v>
      </c>
      <c r="J37" s="215"/>
      <c r="K37" s="214">
        <f>ROUND(E37*J37,2)</f>
        <v>0</v>
      </c>
      <c r="L37" s="214">
        <v>21</v>
      </c>
      <c r="M37" s="214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4"/>
      <c r="S37" s="214" t="s">
        <v>316</v>
      </c>
      <c r="T37" s="216" t="s">
        <v>175</v>
      </c>
      <c r="U37" s="217">
        <v>0</v>
      </c>
      <c r="V37" s="217">
        <f>ROUND(E37*U37,2)</f>
        <v>0</v>
      </c>
      <c r="W37" s="217"/>
      <c r="X37" s="217" t="s">
        <v>460</v>
      </c>
      <c r="Y37" s="218"/>
      <c r="Z37" s="218"/>
      <c r="AA37" s="218"/>
      <c r="AB37" s="218"/>
      <c r="AC37" s="218"/>
      <c r="AD37" s="218"/>
      <c r="AE37" s="218"/>
      <c r="AF37" s="218"/>
      <c r="AG37" s="218" t="s">
        <v>461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5"/>
      <c r="D38" s="326"/>
      <c r="E38" s="326"/>
      <c r="F38" s="326"/>
      <c r="G38" s="326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164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x14ac:dyDescent="0.2">
      <c r="A39" s="200" t="s">
        <v>151</v>
      </c>
      <c r="B39" s="201" t="s">
        <v>123</v>
      </c>
      <c r="C39" s="202" t="s">
        <v>28</v>
      </c>
      <c r="D39" s="203"/>
      <c r="E39" s="204"/>
      <c r="F39" s="205"/>
      <c r="G39" s="205">
        <f>SUMIF(AG40:AG90,"&lt;&gt;NOR",G40:G90)</f>
        <v>0</v>
      </c>
      <c r="H39" s="205"/>
      <c r="I39" s="205">
        <f>SUM(I40:I90)</f>
        <v>0</v>
      </c>
      <c r="J39" s="205"/>
      <c r="K39" s="205">
        <f>SUM(K40:K90)</f>
        <v>0</v>
      </c>
      <c r="L39" s="205"/>
      <c r="M39" s="205">
        <f>SUM(M40:M90)</f>
        <v>0</v>
      </c>
      <c r="N39" s="205"/>
      <c r="O39" s="205">
        <f>SUM(O40:O90)</f>
        <v>0</v>
      </c>
      <c r="P39" s="205"/>
      <c r="Q39" s="205">
        <f>SUM(Q40:Q90)</f>
        <v>0</v>
      </c>
      <c r="R39" s="205"/>
      <c r="S39" s="205"/>
      <c r="T39" s="206"/>
      <c r="U39" s="207"/>
      <c r="V39" s="207">
        <f>SUM(V40:V90)</f>
        <v>0</v>
      </c>
      <c r="W39" s="207"/>
      <c r="X39" s="207"/>
      <c r="AG39" s="181" t="s">
        <v>152</v>
      </c>
    </row>
    <row r="40" spans="1:60" outlineLevel="1" x14ac:dyDescent="0.2">
      <c r="A40" s="208">
        <v>12</v>
      </c>
      <c r="B40" s="209" t="s">
        <v>927</v>
      </c>
      <c r="C40" s="210" t="s">
        <v>928</v>
      </c>
      <c r="D40" s="211" t="s">
        <v>744</v>
      </c>
      <c r="E40" s="212">
        <v>1</v>
      </c>
      <c r="F40" s="215"/>
      <c r="G40" s="214">
        <f>ROUND(E40*F40,2)</f>
        <v>0</v>
      </c>
      <c r="H40" s="215"/>
      <c r="I40" s="214">
        <f>ROUND(E40*H40,2)</f>
        <v>0</v>
      </c>
      <c r="J40" s="215"/>
      <c r="K40" s="214">
        <f>ROUND(E40*J40,2)</f>
        <v>0</v>
      </c>
      <c r="L40" s="214">
        <v>21</v>
      </c>
      <c r="M40" s="214">
        <f>G40*(1+L40/100)</f>
        <v>0</v>
      </c>
      <c r="N40" s="214">
        <v>0</v>
      </c>
      <c r="O40" s="214">
        <f>ROUND(E40*N40,2)</f>
        <v>0</v>
      </c>
      <c r="P40" s="214">
        <v>0</v>
      </c>
      <c r="Q40" s="214">
        <f>ROUND(E40*P40,2)</f>
        <v>0</v>
      </c>
      <c r="R40" s="214"/>
      <c r="S40" s="214" t="s">
        <v>156</v>
      </c>
      <c r="T40" s="216" t="s">
        <v>175</v>
      </c>
      <c r="U40" s="217">
        <v>0</v>
      </c>
      <c r="V40" s="217">
        <f>ROUND(E40*U40,2)</f>
        <v>0</v>
      </c>
      <c r="W40" s="217"/>
      <c r="X40" s="217" t="s">
        <v>158</v>
      </c>
      <c r="Y40" s="218"/>
      <c r="Z40" s="218"/>
      <c r="AA40" s="218"/>
      <c r="AB40" s="218"/>
      <c r="AC40" s="218"/>
      <c r="AD40" s="218"/>
      <c r="AE40" s="218"/>
      <c r="AF40" s="218"/>
      <c r="AG40" s="218" t="s">
        <v>159</v>
      </c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ht="27" customHeight="1" outlineLevel="1" x14ac:dyDescent="0.2">
      <c r="A41" s="219"/>
      <c r="B41" s="220"/>
      <c r="C41" s="323" t="s">
        <v>929</v>
      </c>
      <c r="D41" s="324"/>
      <c r="E41" s="324"/>
      <c r="F41" s="324"/>
      <c r="G41" s="324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161</v>
      </c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40" t="str">
        <f>C41</f>
        <v>zahrnuje veškeré náklady spojené s objednatelem požadovanými zkouškami. Zkoušky v předepsaném počtu dle platných ČSN, EN, TP a TKP na jednotlivé pracovní úkony.</v>
      </c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19"/>
      <c r="B42" s="220"/>
      <c r="C42" s="319"/>
      <c r="D42" s="320"/>
      <c r="E42" s="320"/>
      <c r="F42" s="320"/>
      <c r="G42" s="320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8"/>
      <c r="Z42" s="218"/>
      <c r="AA42" s="218"/>
      <c r="AB42" s="218"/>
      <c r="AC42" s="218"/>
      <c r="AD42" s="218"/>
      <c r="AE42" s="218"/>
      <c r="AF42" s="218"/>
      <c r="AG42" s="218" t="s">
        <v>164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outlineLevel="1" x14ac:dyDescent="0.2">
      <c r="A43" s="208">
        <v>13</v>
      </c>
      <c r="B43" s="209" t="s">
        <v>930</v>
      </c>
      <c r="C43" s="210" t="s">
        <v>931</v>
      </c>
      <c r="D43" s="211" t="s">
        <v>744</v>
      </c>
      <c r="E43" s="212">
        <v>1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0</v>
      </c>
      <c r="O43" s="214">
        <f>ROUND(E43*N43,2)</f>
        <v>0</v>
      </c>
      <c r="P43" s="214">
        <v>0</v>
      </c>
      <c r="Q43" s="214">
        <f>ROUND(E43*P43,2)</f>
        <v>0</v>
      </c>
      <c r="R43" s="214"/>
      <c r="S43" s="214" t="s">
        <v>156</v>
      </c>
      <c r="T43" s="216" t="s">
        <v>175</v>
      </c>
      <c r="U43" s="217">
        <v>0</v>
      </c>
      <c r="V43" s="217">
        <f>ROUND(E43*U43,2)</f>
        <v>0</v>
      </c>
      <c r="W43" s="217"/>
      <c r="X43" s="217" t="s">
        <v>158</v>
      </c>
      <c r="Y43" s="218"/>
      <c r="Z43" s="218"/>
      <c r="AA43" s="218"/>
      <c r="AB43" s="218"/>
      <c r="AC43" s="218"/>
      <c r="AD43" s="218"/>
      <c r="AE43" s="218"/>
      <c r="AF43" s="218"/>
      <c r="AG43" s="218" t="s">
        <v>159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ht="26.25" customHeight="1" outlineLevel="1" x14ac:dyDescent="0.2">
      <c r="A44" s="219"/>
      <c r="B44" s="220"/>
      <c r="C44" s="323" t="s">
        <v>929</v>
      </c>
      <c r="D44" s="324"/>
      <c r="E44" s="324"/>
      <c r="F44" s="324"/>
      <c r="G44" s="324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161</v>
      </c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40" t="str">
        <f>C44</f>
        <v>zahrnuje veškeré náklady spojené s objednatelem požadovanými zkouškami. Zkoušky v předepsaném počtu dle platných ČSN, EN, TP a TKP na jednotlivé pracovní úkony.</v>
      </c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19"/>
      <c r="D45" s="320"/>
      <c r="E45" s="320"/>
      <c r="F45" s="320"/>
      <c r="G45" s="320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164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outlineLevel="1" x14ac:dyDescent="0.2">
      <c r="A46" s="208">
        <v>14</v>
      </c>
      <c r="B46" s="209" t="s">
        <v>932</v>
      </c>
      <c r="C46" s="210" t="s">
        <v>933</v>
      </c>
      <c r="D46" s="211" t="s">
        <v>744</v>
      </c>
      <c r="E46" s="212">
        <v>1</v>
      </c>
      <c r="F46" s="215"/>
      <c r="G46" s="214">
        <f>ROUND(E46*F46,2)</f>
        <v>0</v>
      </c>
      <c r="H46" s="215"/>
      <c r="I46" s="214">
        <f>ROUND(E46*H46,2)</f>
        <v>0</v>
      </c>
      <c r="J46" s="215"/>
      <c r="K46" s="214">
        <f>ROUND(E46*J46,2)</f>
        <v>0</v>
      </c>
      <c r="L46" s="214">
        <v>21</v>
      </c>
      <c r="M46" s="214">
        <f>G46*(1+L46/100)</f>
        <v>0</v>
      </c>
      <c r="N46" s="214">
        <v>0</v>
      </c>
      <c r="O46" s="214">
        <f>ROUND(E46*N46,2)</f>
        <v>0</v>
      </c>
      <c r="P46" s="214">
        <v>0</v>
      </c>
      <c r="Q46" s="214">
        <f>ROUND(E46*P46,2)</f>
        <v>0</v>
      </c>
      <c r="R46" s="214"/>
      <c r="S46" s="214" t="s">
        <v>156</v>
      </c>
      <c r="T46" s="216" t="s">
        <v>175</v>
      </c>
      <c r="U46" s="217">
        <v>0</v>
      </c>
      <c r="V46" s="217">
        <f>ROUND(E46*U46,2)</f>
        <v>0</v>
      </c>
      <c r="W46" s="217"/>
      <c r="X46" s="217" t="s">
        <v>158</v>
      </c>
      <c r="Y46" s="218"/>
      <c r="Z46" s="218"/>
      <c r="AA46" s="218"/>
      <c r="AB46" s="218"/>
      <c r="AC46" s="218"/>
      <c r="AD46" s="218"/>
      <c r="AE46" s="218"/>
      <c r="AF46" s="218"/>
      <c r="AG46" s="218" t="s">
        <v>159</v>
      </c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</row>
    <row r="47" spans="1:60" ht="71.25" customHeight="1" outlineLevel="1" x14ac:dyDescent="0.2">
      <c r="A47" s="219"/>
      <c r="B47" s="220"/>
      <c r="C47" s="323" t="s">
        <v>934</v>
      </c>
      <c r="D47" s="324"/>
      <c r="E47" s="324"/>
      <c r="F47" s="324"/>
      <c r="G47" s="324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8"/>
      <c r="Z47" s="218"/>
      <c r="AA47" s="218"/>
      <c r="AB47" s="218"/>
      <c r="AC47" s="218"/>
      <c r="AD47" s="218"/>
      <c r="AE47" s="218"/>
      <c r="AF47" s="218"/>
      <c r="AG47" s="218" t="s">
        <v>161</v>
      </c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40" t="str">
        <f>C47</f>
        <v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v>
      </c>
      <c r="BB47" s="218"/>
      <c r="BC47" s="218"/>
      <c r="BD47" s="218"/>
      <c r="BE47" s="218"/>
      <c r="BF47" s="218"/>
      <c r="BG47" s="218"/>
      <c r="BH47" s="218"/>
    </row>
    <row r="48" spans="1:60" outlineLevel="1" x14ac:dyDescent="0.2">
      <c r="A48" s="219"/>
      <c r="B48" s="220"/>
      <c r="C48" s="319"/>
      <c r="D48" s="320"/>
      <c r="E48" s="320"/>
      <c r="F48" s="320"/>
      <c r="G48" s="320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8"/>
      <c r="Z48" s="218"/>
      <c r="AA48" s="218"/>
      <c r="AB48" s="218"/>
      <c r="AC48" s="218"/>
      <c r="AD48" s="218"/>
      <c r="AE48" s="218"/>
      <c r="AF48" s="218"/>
      <c r="AG48" s="218" t="s">
        <v>164</v>
      </c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</row>
    <row r="49" spans="1:60" outlineLevel="1" x14ac:dyDescent="0.2">
      <c r="A49" s="208">
        <v>15</v>
      </c>
      <c r="B49" s="209" t="s">
        <v>935</v>
      </c>
      <c r="C49" s="210" t="s">
        <v>936</v>
      </c>
      <c r="D49" s="211" t="s">
        <v>744</v>
      </c>
      <c r="E49" s="212">
        <v>1</v>
      </c>
      <c r="F49" s="215"/>
      <c r="G49" s="214">
        <f>ROUND(E49*F49,2)</f>
        <v>0</v>
      </c>
      <c r="H49" s="215"/>
      <c r="I49" s="214">
        <f>ROUND(E49*H49,2)</f>
        <v>0</v>
      </c>
      <c r="J49" s="215"/>
      <c r="K49" s="214">
        <f>ROUND(E49*J49,2)</f>
        <v>0</v>
      </c>
      <c r="L49" s="214">
        <v>21</v>
      </c>
      <c r="M49" s="214">
        <f>G49*(1+L49/100)</f>
        <v>0</v>
      </c>
      <c r="N49" s="214">
        <v>0</v>
      </c>
      <c r="O49" s="214">
        <f>ROUND(E49*N49,2)</f>
        <v>0</v>
      </c>
      <c r="P49" s="214">
        <v>0</v>
      </c>
      <c r="Q49" s="214">
        <f>ROUND(E49*P49,2)</f>
        <v>0</v>
      </c>
      <c r="R49" s="214"/>
      <c r="S49" s="214" t="s">
        <v>156</v>
      </c>
      <c r="T49" s="216" t="s">
        <v>175</v>
      </c>
      <c r="U49" s="217">
        <v>0</v>
      </c>
      <c r="V49" s="217">
        <f>ROUND(E49*U49,2)</f>
        <v>0</v>
      </c>
      <c r="W49" s="217"/>
      <c r="X49" s="217" t="s">
        <v>158</v>
      </c>
      <c r="Y49" s="218"/>
      <c r="Z49" s="218"/>
      <c r="AA49" s="218"/>
      <c r="AB49" s="218"/>
      <c r="AC49" s="218"/>
      <c r="AD49" s="218"/>
      <c r="AE49" s="218"/>
      <c r="AF49" s="218"/>
      <c r="AG49" s="218" t="s">
        <v>159</v>
      </c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</row>
    <row r="50" spans="1:60" ht="26.25" customHeight="1" outlineLevel="1" x14ac:dyDescent="0.2">
      <c r="A50" s="219"/>
      <c r="B50" s="220"/>
      <c r="C50" s="323" t="s">
        <v>937</v>
      </c>
      <c r="D50" s="324"/>
      <c r="E50" s="324"/>
      <c r="F50" s="324"/>
      <c r="G50" s="324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8"/>
      <c r="AA50" s="218"/>
      <c r="AB50" s="218"/>
      <c r="AC50" s="218"/>
      <c r="AD50" s="218"/>
      <c r="AE50" s="218"/>
      <c r="AF50" s="218"/>
      <c r="AG50" s="218" t="s">
        <v>161</v>
      </c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40" t="str">
        <f>C50</f>
        <v>zahrnuje veškeré náklady spojené s objednatelem požadovanými zařízeními. Ochrana stávajících sítí technické infrastruktury na staveništi a zajištění stability</v>
      </c>
      <c r="BB50" s="218"/>
      <c r="BC50" s="218"/>
      <c r="BD50" s="218"/>
      <c r="BE50" s="218"/>
      <c r="BF50" s="218"/>
      <c r="BG50" s="218"/>
      <c r="BH50" s="218"/>
    </row>
    <row r="51" spans="1:60" outlineLevel="1" x14ac:dyDescent="0.2">
      <c r="A51" s="219"/>
      <c r="B51" s="220"/>
      <c r="C51" s="321" t="s">
        <v>938</v>
      </c>
      <c r="D51" s="322"/>
      <c r="E51" s="322"/>
      <c r="F51" s="322"/>
      <c r="G51" s="322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8"/>
      <c r="Z51" s="218"/>
      <c r="AA51" s="218"/>
      <c r="AB51" s="218"/>
      <c r="AC51" s="218"/>
      <c r="AD51" s="218"/>
      <c r="AE51" s="218"/>
      <c r="AF51" s="218"/>
      <c r="AG51" s="218" t="s">
        <v>161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</row>
    <row r="52" spans="1:60" outlineLevel="1" x14ac:dyDescent="0.2">
      <c r="A52" s="219"/>
      <c r="B52" s="220"/>
      <c r="C52" s="321" t="s">
        <v>939</v>
      </c>
      <c r="D52" s="322"/>
      <c r="E52" s="322"/>
      <c r="F52" s="322"/>
      <c r="G52" s="322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8"/>
      <c r="Z52" s="218"/>
      <c r="AA52" s="218"/>
      <c r="AB52" s="218"/>
      <c r="AC52" s="218"/>
      <c r="AD52" s="218"/>
      <c r="AE52" s="218"/>
      <c r="AF52" s="218"/>
      <c r="AG52" s="218" t="s">
        <v>161</v>
      </c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</row>
    <row r="53" spans="1:60" outlineLevel="1" x14ac:dyDescent="0.2">
      <c r="A53" s="219"/>
      <c r="B53" s="220"/>
      <c r="C53" s="321" t="s">
        <v>940</v>
      </c>
      <c r="D53" s="322"/>
      <c r="E53" s="322"/>
      <c r="F53" s="322"/>
      <c r="G53" s="322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  <c r="Z53" s="218"/>
      <c r="AA53" s="218"/>
      <c r="AB53" s="218"/>
      <c r="AC53" s="218"/>
      <c r="AD53" s="218"/>
      <c r="AE53" s="218"/>
      <c r="AF53" s="218"/>
      <c r="AG53" s="218" t="s">
        <v>161</v>
      </c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</row>
    <row r="54" spans="1:60" outlineLevel="1" x14ac:dyDescent="0.2">
      <c r="A54" s="219"/>
      <c r="B54" s="220"/>
      <c r="C54" s="319"/>
      <c r="D54" s="320"/>
      <c r="E54" s="320"/>
      <c r="F54" s="320"/>
      <c r="G54" s="320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8"/>
      <c r="Z54" s="218"/>
      <c r="AA54" s="218"/>
      <c r="AB54" s="218"/>
      <c r="AC54" s="218"/>
      <c r="AD54" s="218"/>
      <c r="AE54" s="218"/>
      <c r="AF54" s="218"/>
      <c r="AG54" s="218" t="s">
        <v>164</v>
      </c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</row>
    <row r="55" spans="1:60" outlineLevel="1" x14ac:dyDescent="0.2">
      <c r="A55" s="208">
        <v>16</v>
      </c>
      <c r="B55" s="209" t="s">
        <v>941</v>
      </c>
      <c r="C55" s="210" t="s">
        <v>942</v>
      </c>
      <c r="D55" s="211" t="s">
        <v>744</v>
      </c>
      <c r="E55" s="212">
        <v>1</v>
      </c>
      <c r="F55" s="215"/>
      <c r="G55" s="21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4"/>
      <c r="S55" s="214" t="s">
        <v>156</v>
      </c>
      <c r="T55" s="216" t="s">
        <v>175</v>
      </c>
      <c r="U55" s="217">
        <v>0</v>
      </c>
      <c r="V55" s="217">
        <f>ROUND(E55*U55,2)</f>
        <v>0</v>
      </c>
      <c r="W55" s="217"/>
      <c r="X55" s="217" t="s">
        <v>158</v>
      </c>
      <c r="Y55" s="218"/>
      <c r="Z55" s="218"/>
      <c r="AA55" s="218"/>
      <c r="AB55" s="218"/>
      <c r="AC55" s="218"/>
      <c r="AD55" s="218"/>
      <c r="AE55" s="218"/>
      <c r="AF55" s="218"/>
      <c r="AG55" s="218" t="s">
        <v>159</v>
      </c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</row>
    <row r="56" spans="1:60" ht="27" customHeight="1" outlineLevel="1" x14ac:dyDescent="0.2">
      <c r="A56" s="219"/>
      <c r="B56" s="220"/>
      <c r="C56" s="323" t="s">
        <v>943</v>
      </c>
      <c r="D56" s="324"/>
      <c r="E56" s="324"/>
      <c r="F56" s="324"/>
      <c r="G56" s="324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8"/>
      <c r="Z56" s="218"/>
      <c r="AA56" s="218"/>
      <c r="AB56" s="218"/>
      <c r="AC56" s="218"/>
      <c r="AD56" s="218"/>
      <c r="AE56" s="218"/>
      <c r="AF56" s="218"/>
      <c r="AG56" s="218" t="s">
        <v>161</v>
      </c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40" t="str">
        <f>C56</f>
        <v>zahrnuje veškeré náklady spojené s objednatelem požadovanými pracemi. Vytyčení inženýrských sítí.. Vytyčení sítí při realizaci. Vytyčení stavby i v průběhu. Vytyčení sloupů</v>
      </c>
      <c r="BB56" s="218"/>
      <c r="BC56" s="218"/>
      <c r="BD56" s="218"/>
      <c r="BE56" s="218"/>
      <c r="BF56" s="218"/>
      <c r="BG56" s="218"/>
      <c r="BH56" s="218"/>
    </row>
    <row r="57" spans="1:60" outlineLevel="1" x14ac:dyDescent="0.2">
      <c r="A57" s="219"/>
      <c r="B57" s="220"/>
      <c r="C57" s="319"/>
      <c r="D57" s="320"/>
      <c r="E57" s="320"/>
      <c r="F57" s="320"/>
      <c r="G57" s="320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/>
      <c r="Z57" s="218"/>
      <c r="AA57" s="218"/>
      <c r="AB57" s="218"/>
      <c r="AC57" s="218"/>
      <c r="AD57" s="218"/>
      <c r="AE57" s="218"/>
      <c r="AF57" s="218"/>
      <c r="AG57" s="218" t="s">
        <v>164</v>
      </c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8" spans="1:60" outlineLevel="1" x14ac:dyDescent="0.2">
      <c r="A58" s="208">
        <v>17</v>
      </c>
      <c r="B58" s="209" t="s">
        <v>944</v>
      </c>
      <c r="C58" s="210" t="s">
        <v>945</v>
      </c>
      <c r="D58" s="211" t="s">
        <v>744</v>
      </c>
      <c r="E58" s="212">
        <v>1</v>
      </c>
      <c r="F58" s="215"/>
      <c r="G58" s="214">
        <f>ROUND(E58*F58,2)</f>
        <v>0</v>
      </c>
      <c r="H58" s="215"/>
      <c r="I58" s="214">
        <f>ROUND(E58*H58,2)</f>
        <v>0</v>
      </c>
      <c r="J58" s="215"/>
      <c r="K58" s="214">
        <f>ROUND(E58*J58,2)</f>
        <v>0</v>
      </c>
      <c r="L58" s="214">
        <v>21</v>
      </c>
      <c r="M58" s="214">
        <f>G58*(1+L58/100)</f>
        <v>0</v>
      </c>
      <c r="N58" s="214">
        <v>0</v>
      </c>
      <c r="O58" s="214">
        <f>ROUND(E58*N58,2)</f>
        <v>0</v>
      </c>
      <c r="P58" s="214">
        <v>0</v>
      </c>
      <c r="Q58" s="214">
        <f>ROUND(E58*P58,2)</f>
        <v>0</v>
      </c>
      <c r="R58" s="214"/>
      <c r="S58" s="214" t="s">
        <v>156</v>
      </c>
      <c r="T58" s="216" t="s">
        <v>175</v>
      </c>
      <c r="U58" s="217">
        <v>0</v>
      </c>
      <c r="V58" s="217">
        <f>ROUND(E58*U58,2)</f>
        <v>0</v>
      </c>
      <c r="W58" s="217"/>
      <c r="X58" s="217" t="s">
        <v>158</v>
      </c>
      <c r="Y58" s="218"/>
      <c r="Z58" s="218"/>
      <c r="AA58" s="218"/>
      <c r="AB58" s="218"/>
      <c r="AC58" s="218"/>
      <c r="AD58" s="218"/>
      <c r="AE58" s="218"/>
      <c r="AF58" s="218"/>
      <c r="AG58" s="218" t="s">
        <v>159</v>
      </c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</row>
    <row r="59" spans="1:60" outlineLevel="1" x14ac:dyDescent="0.2">
      <c r="A59" s="219"/>
      <c r="B59" s="220"/>
      <c r="C59" s="323" t="s">
        <v>183</v>
      </c>
      <c r="D59" s="324"/>
      <c r="E59" s="324"/>
      <c r="F59" s="324"/>
      <c r="G59" s="324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8"/>
      <c r="Z59" s="218"/>
      <c r="AA59" s="218"/>
      <c r="AB59" s="218"/>
      <c r="AC59" s="218"/>
      <c r="AD59" s="218"/>
      <c r="AE59" s="218"/>
      <c r="AF59" s="218"/>
      <c r="AG59" s="218" t="s">
        <v>161</v>
      </c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</row>
    <row r="60" spans="1:60" outlineLevel="1" x14ac:dyDescent="0.2">
      <c r="A60" s="219"/>
      <c r="B60" s="220"/>
      <c r="C60" s="321" t="s">
        <v>946</v>
      </c>
      <c r="D60" s="322"/>
      <c r="E60" s="322"/>
      <c r="F60" s="322"/>
      <c r="G60" s="322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8"/>
      <c r="Z60" s="218"/>
      <c r="AA60" s="218"/>
      <c r="AB60" s="218"/>
      <c r="AC60" s="218"/>
      <c r="AD60" s="218"/>
      <c r="AE60" s="218"/>
      <c r="AF60" s="218"/>
      <c r="AG60" s="218" t="s">
        <v>161</v>
      </c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</row>
    <row r="61" spans="1:60" ht="13.5" customHeight="1" outlineLevel="1" x14ac:dyDescent="0.2">
      <c r="A61" s="219"/>
      <c r="B61" s="220"/>
      <c r="C61" s="321" t="s">
        <v>947</v>
      </c>
      <c r="D61" s="322"/>
      <c r="E61" s="322"/>
      <c r="F61" s="322"/>
      <c r="G61" s="322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8"/>
      <c r="Z61" s="218"/>
      <c r="AA61" s="218"/>
      <c r="AB61" s="218"/>
      <c r="AC61" s="218"/>
      <c r="AD61" s="218"/>
      <c r="AE61" s="218"/>
      <c r="AF61" s="218"/>
      <c r="AG61" s="218" t="s">
        <v>161</v>
      </c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40" t="str">
        <f>C61</f>
        <v>- zadavatelem specifikované výstupy (fotografie v papírovém a digitálním formátu) v požadovaném počtu</v>
      </c>
      <c r="BB61" s="218"/>
      <c r="BC61" s="218"/>
      <c r="BD61" s="218"/>
      <c r="BE61" s="218"/>
      <c r="BF61" s="218"/>
      <c r="BG61" s="218"/>
      <c r="BH61" s="218"/>
    </row>
    <row r="62" spans="1:60" outlineLevel="1" x14ac:dyDescent="0.2">
      <c r="A62" s="219"/>
      <c r="B62" s="220"/>
      <c r="C62" s="321" t="s">
        <v>948</v>
      </c>
      <c r="D62" s="322"/>
      <c r="E62" s="322"/>
      <c r="F62" s="322"/>
      <c r="G62" s="322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8"/>
      <c r="Z62" s="218"/>
      <c r="AA62" s="218"/>
      <c r="AB62" s="218"/>
      <c r="AC62" s="218"/>
      <c r="AD62" s="218"/>
      <c r="AE62" s="218"/>
      <c r="AF62" s="218"/>
      <c r="AG62" s="218" t="s">
        <v>161</v>
      </c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</row>
    <row r="63" spans="1:60" outlineLevel="1" x14ac:dyDescent="0.2">
      <c r="A63" s="219"/>
      <c r="B63" s="220"/>
      <c r="C63" s="321" t="s">
        <v>949</v>
      </c>
      <c r="D63" s="322"/>
      <c r="E63" s="322"/>
      <c r="F63" s="322"/>
      <c r="G63" s="322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8"/>
      <c r="Z63" s="218"/>
      <c r="AA63" s="218"/>
      <c r="AB63" s="218"/>
      <c r="AC63" s="218"/>
      <c r="AD63" s="218"/>
      <c r="AE63" s="218"/>
      <c r="AF63" s="218"/>
      <c r="AG63" s="218" t="s">
        <v>161</v>
      </c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</row>
    <row r="64" spans="1:60" outlineLevel="1" x14ac:dyDescent="0.2">
      <c r="A64" s="219"/>
      <c r="B64" s="220"/>
      <c r="C64" s="319"/>
      <c r="D64" s="320"/>
      <c r="E64" s="320"/>
      <c r="F64" s="320"/>
      <c r="G64" s="320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8"/>
      <c r="Z64" s="218"/>
      <c r="AA64" s="218"/>
      <c r="AB64" s="218"/>
      <c r="AC64" s="218"/>
      <c r="AD64" s="218"/>
      <c r="AE64" s="218"/>
      <c r="AF64" s="218"/>
      <c r="AG64" s="218" t="s">
        <v>164</v>
      </c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</row>
    <row r="65" spans="1:60" outlineLevel="1" x14ac:dyDescent="0.2">
      <c r="A65" s="208">
        <v>18</v>
      </c>
      <c r="B65" s="209" t="s">
        <v>950</v>
      </c>
      <c r="C65" s="210" t="s">
        <v>951</v>
      </c>
      <c r="D65" s="211" t="s">
        <v>744</v>
      </c>
      <c r="E65" s="212">
        <v>1</v>
      </c>
      <c r="F65" s="215"/>
      <c r="G65" s="214">
        <f>ROUND(E65*F65,2)</f>
        <v>0</v>
      </c>
      <c r="H65" s="215"/>
      <c r="I65" s="214">
        <f>ROUND(E65*H65,2)</f>
        <v>0</v>
      </c>
      <c r="J65" s="215"/>
      <c r="K65" s="214">
        <f>ROUND(E65*J65,2)</f>
        <v>0</v>
      </c>
      <c r="L65" s="214">
        <v>21</v>
      </c>
      <c r="M65" s="214">
        <f>G65*(1+L65/100)</f>
        <v>0</v>
      </c>
      <c r="N65" s="214">
        <v>0</v>
      </c>
      <c r="O65" s="214">
        <f>ROUND(E65*N65,2)</f>
        <v>0</v>
      </c>
      <c r="P65" s="214">
        <v>0</v>
      </c>
      <c r="Q65" s="214">
        <f>ROUND(E65*P65,2)</f>
        <v>0</v>
      </c>
      <c r="R65" s="214"/>
      <c r="S65" s="214" t="s">
        <v>156</v>
      </c>
      <c r="T65" s="216" t="s">
        <v>175</v>
      </c>
      <c r="U65" s="217">
        <v>0</v>
      </c>
      <c r="V65" s="217">
        <f>ROUND(E65*U65,2)</f>
        <v>0</v>
      </c>
      <c r="W65" s="217"/>
      <c r="X65" s="217" t="s">
        <v>158</v>
      </c>
      <c r="Y65" s="218"/>
      <c r="Z65" s="218"/>
      <c r="AA65" s="218"/>
      <c r="AB65" s="218"/>
      <c r="AC65" s="218"/>
      <c r="AD65" s="218"/>
      <c r="AE65" s="218"/>
      <c r="AF65" s="218"/>
      <c r="AG65" s="218" t="s">
        <v>159</v>
      </c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</row>
    <row r="66" spans="1:60" outlineLevel="1" x14ac:dyDescent="0.2">
      <c r="A66" s="219"/>
      <c r="B66" s="220"/>
      <c r="C66" s="323" t="s">
        <v>183</v>
      </c>
      <c r="D66" s="324"/>
      <c r="E66" s="324"/>
      <c r="F66" s="324"/>
      <c r="G66" s="324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8"/>
      <c r="Z66" s="218"/>
      <c r="AA66" s="218"/>
      <c r="AB66" s="218"/>
      <c r="AC66" s="218"/>
      <c r="AD66" s="218"/>
      <c r="AE66" s="218"/>
      <c r="AF66" s="218"/>
      <c r="AG66" s="218" t="s">
        <v>161</v>
      </c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</row>
    <row r="67" spans="1:60" outlineLevel="1" x14ac:dyDescent="0.2">
      <c r="A67" s="219"/>
      <c r="B67" s="220"/>
      <c r="C67" s="321" t="s">
        <v>952</v>
      </c>
      <c r="D67" s="322"/>
      <c r="E67" s="322"/>
      <c r="F67" s="322"/>
      <c r="G67" s="322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18"/>
      <c r="AA67" s="218"/>
      <c r="AB67" s="218"/>
      <c r="AC67" s="218"/>
      <c r="AD67" s="218"/>
      <c r="AE67" s="218"/>
      <c r="AF67" s="218"/>
      <c r="AG67" s="218" t="s">
        <v>161</v>
      </c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</row>
    <row r="68" spans="1:60" outlineLevel="1" x14ac:dyDescent="0.2">
      <c r="A68" s="219"/>
      <c r="B68" s="220"/>
      <c r="C68" s="321" t="s">
        <v>953</v>
      </c>
      <c r="D68" s="322"/>
      <c r="E68" s="322"/>
      <c r="F68" s="322"/>
      <c r="G68" s="322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18"/>
      <c r="AA68" s="218"/>
      <c r="AB68" s="218"/>
      <c r="AC68" s="218"/>
      <c r="AD68" s="218"/>
      <c r="AE68" s="218"/>
      <c r="AF68" s="218"/>
      <c r="AG68" s="218" t="s">
        <v>161</v>
      </c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</row>
    <row r="69" spans="1:60" outlineLevel="1" x14ac:dyDescent="0.2">
      <c r="A69" s="219"/>
      <c r="B69" s="220"/>
      <c r="C69" s="321" t="s">
        <v>954</v>
      </c>
      <c r="D69" s="322"/>
      <c r="E69" s="322"/>
      <c r="F69" s="322"/>
      <c r="G69" s="322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8"/>
      <c r="Z69" s="218"/>
      <c r="AA69" s="218"/>
      <c r="AB69" s="218"/>
      <c r="AC69" s="218"/>
      <c r="AD69" s="218"/>
      <c r="AE69" s="218"/>
      <c r="AF69" s="218"/>
      <c r="AG69" s="218" t="s">
        <v>161</v>
      </c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</row>
    <row r="70" spans="1:60" outlineLevel="1" x14ac:dyDescent="0.2">
      <c r="A70" s="219"/>
      <c r="B70" s="220"/>
      <c r="C70" s="321" t="s">
        <v>955</v>
      </c>
      <c r="D70" s="322"/>
      <c r="E70" s="322"/>
      <c r="F70" s="322"/>
      <c r="G70" s="322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8"/>
      <c r="Z70" s="218"/>
      <c r="AA70" s="218"/>
      <c r="AB70" s="218"/>
      <c r="AC70" s="218"/>
      <c r="AD70" s="218"/>
      <c r="AE70" s="218"/>
      <c r="AF70" s="218"/>
      <c r="AG70" s="218" t="s">
        <v>161</v>
      </c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</row>
    <row r="71" spans="1:60" outlineLevel="1" x14ac:dyDescent="0.2">
      <c r="A71" s="219"/>
      <c r="B71" s="220"/>
      <c r="C71" s="321" t="s">
        <v>956</v>
      </c>
      <c r="D71" s="322"/>
      <c r="E71" s="322"/>
      <c r="F71" s="322"/>
      <c r="G71" s="322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8"/>
      <c r="Z71" s="218"/>
      <c r="AA71" s="218"/>
      <c r="AB71" s="218"/>
      <c r="AC71" s="218"/>
      <c r="AD71" s="218"/>
      <c r="AE71" s="218"/>
      <c r="AF71" s="218"/>
      <c r="AG71" s="218" t="s">
        <v>161</v>
      </c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</row>
    <row r="72" spans="1:60" outlineLevel="1" x14ac:dyDescent="0.2">
      <c r="A72" s="219"/>
      <c r="B72" s="220"/>
      <c r="C72" s="236" t="s">
        <v>919</v>
      </c>
      <c r="D72" s="237"/>
      <c r="E72" s="238"/>
      <c r="F72" s="239"/>
      <c r="G72" s="239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8"/>
      <c r="Z72" s="218"/>
      <c r="AA72" s="218"/>
      <c r="AB72" s="218"/>
      <c r="AC72" s="218"/>
      <c r="AD72" s="218"/>
      <c r="AE72" s="218"/>
      <c r="AF72" s="218"/>
      <c r="AG72" s="218" t="s">
        <v>161</v>
      </c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</row>
    <row r="73" spans="1:60" outlineLevel="1" x14ac:dyDescent="0.2">
      <c r="A73" s="219"/>
      <c r="B73" s="220"/>
      <c r="C73" s="321" t="s">
        <v>973</v>
      </c>
      <c r="D73" s="322"/>
      <c r="E73" s="322"/>
      <c r="F73" s="322"/>
      <c r="G73" s="322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8"/>
      <c r="Z73" s="218"/>
      <c r="AA73" s="218"/>
      <c r="AB73" s="218"/>
      <c r="AC73" s="218"/>
      <c r="AD73" s="218"/>
      <c r="AE73" s="218"/>
      <c r="AF73" s="218"/>
      <c r="AG73" s="218" t="s">
        <v>161</v>
      </c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</row>
    <row r="74" spans="1:60" outlineLevel="1" x14ac:dyDescent="0.2">
      <c r="A74" s="219"/>
      <c r="B74" s="220"/>
      <c r="C74" s="319"/>
      <c r="D74" s="320"/>
      <c r="E74" s="320"/>
      <c r="F74" s="320"/>
      <c r="G74" s="320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8"/>
      <c r="Z74" s="218"/>
      <c r="AA74" s="218"/>
      <c r="AB74" s="218"/>
      <c r="AC74" s="218"/>
      <c r="AD74" s="218"/>
      <c r="AE74" s="218"/>
      <c r="AF74" s="218"/>
      <c r="AG74" s="218" t="s">
        <v>164</v>
      </c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</row>
    <row r="75" spans="1:60" outlineLevel="1" x14ac:dyDescent="0.2">
      <c r="A75" s="208">
        <v>19</v>
      </c>
      <c r="B75" s="209" t="s">
        <v>974</v>
      </c>
      <c r="C75" s="210" t="s">
        <v>976</v>
      </c>
      <c r="D75" s="211" t="s">
        <v>744</v>
      </c>
      <c r="E75" s="212">
        <v>1</v>
      </c>
      <c r="F75" s="215"/>
      <c r="G75" s="214">
        <f>ROUND(E75*F75,2)</f>
        <v>0</v>
      </c>
      <c r="H75" s="215"/>
      <c r="I75" s="214">
        <f>ROUND(E75*H75,2)</f>
        <v>0</v>
      </c>
      <c r="J75" s="215"/>
      <c r="K75" s="214">
        <f>ROUND(E75*J75,2)</f>
        <v>0</v>
      </c>
      <c r="L75" s="214">
        <v>21</v>
      </c>
      <c r="M75" s="214">
        <f>G75*(1+L75/100)</f>
        <v>0</v>
      </c>
      <c r="N75" s="214">
        <v>0</v>
      </c>
      <c r="O75" s="214">
        <f>ROUND(E75*N75,2)</f>
        <v>0</v>
      </c>
      <c r="P75" s="214">
        <v>0</v>
      </c>
      <c r="Q75" s="214">
        <f>ROUND(E75*P75,2)</f>
        <v>0</v>
      </c>
      <c r="R75" s="214"/>
      <c r="S75" s="214" t="s">
        <v>156</v>
      </c>
      <c r="T75" s="216" t="s">
        <v>175</v>
      </c>
      <c r="U75" s="217">
        <v>0</v>
      </c>
      <c r="V75" s="217">
        <f>ROUND(E75*U75,2)</f>
        <v>0</v>
      </c>
      <c r="W75" s="217"/>
      <c r="X75" s="217" t="s">
        <v>158</v>
      </c>
      <c r="Y75" s="218"/>
      <c r="Z75" s="218"/>
      <c r="AA75" s="218"/>
      <c r="AB75" s="218"/>
      <c r="AC75" s="218"/>
      <c r="AD75" s="218"/>
      <c r="AE75" s="218"/>
      <c r="AF75" s="218"/>
      <c r="AG75" s="218" t="s">
        <v>159</v>
      </c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</row>
    <row r="76" spans="1:60" ht="24" customHeight="1" outlineLevel="1" x14ac:dyDescent="0.2">
      <c r="A76" s="219"/>
      <c r="B76" s="220"/>
      <c r="C76" s="323" t="s">
        <v>975</v>
      </c>
      <c r="D76" s="324"/>
      <c r="E76" s="324"/>
      <c r="F76" s="324"/>
      <c r="G76" s="324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8"/>
      <c r="Z76" s="218"/>
      <c r="AA76" s="218"/>
      <c r="AB76" s="218"/>
      <c r="AC76" s="218"/>
      <c r="AD76" s="218"/>
      <c r="AE76" s="218"/>
      <c r="AF76" s="218"/>
      <c r="AG76" s="218" t="s">
        <v>161</v>
      </c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40" t="str">
        <f>C76</f>
        <v>zahrnuje náklady na vyhotovení dokumentace skutečného provedení stavby a její předání objednateli v požadované formě a požadovaném množství.</v>
      </c>
      <c r="BB76" s="218"/>
      <c r="BC76" s="218"/>
      <c r="BD76" s="218"/>
      <c r="BE76" s="218"/>
      <c r="BF76" s="218"/>
      <c r="BG76" s="218"/>
      <c r="BH76" s="218"/>
    </row>
    <row r="77" spans="1:60" outlineLevel="1" x14ac:dyDescent="0.2">
      <c r="A77" s="219"/>
      <c r="B77" s="220"/>
      <c r="C77" s="224"/>
      <c r="D77" s="225"/>
      <c r="E77" s="225"/>
      <c r="F77" s="225"/>
      <c r="G77" s="225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  <c r="Z77" s="218"/>
      <c r="AA77" s="218"/>
      <c r="AB77" s="218"/>
      <c r="AC77" s="218"/>
      <c r="AD77" s="218"/>
      <c r="AE77" s="218"/>
      <c r="AF77" s="218"/>
      <c r="AG77" s="218" t="s">
        <v>164</v>
      </c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</row>
    <row r="78" spans="1:60" outlineLevel="1" x14ac:dyDescent="0.2">
      <c r="A78" s="208">
        <v>20</v>
      </c>
      <c r="B78" s="209" t="s">
        <v>957</v>
      </c>
      <c r="C78" s="210" t="s">
        <v>958</v>
      </c>
      <c r="D78" s="211" t="s">
        <v>744</v>
      </c>
      <c r="E78" s="212">
        <v>1</v>
      </c>
      <c r="F78" s="215"/>
      <c r="G78" s="214">
        <f>ROUND(E78*F78,2)</f>
        <v>0</v>
      </c>
      <c r="H78" s="215"/>
      <c r="I78" s="214">
        <f>ROUND(E78*H78,2)</f>
        <v>0</v>
      </c>
      <c r="J78" s="215"/>
      <c r="K78" s="214">
        <f>ROUND(E78*J78,2)</f>
        <v>0</v>
      </c>
      <c r="L78" s="214">
        <v>21</v>
      </c>
      <c r="M78" s="214">
        <f>G78*(1+L78/100)</f>
        <v>0</v>
      </c>
      <c r="N78" s="214">
        <v>0</v>
      </c>
      <c r="O78" s="214">
        <f>ROUND(E78*N78,2)</f>
        <v>0</v>
      </c>
      <c r="P78" s="214">
        <v>0</v>
      </c>
      <c r="Q78" s="214">
        <f>ROUND(E78*P78,2)</f>
        <v>0</v>
      </c>
      <c r="R78" s="214"/>
      <c r="S78" s="214" t="s">
        <v>156</v>
      </c>
      <c r="T78" s="216" t="s">
        <v>175</v>
      </c>
      <c r="U78" s="217">
        <v>0</v>
      </c>
      <c r="V78" s="217">
        <f>ROUND(E78*U78,2)</f>
        <v>0</v>
      </c>
      <c r="W78" s="217"/>
      <c r="X78" s="217" t="s">
        <v>158</v>
      </c>
      <c r="Y78" s="218"/>
      <c r="Z78" s="218"/>
      <c r="AA78" s="218"/>
      <c r="AB78" s="218"/>
      <c r="AC78" s="218"/>
      <c r="AD78" s="218"/>
      <c r="AE78" s="218"/>
      <c r="AF78" s="218"/>
      <c r="AG78" s="218" t="s">
        <v>159</v>
      </c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</row>
    <row r="79" spans="1:60" ht="14.25" customHeight="1" outlineLevel="1" x14ac:dyDescent="0.2">
      <c r="A79" s="219"/>
      <c r="B79" s="220"/>
      <c r="C79" s="323" t="s">
        <v>959</v>
      </c>
      <c r="D79" s="324"/>
      <c r="E79" s="324"/>
      <c r="F79" s="324"/>
      <c r="G79" s="324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8"/>
      <c r="Z79" s="218"/>
      <c r="AA79" s="218"/>
      <c r="AB79" s="218"/>
      <c r="AC79" s="218"/>
      <c r="AD79" s="218"/>
      <c r="AE79" s="218"/>
      <c r="AF79" s="218"/>
      <c r="AG79" s="218" t="s">
        <v>161</v>
      </c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40" t="str">
        <f>C79</f>
        <v>zahrnuje objednatelem povolené náklady na pořízení (event. pronájem), provozování, udržování a likvidaci zhotovitelova zařízení</v>
      </c>
      <c r="BB79" s="218"/>
      <c r="BC79" s="218"/>
      <c r="BD79" s="218"/>
      <c r="BE79" s="218"/>
      <c r="BF79" s="218"/>
      <c r="BG79" s="218"/>
      <c r="BH79" s="218"/>
    </row>
    <row r="80" spans="1:60" outlineLevel="1" x14ac:dyDescent="0.2">
      <c r="A80" s="219"/>
      <c r="B80" s="220"/>
      <c r="C80" s="319"/>
      <c r="D80" s="320"/>
      <c r="E80" s="320"/>
      <c r="F80" s="320"/>
      <c r="G80" s="320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8"/>
      <c r="Z80" s="218"/>
      <c r="AA80" s="218"/>
      <c r="AB80" s="218"/>
      <c r="AC80" s="218"/>
      <c r="AD80" s="218"/>
      <c r="AE80" s="218"/>
      <c r="AF80" s="218"/>
      <c r="AG80" s="218" t="s">
        <v>164</v>
      </c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</row>
    <row r="81" spans="1:60" outlineLevel="1" x14ac:dyDescent="0.2">
      <c r="A81" s="208">
        <v>21</v>
      </c>
      <c r="B81" s="209" t="s">
        <v>960</v>
      </c>
      <c r="C81" s="210" t="s">
        <v>961</v>
      </c>
      <c r="D81" s="211" t="s">
        <v>744</v>
      </c>
      <c r="E81" s="212">
        <v>1</v>
      </c>
      <c r="F81" s="215"/>
      <c r="G81" s="214">
        <f>ROUND(E81*F81,2)</f>
        <v>0</v>
      </c>
      <c r="H81" s="215"/>
      <c r="I81" s="214">
        <f>ROUND(E81*H81,2)</f>
        <v>0</v>
      </c>
      <c r="J81" s="215"/>
      <c r="K81" s="214">
        <f>ROUND(E81*J81,2)</f>
        <v>0</v>
      </c>
      <c r="L81" s="214">
        <v>21</v>
      </c>
      <c r="M81" s="214">
        <f>G81*(1+L81/100)</f>
        <v>0</v>
      </c>
      <c r="N81" s="214">
        <v>0</v>
      </c>
      <c r="O81" s="214">
        <f>ROUND(E81*N81,2)</f>
        <v>0</v>
      </c>
      <c r="P81" s="214">
        <v>0</v>
      </c>
      <c r="Q81" s="214">
        <f>ROUND(E81*P81,2)</f>
        <v>0</v>
      </c>
      <c r="R81" s="214"/>
      <c r="S81" s="214" t="s">
        <v>156</v>
      </c>
      <c r="T81" s="216" t="s">
        <v>175</v>
      </c>
      <c r="U81" s="217">
        <v>0</v>
      </c>
      <c r="V81" s="217">
        <f>ROUND(E81*U81,2)</f>
        <v>0</v>
      </c>
      <c r="W81" s="217"/>
      <c r="X81" s="217" t="s">
        <v>158</v>
      </c>
      <c r="Y81" s="218"/>
      <c r="Z81" s="218"/>
      <c r="AA81" s="218"/>
      <c r="AB81" s="218"/>
      <c r="AC81" s="218"/>
      <c r="AD81" s="218"/>
      <c r="AE81" s="218"/>
      <c r="AF81" s="218"/>
      <c r="AG81" s="218" t="s">
        <v>159</v>
      </c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</row>
    <row r="82" spans="1:60" ht="24" customHeight="1" outlineLevel="1" x14ac:dyDescent="0.2">
      <c r="A82" s="219"/>
      <c r="B82" s="220"/>
      <c r="C82" s="323" t="s">
        <v>962</v>
      </c>
      <c r="D82" s="324"/>
      <c r="E82" s="324"/>
      <c r="F82" s="324"/>
      <c r="G82" s="324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8"/>
      <c r="Z82" s="218"/>
      <c r="AA82" s="218"/>
      <c r="AB82" s="218"/>
      <c r="AC82" s="218"/>
      <c r="AD82" s="218"/>
      <c r="AE82" s="218"/>
      <c r="AF82" s="218"/>
      <c r="AG82" s="218" t="s">
        <v>161</v>
      </c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40" t="str">
        <f>C82</f>
        <v>zahrnuje objednatelem povolené náklady na požadovaná zařízení zhotovitele. Veškeré ohraničení staveniště zábranami proti vstupu a vjezdu třetích osob včetně označení upozorňující na omezení vstupu nebo vjezdu.</v>
      </c>
      <c r="BB82" s="218"/>
      <c r="BC82" s="218"/>
      <c r="BD82" s="218"/>
      <c r="BE82" s="218"/>
      <c r="BF82" s="218"/>
      <c r="BG82" s="218"/>
      <c r="BH82" s="218"/>
    </row>
    <row r="83" spans="1:60" outlineLevel="1" x14ac:dyDescent="0.2">
      <c r="A83" s="219"/>
      <c r="B83" s="220"/>
      <c r="C83" s="319"/>
      <c r="D83" s="320"/>
      <c r="E83" s="320"/>
      <c r="F83" s="320"/>
      <c r="G83" s="320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8"/>
      <c r="Z83" s="218"/>
      <c r="AA83" s="218"/>
      <c r="AB83" s="218"/>
      <c r="AC83" s="218"/>
      <c r="AD83" s="218"/>
      <c r="AE83" s="218"/>
      <c r="AF83" s="218"/>
      <c r="AG83" s="218" t="s">
        <v>164</v>
      </c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</row>
    <row r="84" spans="1:60" outlineLevel="1" x14ac:dyDescent="0.2">
      <c r="A84" s="208">
        <v>22</v>
      </c>
      <c r="B84" s="209" t="s">
        <v>963</v>
      </c>
      <c r="C84" s="210" t="s">
        <v>964</v>
      </c>
      <c r="D84" s="211" t="s">
        <v>965</v>
      </c>
      <c r="E84" s="212">
        <v>0.57999999999999996</v>
      </c>
      <c r="F84" s="215"/>
      <c r="G84" s="214">
        <f>ROUND(E84*F84,2)</f>
        <v>0</v>
      </c>
      <c r="H84" s="215"/>
      <c r="I84" s="214">
        <f>ROUND(E84*H84,2)</f>
        <v>0</v>
      </c>
      <c r="J84" s="215"/>
      <c r="K84" s="214">
        <f>ROUND(E84*J84,2)</f>
        <v>0</v>
      </c>
      <c r="L84" s="214">
        <v>21</v>
      </c>
      <c r="M84" s="214">
        <f>G84*(1+L84/100)</f>
        <v>0</v>
      </c>
      <c r="N84" s="214">
        <v>0</v>
      </c>
      <c r="O84" s="214">
        <f>ROUND(E84*N84,2)</f>
        <v>0</v>
      </c>
      <c r="P84" s="214">
        <v>0</v>
      </c>
      <c r="Q84" s="214">
        <f>ROUND(E84*P84,2)</f>
        <v>0</v>
      </c>
      <c r="R84" s="214"/>
      <c r="S84" s="214" t="s">
        <v>156</v>
      </c>
      <c r="T84" s="216" t="s">
        <v>175</v>
      </c>
      <c r="U84" s="217">
        <v>0</v>
      </c>
      <c r="V84" s="217">
        <f>ROUND(E84*U84,2)</f>
        <v>0</v>
      </c>
      <c r="W84" s="217"/>
      <c r="X84" s="217" t="s">
        <v>158</v>
      </c>
      <c r="Y84" s="218"/>
      <c r="Z84" s="218"/>
      <c r="AA84" s="218"/>
      <c r="AB84" s="218"/>
      <c r="AC84" s="218"/>
      <c r="AD84" s="218"/>
      <c r="AE84" s="218"/>
      <c r="AF84" s="218"/>
      <c r="AG84" s="218" t="s">
        <v>159</v>
      </c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</row>
    <row r="85" spans="1:60" ht="25.5" customHeight="1" outlineLevel="1" x14ac:dyDescent="0.2">
      <c r="A85" s="219"/>
      <c r="B85" s="220"/>
      <c r="C85" s="323" t="s">
        <v>966</v>
      </c>
      <c r="D85" s="324"/>
      <c r="E85" s="324"/>
      <c r="F85" s="324"/>
      <c r="G85" s="324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8"/>
      <c r="Z85" s="218"/>
      <c r="AA85" s="218"/>
      <c r="AB85" s="218"/>
      <c r="AC85" s="218"/>
      <c r="AD85" s="218"/>
      <c r="AE85" s="218"/>
      <c r="AF85" s="218"/>
      <c r="AG85" s="218" t="s">
        <v>161</v>
      </c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40" t="str">
        <f>C85</f>
        <v>zahrnuje veškeré náklady spojené s objednatelem požadovanými pracemi. Prostorové vytyčení stavby, včetně průběžného doměřování. Zaměření hranic okolních pozemků.</v>
      </c>
      <c r="BB85" s="218"/>
      <c r="BC85" s="218"/>
      <c r="BD85" s="218"/>
      <c r="BE85" s="218"/>
      <c r="BF85" s="218"/>
      <c r="BG85" s="218"/>
      <c r="BH85" s="218"/>
    </row>
    <row r="86" spans="1:60" outlineLevel="1" x14ac:dyDescent="0.2">
      <c r="A86" s="219"/>
      <c r="B86" s="220"/>
      <c r="C86" s="221" t="s">
        <v>967</v>
      </c>
      <c r="D86" s="222"/>
      <c r="E86" s="223">
        <v>0.57999999999999996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8"/>
      <c r="Z86" s="218"/>
      <c r="AA86" s="218"/>
      <c r="AB86" s="218"/>
      <c r="AC86" s="218"/>
      <c r="AD86" s="218"/>
      <c r="AE86" s="218"/>
      <c r="AF86" s="218"/>
      <c r="AG86" s="218" t="s">
        <v>163</v>
      </c>
      <c r="AH86" s="218">
        <v>0</v>
      </c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</row>
    <row r="87" spans="1:60" outlineLevel="1" x14ac:dyDescent="0.2">
      <c r="A87" s="219"/>
      <c r="B87" s="220"/>
      <c r="C87" s="319"/>
      <c r="D87" s="320"/>
      <c r="E87" s="320"/>
      <c r="F87" s="320"/>
      <c r="G87" s="320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8"/>
      <c r="Z87" s="218"/>
      <c r="AA87" s="218"/>
      <c r="AB87" s="218"/>
      <c r="AC87" s="218"/>
      <c r="AD87" s="218"/>
      <c r="AE87" s="218"/>
      <c r="AF87" s="218"/>
      <c r="AG87" s="218" t="s">
        <v>164</v>
      </c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</row>
    <row r="88" spans="1:60" outlineLevel="1" x14ac:dyDescent="0.2">
      <c r="A88" s="208">
        <v>23</v>
      </c>
      <c r="B88" s="209" t="s">
        <v>968</v>
      </c>
      <c r="C88" s="210" t="s">
        <v>969</v>
      </c>
      <c r="D88" s="211" t="s">
        <v>970</v>
      </c>
      <c r="E88" s="212">
        <v>1</v>
      </c>
      <c r="F88" s="215"/>
      <c r="G88" s="214">
        <f>ROUND(E88*F88,2)</f>
        <v>0</v>
      </c>
      <c r="H88" s="215"/>
      <c r="I88" s="214">
        <f>ROUND(E88*H88,2)</f>
        <v>0</v>
      </c>
      <c r="J88" s="215"/>
      <c r="K88" s="214">
        <f>ROUND(E88*J88,2)</f>
        <v>0</v>
      </c>
      <c r="L88" s="214">
        <v>21</v>
      </c>
      <c r="M88" s="214">
        <f>G88*(1+L88/100)</f>
        <v>0</v>
      </c>
      <c r="N88" s="214">
        <v>0</v>
      </c>
      <c r="O88" s="214">
        <f>ROUND(E88*N88,2)</f>
        <v>0</v>
      </c>
      <c r="P88" s="214">
        <v>0</v>
      </c>
      <c r="Q88" s="214">
        <f>ROUND(E88*P88,2)</f>
        <v>0</v>
      </c>
      <c r="R88" s="214"/>
      <c r="S88" s="214" t="s">
        <v>156</v>
      </c>
      <c r="T88" s="216" t="s">
        <v>175</v>
      </c>
      <c r="U88" s="217">
        <v>0</v>
      </c>
      <c r="V88" s="217">
        <f>ROUND(E88*U88,2)</f>
        <v>0</v>
      </c>
      <c r="W88" s="217"/>
      <c r="X88" s="217" t="s">
        <v>80</v>
      </c>
      <c r="Y88" s="218"/>
      <c r="Z88" s="218"/>
      <c r="AA88" s="218"/>
      <c r="AB88" s="218"/>
      <c r="AC88" s="218"/>
      <c r="AD88" s="218"/>
      <c r="AE88" s="218"/>
      <c r="AF88" s="218"/>
      <c r="AG88" s="218" t="s">
        <v>971</v>
      </c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</row>
    <row r="89" spans="1:60" ht="12.75" customHeight="1" outlineLevel="1" x14ac:dyDescent="0.2">
      <c r="A89" s="219"/>
      <c r="B89" s="220"/>
      <c r="C89" s="323" t="s">
        <v>972</v>
      </c>
      <c r="D89" s="324"/>
      <c r="E89" s="324"/>
      <c r="F89" s="324"/>
      <c r="G89" s="324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8"/>
      <c r="Z89" s="218"/>
      <c r="AA89" s="218"/>
      <c r="AB89" s="218"/>
      <c r="AC89" s="218"/>
      <c r="AD89" s="218"/>
      <c r="AE89" s="218"/>
      <c r="AF89" s="218"/>
      <c r="AG89" s="218" t="s">
        <v>161</v>
      </c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40" t="str">
        <f>C89</f>
        <v>Náklady na individuální zkoušky dodaných a smontovaných technologických zařízení včetně komplexního vyzkoušení.</v>
      </c>
      <c r="BB89" s="218"/>
      <c r="BC89" s="218"/>
      <c r="BD89" s="218"/>
      <c r="BE89" s="218"/>
      <c r="BF89" s="218"/>
      <c r="BG89" s="218"/>
      <c r="BH89" s="218"/>
    </row>
    <row r="90" spans="1:60" outlineLevel="1" x14ac:dyDescent="0.2">
      <c r="A90" s="219"/>
      <c r="B90" s="220"/>
      <c r="C90" s="319"/>
      <c r="D90" s="320"/>
      <c r="E90" s="320"/>
      <c r="F90" s="320"/>
      <c r="G90" s="320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8"/>
      <c r="Z90" s="218"/>
      <c r="AA90" s="218"/>
      <c r="AB90" s="218"/>
      <c r="AC90" s="218"/>
      <c r="AD90" s="218"/>
      <c r="AE90" s="218"/>
      <c r="AF90" s="218"/>
      <c r="AG90" s="218" t="s">
        <v>164</v>
      </c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</row>
    <row r="91" spans="1:60" x14ac:dyDescent="0.2">
      <c r="A91" s="195"/>
      <c r="B91" s="196"/>
      <c r="C91" s="226"/>
      <c r="D91" s="197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AE91" s="181">
        <v>15</v>
      </c>
      <c r="AF91" s="181">
        <v>21</v>
      </c>
      <c r="AG91" s="181" t="s">
        <v>138</v>
      </c>
    </row>
    <row r="92" spans="1:60" x14ac:dyDescent="0.2">
      <c r="A92" s="227"/>
      <c r="B92" s="228" t="s">
        <v>29</v>
      </c>
      <c r="C92" s="229"/>
      <c r="D92" s="230"/>
      <c r="E92" s="231"/>
      <c r="F92" s="231"/>
      <c r="G92" s="232">
        <f>G8+G24+G36+G39</f>
        <v>0</v>
      </c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AE92" s="181">
        <f>SUMIF(L7:L90,AE91,G7:G90)</f>
        <v>0</v>
      </c>
      <c r="AF92" s="181">
        <f>SUMIF(L7:L90,AF91,G7:G90)</f>
        <v>0</v>
      </c>
      <c r="AG92" s="181" t="s">
        <v>375</v>
      </c>
    </row>
    <row r="93" spans="1:60" x14ac:dyDescent="0.2">
      <c r="C93" s="233"/>
      <c r="D93" s="189"/>
      <c r="AG93" s="181" t="s">
        <v>376</v>
      </c>
    </row>
    <row r="94" spans="1:60" x14ac:dyDescent="0.2">
      <c r="D94" s="189"/>
    </row>
    <row r="95" spans="1:60" x14ac:dyDescent="0.2">
      <c r="D95" s="189"/>
    </row>
    <row r="96" spans="1:60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  <row r="5001" spans="4:4" x14ac:dyDescent="0.2">
      <c r="D5001" s="189"/>
    </row>
    <row r="5002" spans="4:4" x14ac:dyDescent="0.2">
      <c r="D5002" s="189"/>
    </row>
    <row r="5003" spans="4:4" x14ac:dyDescent="0.2">
      <c r="D5003" s="189"/>
    </row>
  </sheetData>
  <sheetProtection algorithmName="SHA-512" hashValue="Px9HUtcfFcI4/zZ0oYLJl2dCM7jLnnpH8NHcUHSYZPRDj+TUicHBGW12ZDP07/Jk2u3n7h+e00hzHAHWXae0Lg==" saltValue="qCZdF9P3tVIa9nclS8FDtw==" spinCount="100000" sheet="1"/>
  <protectedRanges>
    <protectedRange sqref="F9 F12 F14 F16 F18 F20 F22 F25 F27 F33 F37 F40 F43 F46 F49 F55 F58 F65 F75 F78 F81 F84 F88" name="Oblast1"/>
  </protectedRanges>
  <mergeCells count="56">
    <mergeCell ref="C90:G90"/>
    <mergeCell ref="C80:G80"/>
    <mergeCell ref="C82:G82"/>
    <mergeCell ref="C83:G83"/>
    <mergeCell ref="C85:G85"/>
    <mergeCell ref="C87:G87"/>
    <mergeCell ref="C89:G89"/>
    <mergeCell ref="C79:G79"/>
    <mergeCell ref="C62:G62"/>
    <mergeCell ref="C63:G63"/>
    <mergeCell ref="C64:G64"/>
    <mergeCell ref="C66:G66"/>
    <mergeCell ref="C67:G67"/>
    <mergeCell ref="C68:G68"/>
    <mergeCell ref="C69:G69"/>
    <mergeCell ref="C70:G70"/>
    <mergeCell ref="C71:G71"/>
    <mergeCell ref="C73:G73"/>
    <mergeCell ref="C74:G74"/>
    <mergeCell ref="C76:G76"/>
    <mergeCell ref="C61:G61"/>
    <mergeCell ref="C47:G47"/>
    <mergeCell ref="C48:G48"/>
    <mergeCell ref="C50:G50"/>
    <mergeCell ref="C51:G51"/>
    <mergeCell ref="C52:G52"/>
    <mergeCell ref="C53:G53"/>
    <mergeCell ref="C54:G54"/>
    <mergeCell ref="C56:G56"/>
    <mergeCell ref="C57:G57"/>
    <mergeCell ref="C59:G59"/>
    <mergeCell ref="C60:G60"/>
    <mergeCell ref="C45:G45"/>
    <mergeCell ref="C26:G26"/>
    <mergeCell ref="C28:G28"/>
    <mergeCell ref="C30:G30"/>
    <mergeCell ref="C31:G31"/>
    <mergeCell ref="C32:G32"/>
    <mergeCell ref="C34:G34"/>
    <mergeCell ref="C35:G35"/>
    <mergeCell ref="C38:G38"/>
    <mergeCell ref="C41:G41"/>
    <mergeCell ref="C42:G42"/>
    <mergeCell ref="C44:G44"/>
    <mergeCell ref="C23:G23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100 01 Pol</vt:lpstr>
      <vt:lpstr>SO 100 02 Pol</vt:lpstr>
      <vt:lpstr>SO 310 02 Pol</vt:lpstr>
      <vt:lpstr>SO 400 01 Pol</vt:lpstr>
      <vt:lpstr>SO 405 01 Pol</vt:lpstr>
      <vt:lpstr>SO 420 01 Pol</vt:lpstr>
      <vt:lpstr>SO 700 01 Pol</vt:lpstr>
      <vt:lpstr>SO 800 01 Pol</vt:lpstr>
      <vt:lpstr>SO 850 01 Pol</vt:lpstr>
      <vt:lpstr>SO 850 02 Pol</vt:lpstr>
      <vt:lpstr>SO 890 01 Pol</vt:lpstr>
      <vt:lpstr>SO 890 02 Pol</vt:lpstr>
      <vt:lpstr>SO 890 03 Pol</vt:lpstr>
      <vt:lpstr>SO 890 04 Pol</vt:lpstr>
      <vt:lpstr>SO 890 05 Pol</vt:lpstr>
      <vt:lpstr>SO 900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100 01 Pol'!Názvy_tisku</vt:lpstr>
      <vt:lpstr>'SO 100 02 Pol'!Názvy_tisku</vt:lpstr>
      <vt:lpstr>'SO 310 02 Pol'!Názvy_tisku</vt:lpstr>
      <vt:lpstr>'SO 400 01 Pol'!Názvy_tisku</vt:lpstr>
      <vt:lpstr>'SO 405 01 Pol'!Názvy_tisku</vt:lpstr>
      <vt:lpstr>'SO 420 01 Pol'!Názvy_tisku</vt:lpstr>
      <vt:lpstr>'SO 700 01 Pol'!Názvy_tisku</vt:lpstr>
      <vt:lpstr>'SO 800 01 Pol'!Názvy_tisku</vt:lpstr>
      <vt:lpstr>'SO 850 01 Pol'!Názvy_tisku</vt:lpstr>
      <vt:lpstr>'SO 850 02 Pol'!Názvy_tisku</vt:lpstr>
      <vt:lpstr>'SO 890 01 Pol'!Názvy_tisku</vt:lpstr>
      <vt:lpstr>'SO 890 02 Pol'!Názvy_tisku</vt:lpstr>
      <vt:lpstr>'SO 890 03 Pol'!Názvy_tisku</vt:lpstr>
      <vt:lpstr>'SO 890 04 Pol'!Názvy_tisku</vt:lpstr>
      <vt:lpstr>'SO 890 05 Pol'!Názvy_tisku</vt:lpstr>
      <vt:lpstr>'SO 900 02 Pol'!Názvy_tisku</vt:lpstr>
      <vt:lpstr>oadresa</vt:lpstr>
      <vt:lpstr>Stavba!Objednatel</vt:lpstr>
      <vt:lpstr>Stavba!Objekt</vt:lpstr>
      <vt:lpstr>'SO 100 01 Pol'!Oblast_tisku</vt:lpstr>
      <vt:lpstr>'SO 100 02 Pol'!Oblast_tisku</vt:lpstr>
      <vt:lpstr>'SO 310 02 Pol'!Oblast_tisku</vt:lpstr>
      <vt:lpstr>'SO 400 01 Pol'!Oblast_tisku</vt:lpstr>
      <vt:lpstr>'SO 405 01 Pol'!Oblast_tisku</vt:lpstr>
      <vt:lpstr>'SO 420 01 Pol'!Oblast_tisku</vt:lpstr>
      <vt:lpstr>'SO 700 01 Pol'!Oblast_tisku</vt:lpstr>
      <vt:lpstr>'SO 800 01 Pol'!Oblast_tisku</vt:lpstr>
      <vt:lpstr>'SO 850 01 Pol'!Oblast_tisku</vt:lpstr>
      <vt:lpstr>'SO 850 02 Pol'!Oblast_tisku</vt:lpstr>
      <vt:lpstr>'SO 890 01 Pol'!Oblast_tisku</vt:lpstr>
      <vt:lpstr>'SO 890 02 Pol'!Oblast_tisku</vt:lpstr>
      <vt:lpstr>'SO 890 03 Pol'!Oblast_tisku</vt:lpstr>
      <vt:lpstr>'SO 890 04 Pol'!Oblast_tisku</vt:lpstr>
      <vt:lpstr>'SO 890 05 Pol'!Oblast_tisku</vt:lpstr>
      <vt:lpstr>'SO 900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Netíková Markéta, Ing.</cp:lastModifiedBy>
  <cp:lastPrinted>2019-03-19T12:27:02Z</cp:lastPrinted>
  <dcterms:created xsi:type="dcterms:W3CDTF">2009-04-08T07:15:50Z</dcterms:created>
  <dcterms:modified xsi:type="dcterms:W3CDTF">2022-03-17T10:09:57Z</dcterms:modified>
</cp:coreProperties>
</file>