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trebic.cz\omim\Investice\Investiční akce\akce 2021\Rybníky Budíkovice\Zadavaci_rizeni_2021\Mala_nadrz_p_c_1394\01_ZD\"/>
    </mc:Choice>
  </mc:AlternateContent>
  <bookViews>
    <workbookView xWindow="0" yWindow="0" windowWidth="25200" windowHeight="11550"/>
  </bookViews>
  <sheets>
    <sheet name="Rekapitulace stavby" sheetId="1" r:id="rId1"/>
    <sheet name="001 - Úprava břehů" sheetId="2" r:id="rId2"/>
    <sheet name="002 - Sdružený funkční ob..." sheetId="3" r:id="rId3"/>
    <sheet name="003 - Vedlejší a ostatní ..." sheetId="4" r:id="rId4"/>
  </sheets>
  <definedNames>
    <definedName name="_xlnm._FilterDatabase" localSheetId="1" hidden="1">'001 - Úprava břehů'!$C$86:$K$148</definedName>
    <definedName name="_xlnm._FilterDatabase" localSheetId="2" hidden="1">'002 - Sdružený funkční ob...'!$C$89:$K$171</definedName>
    <definedName name="_xlnm._FilterDatabase" localSheetId="3" hidden="1">'003 - Vedlejší a ostatní ...'!$C$81:$K$97</definedName>
    <definedName name="_xlnm.Print_Titles" localSheetId="1">'001 - Úprava břehů'!$86:$86</definedName>
    <definedName name="_xlnm.Print_Titles" localSheetId="2">'002 - Sdružený funkční ob...'!$89:$89</definedName>
    <definedName name="_xlnm.Print_Titles" localSheetId="3">'003 - Vedlejší a ostatní ...'!$81:$81</definedName>
    <definedName name="_xlnm.Print_Titles" localSheetId="0">'Rekapitulace stavby'!$52:$52</definedName>
    <definedName name="_xlnm.Print_Area" localSheetId="1">'001 - Úprava břehů'!$C$4:$J$39,'001 - Úprava břehů'!$C$74:$K$148</definedName>
    <definedName name="_xlnm.Print_Area" localSheetId="2">'002 - Sdružený funkční ob...'!$C$4:$J$39,'002 - Sdružený funkční ob...'!$C$77:$K$171</definedName>
    <definedName name="_xlnm.Print_Area" localSheetId="3">'003 - Vedlejší a ostatní ...'!$C$4:$J$39,'003 - Vedlejší a ostatní ...'!$C$69:$K$97</definedName>
    <definedName name="_xlnm.Print_Area" localSheetId="0">'Rekapitulace stavby'!$D$4:$AO$36,'Rekapitulace stavby'!$C$42:$AQ$58</definedName>
  </definedNames>
  <calcPr calcId="162913"/>
</workbook>
</file>

<file path=xl/calcChain.xml><?xml version="1.0" encoding="utf-8"?>
<calcChain xmlns="http://schemas.openxmlformats.org/spreadsheetml/2006/main">
  <c r="J37" i="4" l="1"/>
  <c r="J36" i="4"/>
  <c r="AY57" i="1"/>
  <c r="J35" i="4"/>
  <c r="AX57" i="1" s="1"/>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89" i="4"/>
  <c r="BH89" i="4"/>
  <c r="BG89" i="4"/>
  <c r="BF89" i="4"/>
  <c r="T89" i="4"/>
  <c r="R89" i="4"/>
  <c r="P89" i="4"/>
  <c r="BI88" i="4"/>
  <c r="BH88" i="4"/>
  <c r="BG88" i="4"/>
  <c r="BF88" i="4"/>
  <c r="T88" i="4"/>
  <c r="R88" i="4"/>
  <c r="P88" i="4"/>
  <c r="BI87" i="4"/>
  <c r="BH87" i="4"/>
  <c r="BG87" i="4"/>
  <c r="BF87" i="4"/>
  <c r="T87" i="4"/>
  <c r="R87" i="4"/>
  <c r="P87" i="4"/>
  <c r="BI85" i="4"/>
  <c r="BH85" i="4"/>
  <c r="BG85" i="4"/>
  <c r="BF85" i="4"/>
  <c r="T85" i="4"/>
  <c r="T84" i="4" s="1"/>
  <c r="R85" i="4"/>
  <c r="R84" i="4" s="1"/>
  <c r="P85" i="4"/>
  <c r="P84" i="4" s="1"/>
  <c r="J79" i="4"/>
  <c r="J78" i="4"/>
  <c r="F78" i="4"/>
  <c r="F76" i="4"/>
  <c r="E74" i="4"/>
  <c r="J55" i="4"/>
  <c r="J54" i="4"/>
  <c r="F54" i="4"/>
  <c r="F52" i="4"/>
  <c r="E50" i="4"/>
  <c r="J18" i="4"/>
  <c r="E18" i="4"/>
  <c r="F79" i="4" s="1"/>
  <c r="J17" i="4"/>
  <c r="J12" i="4"/>
  <c r="J76" i="4" s="1"/>
  <c r="E7" i="4"/>
  <c r="E72" i="4" s="1"/>
  <c r="J37" i="3"/>
  <c r="J36" i="3"/>
  <c r="AY56" i="1"/>
  <c r="J35" i="3"/>
  <c r="AX56" i="1"/>
  <c r="BI170" i="3"/>
  <c r="BH170" i="3"/>
  <c r="BG170" i="3"/>
  <c r="BF170" i="3"/>
  <c r="T170" i="3"/>
  <c r="R170" i="3"/>
  <c r="P170" i="3"/>
  <c r="BI168" i="3"/>
  <c r="BH168" i="3"/>
  <c r="BG168" i="3"/>
  <c r="BF168" i="3"/>
  <c r="T168" i="3"/>
  <c r="R168" i="3"/>
  <c r="P168" i="3"/>
  <c r="BI164" i="3"/>
  <c r="BH164" i="3"/>
  <c r="BG164" i="3"/>
  <c r="BF164" i="3"/>
  <c r="T164" i="3"/>
  <c r="T163" i="3"/>
  <c r="R164" i="3"/>
  <c r="R163" i="3"/>
  <c r="P164" i="3"/>
  <c r="P163" i="3"/>
  <c r="BI161" i="3"/>
  <c r="BH161" i="3"/>
  <c r="BG161" i="3"/>
  <c r="BF161" i="3"/>
  <c r="T161" i="3"/>
  <c r="R161" i="3"/>
  <c r="P161" i="3"/>
  <c r="BI159" i="3"/>
  <c r="BH159" i="3"/>
  <c r="BG159" i="3"/>
  <c r="BF159" i="3"/>
  <c r="T159" i="3"/>
  <c r="R159" i="3"/>
  <c r="P159" i="3"/>
  <c r="BI158" i="3"/>
  <c r="BH158" i="3"/>
  <c r="BG158" i="3"/>
  <c r="BF158" i="3"/>
  <c r="T158" i="3"/>
  <c r="R158" i="3"/>
  <c r="P158" i="3"/>
  <c r="BI156" i="3"/>
  <c r="BH156" i="3"/>
  <c r="BG156" i="3"/>
  <c r="BF156" i="3"/>
  <c r="T156" i="3"/>
  <c r="R156" i="3"/>
  <c r="P156"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28" i="3"/>
  <c r="BH128" i="3"/>
  <c r="BG128" i="3"/>
  <c r="BF128" i="3"/>
  <c r="T128" i="3"/>
  <c r="R128" i="3"/>
  <c r="P128" i="3"/>
  <c r="BI126" i="3"/>
  <c r="BH126" i="3"/>
  <c r="BG126" i="3"/>
  <c r="BF126" i="3"/>
  <c r="T126" i="3"/>
  <c r="R126" i="3"/>
  <c r="P126" i="3"/>
  <c r="BI123" i="3"/>
  <c r="BH123" i="3"/>
  <c r="BG123" i="3"/>
  <c r="BF123" i="3"/>
  <c r="T123" i="3"/>
  <c r="R123" i="3"/>
  <c r="P123" i="3"/>
  <c r="BI120" i="3"/>
  <c r="BH120" i="3"/>
  <c r="BG120" i="3"/>
  <c r="BF120" i="3"/>
  <c r="T120" i="3"/>
  <c r="R120" i="3"/>
  <c r="P120" i="3"/>
  <c r="BI117" i="3"/>
  <c r="BH117" i="3"/>
  <c r="BG117" i="3"/>
  <c r="BF117" i="3"/>
  <c r="T117" i="3"/>
  <c r="R117" i="3"/>
  <c r="P117" i="3"/>
  <c r="BI115" i="3"/>
  <c r="BH115" i="3"/>
  <c r="BG115" i="3"/>
  <c r="BF115" i="3"/>
  <c r="T115" i="3"/>
  <c r="R115" i="3"/>
  <c r="P115" i="3"/>
  <c r="BI112" i="3"/>
  <c r="BH112" i="3"/>
  <c r="BG112" i="3"/>
  <c r="BF112" i="3"/>
  <c r="T112" i="3"/>
  <c r="R112" i="3"/>
  <c r="P112" i="3"/>
  <c r="BI109" i="3"/>
  <c r="BH109" i="3"/>
  <c r="BG109" i="3"/>
  <c r="BF109" i="3"/>
  <c r="T109" i="3"/>
  <c r="R109" i="3"/>
  <c r="P109" i="3"/>
  <c r="BI105" i="3"/>
  <c r="BH105" i="3"/>
  <c r="BG105" i="3"/>
  <c r="BF105" i="3"/>
  <c r="T105" i="3"/>
  <c r="R105" i="3"/>
  <c r="P105" i="3"/>
  <c r="BI102" i="3"/>
  <c r="BH102" i="3"/>
  <c r="BG102" i="3"/>
  <c r="BF102" i="3"/>
  <c r="T102" i="3"/>
  <c r="R102" i="3"/>
  <c r="P102" i="3"/>
  <c r="BI99" i="3"/>
  <c r="BH99" i="3"/>
  <c r="BG99" i="3"/>
  <c r="BF99" i="3"/>
  <c r="T99" i="3"/>
  <c r="R99" i="3"/>
  <c r="P99" i="3"/>
  <c r="BI97" i="3"/>
  <c r="BH97" i="3"/>
  <c r="BG97" i="3"/>
  <c r="BF97" i="3"/>
  <c r="T97" i="3"/>
  <c r="R97" i="3"/>
  <c r="P97" i="3"/>
  <c r="BI95" i="3"/>
  <c r="BH95" i="3"/>
  <c r="BG95" i="3"/>
  <c r="BF95" i="3"/>
  <c r="T95" i="3"/>
  <c r="R95" i="3"/>
  <c r="P95" i="3"/>
  <c r="BI93" i="3"/>
  <c r="BH93" i="3"/>
  <c r="BG93" i="3"/>
  <c r="BF93" i="3"/>
  <c r="T93" i="3"/>
  <c r="R93" i="3"/>
  <c r="P93" i="3"/>
  <c r="J87" i="3"/>
  <c r="J86" i="3"/>
  <c r="F86" i="3"/>
  <c r="F84" i="3"/>
  <c r="E82" i="3"/>
  <c r="J55" i="3"/>
  <c r="J54" i="3"/>
  <c r="F54" i="3"/>
  <c r="F52" i="3"/>
  <c r="E50" i="3"/>
  <c r="J18" i="3"/>
  <c r="E18" i="3"/>
  <c r="F87" i="3" s="1"/>
  <c r="J17" i="3"/>
  <c r="J12" i="3"/>
  <c r="J84" i="3" s="1"/>
  <c r="E7" i="3"/>
  <c r="E80" i="3" s="1"/>
  <c r="J37" i="2"/>
  <c r="J36" i="2"/>
  <c r="AY55" i="1"/>
  <c r="J35" i="2"/>
  <c r="AX55" i="1"/>
  <c r="BI147" i="2"/>
  <c r="BH147" i="2"/>
  <c r="BG147" i="2"/>
  <c r="BF147" i="2"/>
  <c r="T147" i="2"/>
  <c r="T146" i="2"/>
  <c r="R147" i="2"/>
  <c r="R146" i="2"/>
  <c r="P147" i="2"/>
  <c r="P146"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3" i="2"/>
  <c r="BH133" i="2"/>
  <c r="BG133" i="2"/>
  <c r="BF133" i="2"/>
  <c r="T133" i="2"/>
  <c r="R133" i="2"/>
  <c r="P133" i="2"/>
  <c r="BI130" i="2"/>
  <c r="BH130" i="2"/>
  <c r="BG130" i="2"/>
  <c r="BF130" i="2"/>
  <c r="T130" i="2"/>
  <c r="R130" i="2"/>
  <c r="P130" i="2"/>
  <c r="BI128" i="2"/>
  <c r="BH128" i="2"/>
  <c r="BG128" i="2"/>
  <c r="BF128" i="2"/>
  <c r="T128" i="2"/>
  <c r="R128" i="2"/>
  <c r="P128" i="2"/>
  <c r="BI125" i="2"/>
  <c r="BH125" i="2"/>
  <c r="BG125" i="2"/>
  <c r="BF125" i="2"/>
  <c r="T125" i="2"/>
  <c r="R125" i="2"/>
  <c r="P125" i="2"/>
  <c r="BI123" i="2"/>
  <c r="BH123" i="2"/>
  <c r="BG123" i="2"/>
  <c r="BF123" i="2"/>
  <c r="T123" i="2"/>
  <c r="R123" i="2"/>
  <c r="P123" i="2"/>
  <c r="BI120" i="2"/>
  <c r="BH120" i="2"/>
  <c r="BG120" i="2"/>
  <c r="BF120" i="2"/>
  <c r="T120" i="2"/>
  <c r="R120" i="2"/>
  <c r="P120" i="2"/>
  <c r="BI118" i="2"/>
  <c r="BH118" i="2"/>
  <c r="BG118" i="2"/>
  <c r="BF118" i="2"/>
  <c r="T118" i="2"/>
  <c r="R118" i="2"/>
  <c r="P118" i="2"/>
  <c r="BI115" i="2"/>
  <c r="BH115" i="2"/>
  <c r="BG115" i="2"/>
  <c r="BF115" i="2"/>
  <c r="T115" i="2"/>
  <c r="R115" i="2"/>
  <c r="P115" i="2"/>
  <c r="BI112" i="2"/>
  <c r="BH112" i="2"/>
  <c r="BG112" i="2"/>
  <c r="BF112" i="2"/>
  <c r="T112" i="2"/>
  <c r="R112" i="2"/>
  <c r="P112" i="2"/>
  <c r="BI109" i="2"/>
  <c r="BH109" i="2"/>
  <c r="BG109" i="2"/>
  <c r="BF109" i="2"/>
  <c r="T109" i="2"/>
  <c r="R109" i="2"/>
  <c r="P109" i="2"/>
  <c r="BI106" i="2"/>
  <c r="BH106" i="2"/>
  <c r="BG106" i="2"/>
  <c r="BF106" i="2"/>
  <c r="T106" i="2"/>
  <c r="R106" i="2"/>
  <c r="P106" i="2"/>
  <c r="BI102" i="2"/>
  <c r="BH102" i="2"/>
  <c r="BG102" i="2"/>
  <c r="BF102" i="2"/>
  <c r="T102" i="2"/>
  <c r="R102" i="2"/>
  <c r="P102" i="2"/>
  <c r="BI99" i="2"/>
  <c r="BH99" i="2"/>
  <c r="BG99" i="2"/>
  <c r="BF99" i="2"/>
  <c r="T99" i="2"/>
  <c r="R99" i="2"/>
  <c r="P99" i="2"/>
  <c r="BI96" i="2"/>
  <c r="BH96" i="2"/>
  <c r="BG96" i="2"/>
  <c r="BF96" i="2"/>
  <c r="T96" i="2"/>
  <c r="R96" i="2"/>
  <c r="P96" i="2"/>
  <c r="BI93" i="2"/>
  <c r="BH93" i="2"/>
  <c r="BG93" i="2"/>
  <c r="BF93" i="2"/>
  <c r="T93" i="2"/>
  <c r="R93" i="2"/>
  <c r="P93" i="2"/>
  <c r="BI90" i="2"/>
  <c r="BH90" i="2"/>
  <c r="BG90" i="2"/>
  <c r="BF90" i="2"/>
  <c r="T90" i="2"/>
  <c r="R90" i="2"/>
  <c r="P90" i="2"/>
  <c r="J84" i="2"/>
  <c r="J83" i="2"/>
  <c r="F83" i="2"/>
  <c r="F81" i="2"/>
  <c r="E79" i="2"/>
  <c r="J55" i="2"/>
  <c r="J54" i="2"/>
  <c r="F54" i="2"/>
  <c r="F52" i="2"/>
  <c r="E50" i="2"/>
  <c r="J18" i="2"/>
  <c r="E18" i="2"/>
  <c r="F84" i="2" s="1"/>
  <c r="J17" i="2"/>
  <c r="J12" i="2"/>
  <c r="J52" i="2" s="1"/>
  <c r="E7" i="2"/>
  <c r="E77" i="2"/>
  <c r="L50" i="1"/>
  <c r="AM50" i="1"/>
  <c r="AM49" i="1"/>
  <c r="L49" i="1"/>
  <c r="AM47" i="1"/>
  <c r="L47" i="1"/>
  <c r="L45" i="1"/>
  <c r="L44" i="1"/>
  <c r="BK130" i="2"/>
  <c r="J109" i="2"/>
  <c r="BK144" i="2"/>
  <c r="J118" i="2"/>
  <c r="J102" i="2"/>
  <c r="BK90" i="2"/>
  <c r="J123" i="3"/>
  <c r="BK115" i="3"/>
  <c r="BK128" i="3"/>
  <c r="J133" i="3"/>
  <c r="J93" i="3"/>
  <c r="J151" i="3"/>
  <c r="BK168" i="3"/>
  <c r="J109" i="3"/>
  <c r="BK123" i="3"/>
  <c r="BK102" i="3"/>
  <c r="BK91" i="4"/>
  <c r="BK93" i="4"/>
  <c r="BK125" i="2"/>
  <c r="AS54" i="1"/>
  <c r="J99" i="2"/>
  <c r="J90" i="2"/>
  <c r="BK126" i="3"/>
  <c r="BK146" i="3"/>
  <c r="BK138" i="3"/>
  <c r="BK156" i="3"/>
  <c r="BK105" i="3"/>
  <c r="J138" i="3"/>
  <c r="BK97" i="3"/>
  <c r="BK170" i="3"/>
  <c r="BK93" i="3"/>
  <c r="J96" i="4"/>
  <c r="J91" i="4"/>
  <c r="J133" i="2"/>
  <c r="BK112" i="2"/>
  <c r="BK141" i="2"/>
  <c r="J125" i="2"/>
  <c r="BK109" i="2"/>
  <c r="BK102" i="2"/>
  <c r="BK149" i="3"/>
  <c r="J161" i="3"/>
  <c r="BK137" i="3"/>
  <c r="BK158" i="3"/>
  <c r="J170" i="3"/>
  <c r="BK135" i="3"/>
  <c r="J144" i="3"/>
  <c r="J112" i="3"/>
  <c r="BK89" i="4"/>
  <c r="J95" i="4"/>
  <c r="J87" i="4"/>
  <c r="J123" i="2"/>
  <c r="BK147" i="2"/>
  <c r="J130" i="2"/>
  <c r="J115" i="2"/>
  <c r="BK96" i="2"/>
  <c r="BK161" i="3"/>
  <c r="J156" i="3"/>
  <c r="J164" i="3"/>
  <c r="J140" i="3"/>
  <c r="BK159" i="3"/>
  <c r="J128" i="3"/>
  <c r="BK142" i="3"/>
  <c r="BK120" i="3"/>
  <c r="J105" i="3"/>
  <c r="BK85" i="4"/>
  <c r="BK88" i="4"/>
  <c r="BK133" i="2"/>
  <c r="J120" i="2"/>
  <c r="J141" i="2"/>
  <c r="J128" i="2"/>
  <c r="J112" i="2"/>
  <c r="J93" i="2"/>
  <c r="J158" i="3"/>
  <c r="BK154" i="3"/>
  <c r="BK109" i="3"/>
  <c r="J102" i="3"/>
  <c r="BK144" i="3"/>
  <c r="J149" i="3"/>
  <c r="J159" i="3"/>
  <c r="BK133" i="3"/>
  <c r="BK95" i="4"/>
  <c r="BK92" i="4"/>
  <c r="BK94" i="4"/>
  <c r="J89" i="4"/>
  <c r="BK128" i="2"/>
  <c r="BK115" i="2"/>
  <c r="J144" i="2"/>
  <c r="BK123" i="2"/>
  <c r="BK99" i="2"/>
  <c r="BK153" i="3"/>
  <c r="J126" i="3"/>
  <c r="BK140" i="3"/>
  <c r="BK151" i="3"/>
  <c r="BK164" i="3"/>
  <c r="BK99" i="3"/>
  <c r="J117" i="3"/>
  <c r="J154" i="3"/>
  <c r="BK97" i="4"/>
  <c r="J94" i="4"/>
  <c r="J93" i="4"/>
  <c r="J138" i="2"/>
  <c r="J106" i="2"/>
  <c r="BK138" i="2"/>
  <c r="J96" i="2"/>
  <c r="BK93" i="2"/>
  <c r="J97" i="3"/>
  <c r="BK112" i="3"/>
  <c r="J168" i="3"/>
  <c r="J153" i="3"/>
  <c r="J95" i="3"/>
  <c r="J131" i="3"/>
  <c r="J135" i="3"/>
  <c r="J120" i="3"/>
  <c r="J88" i="4"/>
  <c r="J92" i="4"/>
  <c r="J85" i="4"/>
  <c r="BK135" i="2"/>
  <c r="BK118" i="2"/>
  <c r="J147" i="2"/>
  <c r="BK120" i="2"/>
  <c r="BK106" i="2"/>
  <c r="J135" i="2"/>
  <c r="BK131" i="3"/>
  <c r="BK117" i="3"/>
  <c r="J99" i="3"/>
  <c r="J115" i="3"/>
  <c r="J142" i="3"/>
  <c r="J146" i="3"/>
  <c r="BK95" i="3"/>
  <c r="J137" i="3"/>
  <c r="BK96" i="4"/>
  <c r="BK87" i="4"/>
  <c r="J97" i="4"/>
  <c r="P89" i="2" l="1"/>
  <c r="P98" i="2"/>
  <c r="P117" i="2"/>
  <c r="P137" i="2"/>
  <c r="BK92" i="3"/>
  <c r="J92" i="3" s="1"/>
  <c r="J61" i="3" s="1"/>
  <c r="T108" i="3"/>
  <c r="P130" i="3"/>
  <c r="R89" i="2"/>
  <c r="R98" i="2"/>
  <c r="BK117" i="2"/>
  <c r="J117" i="2" s="1"/>
  <c r="J64" i="2" s="1"/>
  <c r="BK137" i="2"/>
  <c r="J137" i="2" s="1"/>
  <c r="J66" i="2" s="1"/>
  <c r="P92" i="3"/>
  <c r="P108" i="3"/>
  <c r="P125" i="3"/>
  <c r="T130" i="3"/>
  <c r="P167" i="3"/>
  <c r="P166" i="3" s="1"/>
  <c r="BK98" i="2"/>
  <c r="J98" i="2" s="1"/>
  <c r="J62" i="2" s="1"/>
  <c r="P122" i="2"/>
  <c r="R101" i="3"/>
  <c r="BK125" i="3"/>
  <c r="J125" i="3" s="1"/>
  <c r="J65" i="3" s="1"/>
  <c r="BK148" i="3"/>
  <c r="J148" i="3" s="1"/>
  <c r="J67" i="3" s="1"/>
  <c r="R167" i="3"/>
  <c r="R166" i="3" s="1"/>
  <c r="BK89" i="2"/>
  <c r="J89" i="2" s="1"/>
  <c r="J61" i="2" s="1"/>
  <c r="T98" i="2"/>
  <c r="BK122" i="2"/>
  <c r="J122" i="2" s="1"/>
  <c r="J65" i="2" s="1"/>
  <c r="BK108" i="3"/>
  <c r="J108" i="3" s="1"/>
  <c r="J63" i="3" s="1"/>
  <c r="T119" i="3"/>
  <c r="P148" i="3"/>
  <c r="T167" i="3"/>
  <c r="T166" i="3"/>
  <c r="BK105" i="2"/>
  <c r="J105" i="2" s="1"/>
  <c r="J63" i="2" s="1"/>
  <c r="R122" i="2"/>
  <c r="T92" i="3"/>
  <c r="R108" i="3"/>
  <c r="T125" i="3"/>
  <c r="T148" i="3"/>
  <c r="BK167" i="3"/>
  <c r="BK166" i="3" s="1"/>
  <c r="J166" i="3" s="1"/>
  <c r="J69" i="3" s="1"/>
  <c r="P86" i="4"/>
  <c r="P83" i="4" s="1"/>
  <c r="P82" i="4" s="1"/>
  <c r="AU57" i="1" s="1"/>
  <c r="T89" i="2"/>
  <c r="T105" i="2"/>
  <c r="T117" i="2"/>
  <c r="T137" i="2"/>
  <c r="P101" i="3"/>
  <c r="P119" i="3"/>
  <c r="BK130" i="3"/>
  <c r="J130" i="3" s="1"/>
  <c r="J66" i="3" s="1"/>
  <c r="R86" i="4"/>
  <c r="R83" i="4"/>
  <c r="R82" i="4"/>
  <c r="P105" i="2"/>
  <c r="T122" i="2"/>
  <c r="R92" i="3"/>
  <c r="T101" i="3"/>
  <c r="R119" i="3"/>
  <c r="R130" i="3"/>
  <c r="R105" i="2"/>
  <c r="R117" i="2"/>
  <c r="R137" i="2"/>
  <c r="BK101" i="3"/>
  <c r="J101" i="3" s="1"/>
  <c r="J62" i="3" s="1"/>
  <c r="BK119" i="3"/>
  <c r="J119" i="3" s="1"/>
  <c r="J64" i="3" s="1"/>
  <c r="R125" i="3"/>
  <c r="R148" i="3"/>
  <c r="BK86" i="4"/>
  <c r="J86" i="4" s="1"/>
  <c r="J62" i="4" s="1"/>
  <c r="T86" i="4"/>
  <c r="T83" i="4"/>
  <c r="T82" i="4"/>
  <c r="BK146" i="2"/>
  <c r="J146" i="2" s="1"/>
  <c r="J67" i="2" s="1"/>
  <c r="BK163" i="3"/>
  <c r="J163" i="3" s="1"/>
  <c r="J68" i="3" s="1"/>
  <c r="BK84" i="4"/>
  <c r="J84" i="4" s="1"/>
  <c r="J61" i="4" s="1"/>
  <c r="J52" i="4"/>
  <c r="BE88" i="4"/>
  <c r="BE91" i="4"/>
  <c r="BE96" i="4"/>
  <c r="BE97" i="4"/>
  <c r="E48" i="4"/>
  <c r="BE93" i="4"/>
  <c r="F55" i="4"/>
  <c r="BE85" i="4"/>
  <c r="BE89" i="4"/>
  <c r="BE94" i="4"/>
  <c r="BE95" i="4"/>
  <c r="BE92" i="4"/>
  <c r="BE87" i="4"/>
  <c r="E48" i="3"/>
  <c r="BE95" i="3"/>
  <c r="BE97" i="3"/>
  <c r="BE99" i="3"/>
  <c r="BE126" i="3"/>
  <c r="BE128" i="3"/>
  <c r="BE151" i="3"/>
  <c r="BE159" i="3"/>
  <c r="BE168" i="3"/>
  <c r="BE105" i="3"/>
  <c r="BE112" i="3"/>
  <c r="BE131" i="3"/>
  <c r="BE149" i="3"/>
  <c r="J52" i="3"/>
  <c r="BE123" i="3"/>
  <c r="F55" i="3"/>
  <c r="BE109" i="3"/>
  <c r="BE120" i="3"/>
  <c r="BE133" i="3"/>
  <c r="BE154" i="3"/>
  <c r="BE156" i="3"/>
  <c r="BE158" i="3"/>
  <c r="BE93" i="3"/>
  <c r="BE153" i="3"/>
  <c r="BE170" i="3"/>
  <c r="BE135" i="3"/>
  <c r="BE138" i="3"/>
  <c r="BE140" i="3"/>
  <c r="BE146" i="3"/>
  <c r="BE161" i="3"/>
  <c r="BE164" i="3"/>
  <c r="BE102" i="3"/>
  <c r="BE115" i="3"/>
  <c r="BE117" i="3"/>
  <c r="BE137" i="3"/>
  <c r="BE142" i="3"/>
  <c r="BE144" i="3"/>
  <c r="E48" i="2"/>
  <c r="J81" i="2"/>
  <c r="BE93" i="2"/>
  <c r="BE96" i="2"/>
  <c r="F55" i="2"/>
  <c r="BE99" i="2"/>
  <c r="BE102" i="2"/>
  <c r="BE106" i="2"/>
  <c r="BE115" i="2"/>
  <c r="BE118" i="2"/>
  <c r="BE120" i="2"/>
  <c r="BE130" i="2"/>
  <c r="BE133" i="2"/>
  <c r="BE135" i="2"/>
  <c r="BE138" i="2"/>
  <c r="BE141" i="2"/>
  <c r="BE144" i="2"/>
  <c r="BE147" i="2"/>
  <c r="BE90" i="2"/>
  <c r="BE109" i="2"/>
  <c r="BE112" i="2"/>
  <c r="BE123" i="2"/>
  <c r="BE125" i="2"/>
  <c r="BE128" i="2"/>
  <c r="F34" i="2"/>
  <c r="BA55" i="1" s="1"/>
  <c r="F37" i="3"/>
  <c r="BD56" i="1" s="1"/>
  <c r="F35" i="2"/>
  <c r="BB55" i="1" s="1"/>
  <c r="F36" i="4"/>
  <c r="BC57" i="1" s="1"/>
  <c r="F34" i="3"/>
  <c r="BA56" i="1" s="1"/>
  <c r="F37" i="4"/>
  <c r="BD57" i="1" s="1"/>
  <c r="J34" i="3"/>
  <c r="AW56" i="1" s="1"/>
  <c r="F35" i="3"/>
  <c r="BB56" i="1" s="1"/>
  <c r="J34" i="4"/>
  <c r="AW57" i="1" s="1"/>
  <c r="F36" i="2"/>
  <c r="BC55" i="1" s="1"/>
  <c r="F36" i="3"/>
  <c r="BC56" i="1" s="1"/>
  <c r="J34" i="2"/>
  <c r="AW55" i="1" s="1"/>
  <c r="F34" i="4"/>
  <c r="BA57" i="1" s="1"/>
  <c r="F37" i="2"/>
  <c r="BD55" i="1" s="1"/>
  <c r="F35" i="4"/>
  <c r="BB57" i="1" s="1"/>
  <c r="J167" i="3" l="1"/>
  <c r="J70" i="3" s="1"/>
  <c r="BK88" i="2"/>
  <c r="BK87" i="2" s="1"/>
  <c r="J87" i="2" s="1"/>
  <c r="J30" i="2" s="1"/>
  <c r="AG55" i="1" s="1"/>
  <c r="R91" i="3"/>
  <c r="R90" i="3"/>
  <c r="P91" i="3"/>
  <c r="P90" i="3" s="1"/>
  <c r="AU56" i="1" s="1"/>
  <c r="BK91" i="3"/>
  <c r="J91" i="3" s="1"/>
  <c r="J60" i="3" s="1"/>
  <c r="P88" i="2"/>
  <c r="P87" i="2"/>
  <c r="AU55" i="1"/>
  <c r="T91" i="3"/>
  <c r="T90" i="3"/>
  <c r="T88" i="2"/>
  <c r="T87" i="2"/>
  <c r="R88" i="2"/>
  <c r="R87" i="2"/>
  <c r="BK83" i="4"/>
  <c r="J83" i="4" s="1"/>
  <c r="J60" i="4" s="1"/>
  <c r="F33" i="3"/>
  <c r="AZ56" i="1" s="1"/>
  <c r="BB54" i="1"/>
  <c r="W31" i="1" s="1"/>
  <c r="F33" i="2"/>
  <c r="AZ55" i="1" s="1"/>
  <c r="BD54" i="1"/>
  <c r="W33" i="1" s="1"/>
  <c r="J33" i="2"/>
  <c r="AV55" i="1" s="1"/>
  <c r="AT55" i="1" s="1"/>
  <c r="J33" i="3"/>
  <c r="AV56" i="1" s="1"/>
  <c r="AT56" i="1" s="1"/>
  <c r="F33" i="4"/>
  <c r="AZ57" i="1" s="1"/>
  <c r="BC54" i="1"/>
  <c r="AY54" i="1" s="1"/>
  <c r="J33" i="4"/>
  <c r="AV57" i="1" s="1"/>
  <c r="AT57" i="1" s="1"/>
  <c r="BA54" i="1"/>
  <c r="AW54" i="1" s="1"/>
  <c r="AK30" i="1" s="1"/>
  <c r="AN55" i="1" l="1"/>
  <c r="J88" i="2"/>
  <c r="J60" i="2" s="1"/>
  <c r="J59" i="2"/>
  <c r="BK90" i="3"/>
  <c r="J90" i="3" s="1"/>
  <c r="J59" i="3" s="1"/>
  <c r="BK82" i="4"/>
  <c r="J82" i="4" s="1"/>
  <c r="J30" i="4" s="1"/>
  <c r="AG57" i="1" s="1"/>
  <c r="J39" i="2"/>
  <c r="AU54" i="1"/>
  <c r="AZ54" i="1"/>
  <c r="W29" i="1" s="1"/>
  <c r="W30" i="1"/>
  <c r="AX54" i="1"/>
  <c r="W32" i="1"/>
  <c r="J39" i="4" l="1"/>
  <c r="J59" i="4"/>
  <c r="AN57" i="1"/>
  <c r="AV54" i="1"/>
  <c r="AK29" i="1" s="1"/>
  <c r="J30" i="3"/>
  <c r="AG56" i="1" s="1"/>
  <c r="AG54" i="1" s="1"/>
  <c r="AK26" i="1" s="1"/>
  <c r="AN56" i="1" l="1"/>
  <c r="J39" i="3"/>
  <c r="AK35" i="1"/>
  <c r="AT54" i="1"/>
  <c r="AN54" i="1" l="1"/>
</calcChain>
</file>

<file path=xl/sharedStrings.xml><?xml version="1.0" encoding="utf-8"?>
<sst xmlns="http://schemas.openxmlformats.org/spreadsheetml/2006/main" count="1874" uniqueCount="435">
  <si>
    <t>Export Komplet</t>
  </si>
  <si>
    <t>VZ</t>
  </si>
  <si>
    <t>2.0</t>
  </si>
  <si>
    <t/>
  </si>
  <si>
    <t>False</t>
  </si>
  <si>
    <t>{99e0ec31-da60-4d1b-bbd3-d935907baf81}</t>
  </si>
  <si>
    <t>&gt;&gt;  skryté sloupce  &lt;&lt;</t>
  </si>
  <si>
    <t>0,01</t>
  </si>
  <si>
    <t>21</t>
  </si>
  <si>
    <t>15</t>
  </si>
  <si>
    <t>REKAPITULACE STAVBY</t>
  </si>
  <si>
    <t>v ---  níže se nacházejí doplnkové a pomocné údaje k sestavám  --- v</t>
  </si>
  <si>
    <t>Návod na vyplnění</t>
  </si>
  <si>
    <t>0,001</t>
  </si>
  <si>
    <t>Kód:</t>
  </si>
  <si>
    <t>08-2021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</si>
  <si>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</si>
  <si>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</si>
  <si>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RYBNÍKA  P.Č.  1394</t>
  </si>
  <si>
    <t>KSO:</t>
  </si>
  <si>
    <t>CC-CZ:</t>
  </si>
  <si>
    <t>Místo:</t>
  </si>
  <si>
    <t>Budíkovice</t>
  </si>
  <si>
    <t>Datum:</t>
  </si>
  <si>
    <t>Zadavatel:</t>
  </si>
  <si>
    <t>IČ:</t>
  </si>
  <si>
    <t xml:space="preserve">00290629 </t>
  </si>
  <si>
    <t>Město Třebíč</t>
  </si>
  <si>
    <t>DIČ:</t>
  </si>
  <si>
    <t>Uchazeč:</t>
  </si>
  <si>
    <t>Vyplň údaj</t>
  </si>
  <si>
    <t>Projektant:</t>
  </si>
  <si>
    <t>25589679</t>
  </si>
  <si>
    <t>KOINVEST,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</si>
  <si>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</si>
  <si>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</si>
  <si>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</si>
  <si>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</si>
  <si>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</si>
  <si>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</si>
  <si>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</si>
  <si>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</si>
  <si>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</si>
  <si>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</si>
  <si>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</si>
  <si>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</si>
  <si>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</si>
  <si>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</si>
  <si>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</si>
  <si>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</si>
  <si>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</si>
  <si>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</si>
  <si>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</si>
  <si>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</si>
  <si>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</si>
  <si>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</si>
  <si>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</si>
  <si>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</si>
  <si>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</si>
  <si>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</si>
  <si>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</si>
  <si>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</si>
  <si>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</si>
  <si>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</si>
  <si>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</si>
  <si>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</si>
  <si>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</si>
  <si>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</si>
  <si>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</si>
  <si>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</si>
  <si>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</si>
  <si>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</si>
  <si>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</si>
  <si>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</si>
  <si>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</si>
  <si>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</si>
  <si>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</si>
  <si>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</si>
  <si>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Úprava břehů</t>
  </si>
  <si>
    <t>STA</t>
  </si>
  <si>
    <t>1</t>
  </si>
  <si>
    <t>{f5e523f5-1267-4b90-9169-1aac3f0a67e6}</t>
  </si>
  <si>
    <t>2</t>
  </si>
  <si>
    <t>002</t>
  </si>
  <si>
    <t>Sdružený funkční objekt</t>
  </si>
  <si>
    <t>{a38edcf7-d918-4e5c-9f0d-47b4439dfb12}</t>
  </si>
  <si>
    <t>003</t>
  </si>
  <si>
    <t>Vedlejší a ostatní rozpočtové náklady</t>
  </si>
  <si>
    <t>{8540a11c-7014-4455-b254-9526adb69cdc}</t>
  </si>
  <si>
    <t>KRYCÍ LIST SOUPISU PRACÍ</t>
  </si>
  <si>
    <t>Objekt:</t>
  </si>
  <si>
    <t>001 - Úprava břehů</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</si>
  <si>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</si>
  <si>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</si>
  <si>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</si>
  <si>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</si>
  <si>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</si>
  <si>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</si>
  <si>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</si>
  <si>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</si>
  <si>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</si>
  <si>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</si>
  <si>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</si>
  <si>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</si>
  <si>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</si>
  <si>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</si>
  <si>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</si>
  <si>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</si>
  <si>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</si>
  <si>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</si>
  <si>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</si>
  <si>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</si>
  <si>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</si>
  <si>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</si>
  <si>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</si>
  <si>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</si>
  <si>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</si>
  <si>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</si>
  <si>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</si>
  <si>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</si>
  <si>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</si>
  <si>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</si>
  <si>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</si>
  <si>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strojně v hornině třídy těžitelnosti I skupiny 3 přes 100 do 500 m3</t>
  </si>
  <si>
    <t>m3</t>
  </si>
  <si>
    <t>CS ÚRS 2021 02</t>
  </si>
  <si>
    <t>4</t>
  </si>
  <si>
    <t>-1879842883</t>
  </si>
  <si>
    <t>Online PSC</t>
  </si>
  <si>
    <t>https://podminky.urs.cz/item/CS_URS_2021_02/122251104</t>
  </si>
  <si>
    <t>P</t>
  </si>
  <si>
    <t>Poznámka k položce:_x000D_
Hráz: vytěžený materiál ze založení nových stěn, pro zásyp celkem 166,061m3 - z toho30m3 uloženo zpět a hutněno u paty stěny, výkr.č. D.1.2.5. 2</t>
  </si>
  <si>
    <t>174151101</t>
  </si>
  <si>
    <t>Zásyp sypaninou z jakékoliv horniny strojně s uložením výkopku ve vrstvách se zhutněním jam, šachet, rýh nebo kolem objektů v těchto vykopávkách</t>
  </si>
  <si>
    <t>-1540625343</t>
  </si>
  <si>
    <t>https://podminky.urs.cz/item/CS_URS_2021_02/174151101</t>
  </si>
  <si>
    <t>Poznámka k položce:_x000D_
zásyp za opěrné stěny,  6,5m3 použito na sjezd do zátopy</t>
  </si>
  <si>
    <t>3</t>
  </si>
  <si>
    <t>R.01.1</t>
  </si>
  <si>
    <t>Uložení výkopu s hrubým rozhrnutím</t>
  </si>
  <si>
    <t>-790709040</t>
  </si>
  <si>
    <t>Poznámka k položce:_x000D_
 použití vytěžené zeminy - terénní úpravy v okolí nádrže a za opěrným zdivem, výkr. č.D.1.2.5. 2</t>
  </si>
  <si>
    <t>Zakládání</t>
  </si>
  <si>
    <t>273321611</t>
  </si>
  <si>
    <t>Základy z betonu železového (bez výztuže) desky z betonu bez zvláštních nároků na prostředí tř. C 30/37</t>
  </si>
  <si>
    <t>-610491667</t>
  </si>
  <si>
    <t>https://podminky.urs.cz/item/CS_URS_2021_02/273321611</t>
  </si>
  <si>
    <t>Poznámka k položce:_x000D_
pod schody do zátopy, výkr.č. D.1.2.5. 4, pod opěrnou stěnu, výkr.č. D.1.2.5. 2</t>
  </si>
  <si>
    <t>5</t>
  </si>
  <si>
    <t>274362021</t>
  </si>
  <si>
    <t>Výztuž základů pasů ze svařovaných sítí z drátů typu KARI</t>
  </si>
  <si>
    <t>t</t>
  </si>
  <si>
    <t>-366106521</t>
  </si>
  <si>
    <t>https://podminky.urs.cz/item/CS_URS_2021_02/274362021</t>
  </si>
  <si>
    <t>Poznámka k položce:_x000D_
dobetonování dna, sítě Kari 8/150 x 150mm</t>
  </si>
  <si>
    <t>Svislé a kompletní konstrukce</t>
  </si>
  <si>
    <t>6</t>
  </si>
  <si>
    <t>321213113</t>
  </si>
  <si>
    <t>Zdivo nadzákladové z lomového kamene vodních staveb přehrad, jezů a plavebních komor, spodní stavby vodních elektráren, odběrných věží a výpustných zařízení, opěrných zdí, šachet, šachtic a ostatních konstrukcí výplňové z lomového kamene tříděného na maltu cementovou MC 15</t>
  </si>
  <si>
    <t>417053055</t>
  </si>
  <si>
    <t>https://podminky.urs.cz/item/CS_URS_2021_02/321213113</t>
  </si>
  <si>
    <t xml:space="preserve">Poznámka k položce:_x000D_
položka obsahuje: hl. konstrukce opěrného zdiva + výplň pod schody, výkr.č. D.1.2.5. 2 </t>
  </si>
  <si>
    <t>7</t>
  </si>
  <si>
    <t>321213235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</si>
  <si>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se zatřením spár, na cementovou maltu</t>
  </si>
  <si>
    <t>81039832</t>
  </si>
  <si>
    <t>https://podminky.urs.cz/item/CS_URS_2021_02/321213235</t>
  </si>
  <si>
    <t>Poznámka k položce:_x000D_
obkladní zdivo, část přizdění, výkr.č. D.1.2.5. 2</t>
  </si>
  <si>
    <t>8</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</si>
  <si>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</si>
  <si>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</si>
  <si>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-1726354864</t>
  </si>
  <si>
    <t>https://podminky.urs.cz/item/CS_URS_2021_02/321321116</t>
  </si>
  <si>
    <t>Poznámka k položce:_x000D_
dobetonování dna, měřeno AutoCad, výkr.č. D.1.2.5. 2,  výkr.č. C.3</t>
  </si>
  <si>
    <t>9</t>
  </si>
  <si>
    <t>R.01.2</t>
  </si>
  <si>
    <t xml:space="preserve">Kompletní očištění povrchu a spár stávajících zděných konstrukcí (zdivo, dlažby) ručně nástroji a tlakovou vodou (tlak 300 – 500 barr) </t>
  </si>
  <si>
    <t>m2</t>
  </si>
  <si>
    <t>1831328902</t>
  </si>
  <si>
    <t xml:space="preserve">Poznámka k položce:_x000D_
položka obsahuje: mechanické očištění od nečistot tlakovou vodou  ( min. tlak 300 bar)_x000D_
Kompletní očištění povrchu a spár stávajících zděných konstrukcí (zdivo, dlažby) ručně nástroji a tlakovou vodou (tlak 300 – 500 barr) </t>
  </si>
  <si>
    <t>Vodorovné konstrukce</t>
  </si>
  <si>
    <t>10</t>
  </si>
  <si>
    <t>465210122</t>
  </si>
  <si>
    <t>Schody z lomového kamene lomařsky upraveného pro dlažbu na cementovou maltu, s vyspárováním cementovou maltou, tl. kamene 250 mm</t>
  </si>
  <si>
    <t>-885244191</t>
  </si>
  <si>
    <t>Poznámka k položce:_x000D_
schody do zátopy (6x), výkr.č. D.1.2.5. 4</t>
  </si>
  <si>
    <t>11</t>
  </si>
  <si>
    <t>465513327</t>
  </si>
  <si>
    <t>Dlažba z lomového kamene lomařsky upraveného na cementovou maltu, s vyspárováním cementovou maltou, tl. kamene 300 mm</t>
  </si>
  <si>
    <t>-1051921456</t>
  </si>
  <si>
    <t>https://podminky.urs.cz/item/CS_URS_2021_02/465513327</t>
  </si>
  <si>
    <t>Ostatní konstrukce a práce, bourání</t>
  </si>
  <si>
    <t>12</t>
  </si>
  <si>
    <t>941111111</t>
  </si>
  <si>
    <t>Montáž lešení řadového trubkového lehkého pracovního s podlahami s provozním zatížením tř. 3 do 200 kg/m2 šířky tř. W06 od 0,6 do 0,9 m, výšky do 10 m</t>
  </si>
  <si>
    <t>-1323804464</t>
  </si>
  <si>
    <t>https://podminky.urs.cz/item/CS_URS_2021_02/941111111</t>
  </si>
  <si>
    <t>13</t>
  </si>
  <si>
    <t>941111211</t>
  </si>
  <si>
    <t>Montáž lešení řadového trubkového lehkého pracovního s podlahami s provozním zatížením tř. 3 do 200 kg/m2 Příplatek za první a každý další den použití lešení k ceně -1111</t>
  </si>
  <si>
    <t>-1935058999</t>
  </si>
  <si>
    <t>https://podminky.urs.cz/item/CS_URS_2021_02/941111211</t>
  </si>
  <si>
    <t>Poznámka k položce:_x000D_
předpoklad použití - 1.měsíc = 31dní</t>
  </si>
  <si>
    <t>14</t>
  </si>
  <si>
    <t>941111811</t>
  </si>
  <si>
    <t>Demontáž lešení řadového trubkového lehkého pracovního s podlahami s provozním zatížením tř. 3 do 200 kg/m2 šířky tř. W06 od 0,6 do 0,9 m, výšky do 10 m</t>
  </si>
  <si>
    <t>-1470211584</t>
  </si>
  <si>
    <t>https://podminky.urs.cz/item/CS_URS_2021_02/941111811</t>
  </si>
  <si>
    <t>962052211</t>
  </si>
  <si>
    <t>Bourání zdiva železobetonového nadzákladového, objemu přes 1 m3</t>
  </si>
  <si>
    <t>-1654782881</t>
  </si>
  <si>
    <t>https://podminky.urs.cz/item/CS_URS_2021_02/962052211</t>
  </si>
  <si>
    <t>Poznámka k položce:_x000D_
stávající  betonové panely, schodiště a pův.objekty  STZ str.14, výkr.č. C.3</t>
  </si>
  <si>
    <t>16</t>
  </si>
  <si>
    <t>R.08.1</t>
  </si>
  <si>
    <t xml:space="preserve">Zavázání pomocí trnů, D + M </t>
  </si>
  <si>
    <t>kus</t>
  </si>
  <si>
    <t>-1664379175</t>
  </si>
  <si>
    <t>Poznámka k položce:_x000D_
propojení ocelovými trny - obklad zdiva a stáv. opěrná stěna, předvrtání děr průměru 12mm, průměr roxorů 10mm,  dl.300mm, B500, STZ str. 9, výkr.č. D.1.2.5. 2</t>
  </si>
  <si>
    <t>17</t>
  </si>
  <si>
    <t>R.08.2</t>
  </si>
  <si>
    <t>Ocelové zábradlí - hráz, D + M</t>
  </si>
  <si>
    <t>m</t>
  </si>
  <si>
    <t>1585407673</t>
  </si>
  <si>
    <t>Poznámka k položce:_x000D_
instalace ocelového zábradlí - dl. 39m,  průměr kulatiny 60mm ocel pozink, ocelové pozink. stojky 14ks,  uchycení do zabetonovaných kotvících patek, výška zábradlí 1,1m,  STZ str.10, výkr.č. D.1.2.5. 2</t>
  </si>
  <si>
    <t>997</t>
  </si>
  <si>
    <t>Přesun sutě</t>
  </si>
  <si>
    <t>18</t>
  </si>
  <si>
    <t>997006512</t>
  </si>
  <si>
    <t>Vodorovná doprava suti na skládku s naložením na dopravní prostředek a složením přes 100 m do 1 km</t>
  </si>
  <si>
    <t>-58950321</t>
  </si>
  <si>
    <t>https://podminky.urs.cz/item/CS_URS_2021_02/997006512</t>
  </si>
  <si>
    <t>Poznámka k položce:_x000D_
betonová suť včetně demoličního odpadu</t>
  </si>
  <si>
    <t>19</t>
  </si>
  <si>
    <t>997006519</t>
  </si>
  <si>
    <t>Vodorovná doprava suti na skládku s naložením na dopravní prostředek a složením Příplatek k ceně za každý další i započatý 1 km</t>
  </si>
  <si>
    <t>384249529</t>
  </si>
  <si>
    <t>https://podminky.urs.cz/item/CS_URS_2021_02/997006519</t>
  </si>
  <si>
    <t>Poznámka k položce:_x000D_
Skládka TKO Petrůvky - odvoz betonové suťi a demoličního odpadu, předpokládaná vzdálenost na skládku činí 14km</t>
  </si>
  <si>
    <t>20</t>
  </si>
  <si>
    <t>R.07</t>
  </si>
  <si>
    <t>Poplatek za uložení na skládku</t>
  </si>
  <si>
    <t>328665256</t>
  </si>
  <si>
    <t>Poznámka k položce:_x000D_
demoliční odpad, STZ str.14</t>
  </si>
  <si>
    <t>998</t>
  </si>
  <si>
    <t>Přesun hmot</t>
  </si>
  <si>
    <t>998321011</t>
  </si>
  <si>
    <t>Přesun hmot pro objekty hráze přehradní zemní a kamenité dopravní vzdálenost do 500 m</t>
  </si>
  <si>
    <t>-810088390</t>
  </si>
  <si>
    <t>https://podminky.urs.cz/item/CS_URS_2021_02/998321011</t>
  </si>
  <si>
    <t>002 - Sdružený funkční objekt</t>
  </si>
  <si>
    <t xml:space="preserve">    6 - Úpravy povrchů, podlahy a osazování výplní</t>
  </si>
  <si>
    <t xml:space="preserve">    8 - Trubní vedení</t>
  </si>
  <si>
    <t>PSV - Práce a dodávky PSV</t>
  </si>
  <si>
    <t xml:space="preserve">    783 - Dokončovací práce - nátěry</t>
  </si>
  <si>
    <t>122351101</t>
  </si>
  <si>
    <t>Odkopávky a prokopávky nezapažené strojně v hornině třídy těžitelnosti II skupiny 4 do 20 m3</t>
  </si>
  <si>
    <t>-600449693</t>
  </si>
  <si>
    <t>https://podminky.urs.cz/item/CS_URS_2021_02/122351101</t>
  </si>
  <si>
    <t>171151103</t>
  </si>
  <si>
    <t>Uložení sypanin do násypů strojně s rozprostřením sypaniny ve vrstvách a s hrubým urovnáním zhutněných z hornin soudržných jakékoliv třídy těžitelnosti</t>
  </si>
  <si>
    <t>947177924</t>
  </si>
  <si>
    <t>https://podminky.urs.cz/item/CS_URS_2021_02/171151103</t>
  </si>
  <si>
    <t>181951112</t>
  </si>
  <si>
    <t>Úprava pláně vyrovnáním výškových rozdílů strojně v hornině třídy těžitelnosti I, skupiny 1 až 3 se zhutněním</t>
  </si>
  <si>
    <t>2008484576</t>
  </si>
  <si>
    <t>https://podminky.urs.cz/item/CS_URS_2021_02/181951112</t>
  </si>
  <si>
    <t>R.01</t>
  </si>
  <si>
    <t>Převedení toku dle zvolené technologie zhotovitele</t>
  </si>
  <si>
    <t>kpl</t>
  </si>
  <si>
    <t>-1835524232</t>
  </si>
  <si>
    <t xml:space="preserve">Poznámka k položce:_x000D_
Položka zahrnuje případné čerpání vody, záložní zdroj čerpání, hrázkování (zbudování jílové hrázky)  popříp. zřízení odtokové rýhy pro odvod vody apod. </t>
  </si>
  <si>
    <t>2020931656</t>
  </si>
  <si>
    <t>Poznámka k položce:_x000D_
 výkr. č. D.1.2.5. 3</t>
  </si>
  <si>
    <t>1495501692</t>
  </si>
  <si>
    <t>Poznámka k položce:_x000D_
výztuž pro betonové konstrukce objektu, sítě Kari 8/100 x 100mm, třmen průměr 8mm</t>
  </si>
  <si>
    <t>1667869557</t>
  </si>
  <si>
    <t xml:space="preserve">Poznámka k položce:_x000D_
položka obsahuje: hl. konstrukce opěrného zdiva na odtoku </t>
  </si>
  <si>
    <t>10959855</t>
  </si>
  <si>
    <t>Poznámka k položce:_x000D_
měřeno AutoCad, výkr.č. D.1.2.5. 3</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</si>
  <si>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</si>
  <si>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</si>
  <si>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863842640</t>
  </si>
  <si>
    <t>https://podminky.urs.cz/item/CS_URS_2021_02/321351010</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</si>
  <si>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</si>
  <si>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</si>
  <si>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-917179366</t>
  </si>
  <si>
    <t>https://podminky.urs.cz/item/CS_URS_2021_02/321352010</t>
  </si>
  <si>
    <t>465511217</t>
  </si>
  <si>
    <t>Oprava dlažeb z lomového kamene lomařsky upraveného pro dlažbu o ploše opravovaných míst do 20 m2 jednotlivě včetně dodání kamene na sucho s vyklínováním kamenem, s vyplněním spár těženým kamenivem, drnem nebo ornicí s osetím, tl. kamene 250 mm</t>
  </si>
  <si>
    <t>-850355797</t>
  </si>
  <si>
    <t>https://podminky.urs.cz/item/CS_URS_2021_02/465511217</t>
  </si>
  <si>
    <t>Poznámka k položce:_x000D_
včetně dodání lomařsky upraveného kameniva</t>
  </si>
  <si>
    <t>465513227</t>
  </si>
  <si>
    <t>Dlažba z lomového kamene lomařsky upraveného na cementovou maltu, s vyspárováním cementovou maltou, tl. kamene 250 mm</t>
  </si>
  <si>
    <t>1573111473</t>
  </si>
  <si>
    <t>https://podminky.urs.cz/item/CS_URS_2021_02/465513227</t>
  </si>
  <si>
    <t>Úpravy povrchů, podlahy a osazování výplní</t>
  </si>
  <si>
    <t>624631311R</t>
  </si>
  <si>
    <t>Těsnění pryžovými pásky, š. do 200 mm, tl.10mm, D + M</t>
  </si>
  <si>
    <t>-1335684417</t>
  </si>
  <si>
    <t>Poznámka k položce:_x000D_
pracovní spára, (odtok)</t>
  </si>
  <si>
    <t>632457103.R</t>
  </si>
  <si>
    <t>Pačokováním betonového podkladu plochy do 30 m2</t>
  </si>
  <si>
    <t>-1526003867</t>
  </si>
  <si>
    <t>Poznámka k položce:_x000D_
Před zasypáním betonové konstrukce provedení nátěrem - jílové mléko (pačok), STZ str.10</t>
  </si>
  <si>
    <t>Trubní vedení</t>
  </si>
  <si>
    <t>871373121</t>
  </si>
  <si>
    <t>Montáž kanalizačního potrubí z plastů z tvrdého PVC těsněných gumovým kroužkem v otevřeném výkopu ve sklonu do 20 % DN 315</t>
  </si>
  <si>
    <t>172647692</t>
  </si>
  <si>
    <t>https://podminky.urs.cz/item/CS_URS_2021_02/871373121</t>
  </si>
  <si>
    <t>M</t>
  </si>
  <si>
    <t>28611143</t>
  </si>
  <si>
    <t>trubka kanalizační PVC DN 315x1000mm SN4</t>
  </si>
  <si>
    <t>-1873824248</t>
  </si>
  <si>
    <t>https://podminky.urs.cz/item/CS_URS_2021_02/28611143</t>
  </si>
  <si>
    <t>871443121</t>
  </si>
  <si>
    <t>Montáž kanalizačního potrubí z plastů z tvrdého PVC těsněných gumovým kroužkem v otevřeném výkopu ve sklonu do 20 % DN 600</t>
  </si>
  <si>
    <t>1730099939</t>
  </si>
  <si>
    <t>https://podminky.urs.cz/item/CS_URS_2021_02/871443121</t>
  </si>
  <si>
    <t>PPL.Q166306</t>
  </si>
  <si>
    <t>Trubka kanalizační SN 16 DN 600x6m PP, plnostěnná třívrstvá konstr. stěny,zkoušky ráz. odolnosti dle EN1411,odolnost prorůstání kořenů dle EN14741,vysokotl. čištění 120bar dle CEN/TR 14920,značení i uvnitř trub</t>
  </si>
  <si>
    <t>-1539039577</t>
  </si>
  <si>
    <t>899623181</t>
  </si>
  <si>
    <t>Obetonování potrubí nebo zdiva stok betonem prostým v otevřeném výkopu, beton tř. C 30/37</t>
  </si>
  <si>
    <t>1229046713</t>
  </si>
  <si>
    <t>https://podminky.urs.cz/item/CS_URS_2021_02/899623181</t>
  </si>
  <si>
    <t>R.02</t>
  </si>
  <si>
    <t>Napojení na stěnu odtoku</t>
  </si>
  <si>
    <t>695813749</t>
  </si>
  <si>
    <t>Poznámka k položce:_x000D_
stěna na odtoku, výkr.č. D.1.2.5. 3</t>
  </si>
  <si>
    <t>R.03.1</t>
  </si>
  <si>
    <t>Ocelová clona, D+ M</t>
  </si>
  <si>
    <t>-164156952</t>
  </si>
  <si>
    <t xml:space="preserve">Poznámka k položce:_x000D_
oc.clona tl. 5mm, uchycení na chemickou kotvu, výkr.č. D.1.2.5. 3 </t>
  </si>
  <si>
    <t>22</t>
  </si>
  <si>
    <t>R.02.1</t>
  </si>
  <si>
    <t>Zavzdušňovací potrubí PVC DN 100, D+ M</t>
  </si>
  <si>
    <t>2128011212</t>
  </si>
  <si>
    <t>Poznámka k položce:_x000D_
dodávka trub PVC včetně plastové krytky, výkr.č. D.1.2.5. 3</t>
  </si>
  <si>
    <t>23</t>
  </si>
  <si>
    <t>R.03.2</t>
  </si>
  <si>
    <t xml:space="preserve">Zařízení pro zajištění minimálního zůstatkového průtoku, D + M </t>
  </si>
  <si>
    <t>-315425418</t>
  </si>
  <si>
    <t>Poznámka k položce:_x000D_
Položka obsahuje:_x000D_
třmenové šupátko DN300, ŽB příčka_x000D_
ocelová trubka  DN300, ovládací táhlo_x000D_
výkr.č. D.1.2.5. 3, STZ str. 10</t>
  </si>
  <si>
    <t>24</t>
  </si>
  <si>
    <t>934956124</t>
  </si>
  <si>
    <t>Přepadová a ochranná zařízení nádrží dřevěná hradítka (dluže požeráku) š.150 mm, bez nátěru, s potřebným kováním z dubového dřeva, tl. 50 mm</t>
  </si>
  <si>
    <t>-1023133759</t>
  </si>
  <si>
    <t>https://podminky.urs.cz/item/CS_URS_2021_02/934956124</t>
  </si>
  <si>
    <t>25</t>
  </si>
  <si>
    <t>56284668</t>
  </si>
  <si>
    <t>pryžová podložka spojovací ocelové pásnice materiál bobtnavý tmel příslušenství k těsnícímu pásu</t>
  </si>
  <si>
    <t>1154228017</t>
  </si>
  <si>
    <t>https://podminky.urs.cz/item/CS_URS_2021_02/56284668</t>
  </si>
  <si>
    <t>26</t>
  </si>
  <si>
    <t>R.03</t>
  </si>
  <si>
    <t>Uzamykatelný poklop, D + M</t>
  </si>
  <si>
    <t>1766140073</t>
  </si>
  <si>
    <t>27</t>
  </si>
  <si>
    <t>R.04</t>
  </si>
  <si>
    <t xml:space="preserve">Zřízení vodní značky, D + M </t>
  </si>
  <si>
    <t>-938685858</t>
  </si>
  <si>
    <t>Poznámka k položce:_x000D_
 vodočetná lať</t>
  </si>
  <si>
    <t>28</t>
  </si>
  <si>
    <t>R.05</t>
  </si>
  <si>
    <t>U profil 65, D + M</t>
  </si>
  <si>
    <t>1142022568</t>
  </si>
  <si>
    <t>Poznámka k položce:_x000D_
výkr.č. D.1.2.5. 3</t>
  </si>
  <si>
    <t>29</t>
  </si>
  <si>
    <t>R.06</t>
  </si>
  <si>
    <t>Stupadla s povlakem PVC, D + M</t>
  </si>
  <si>
    <t>54514125</t>
  </si>
  <si>
    <t>30</t>
  </si>
  <si>
    <t>Geodetický bod, D + M</t>
  </si>
  <si>
    <t>-1534186274</t>
  </si>
  <si>
    <t>Poznámka k položce:_x000D_
Kovová cedulka s výškovou kótou, výkr.č. D.1.2.5. 3</t>
  </si>
  <si>
    <t>31</t>
  </si>
  <si>
    <t>R.08</t>
  </si>
  <si>
    <t>-1437144694</t>
  </si>
  <si>
    <t>Poznámka k položce:_x000D_
položka obsahuje: propojení ocelovými trny - stěna šachty požeráku a stěna z LK do betonu,  předvrtané otvory průměru 12mm, průměr roxorů 10mm,  dl.300mm, B500,  UPEVNĚNÍ NA CHEMICKOU KOTVU (RYCHLE TUHNOUCÍ 2-KOMPONENTNÍ KOTVICÍ LEPIDLO, NA BÁZI _x000D_
EPOXIDOVÉ PRYSKYŘICE),  výkr.č. D.1.2.5. 3</t>
  </si>
  <si>
    <t>32</t>
  </si>
  <si>
    <t>-189847214</t>
  </si>
  <si>
    <t>PSV</t>
  </si>
  <si>
    <t>Práce a dodávky PSV</t>
  </si>
  <si>
    <t>783</t>
  </si>
  <si>
    <t>Dokončovací práce - nátěry</t>
  </si>
  <si>
    <t>33</t>
  </si>
  <si>
    <t>783168101</t>
  </si>
  <si>
    <t>Lazurovací nátěr truhlářských konstrukcí jednonásobný olejový</t>
  </si>
  <si>
    <t>-1677325426</t>
  </si>
  <si>
    <t>https://podminky.urs.cz/item/CS_URS_2021_02/783168101</t>
  </si>
  <si>
    <t>34</t>
  </si>
  <si>
    <t>783317105</t>
  </si>
  <si>
    <t>Krycí nátěr (email) zámečnických konstrukcí jednonásobný syntetický samozákladující</t>
  </si>
  <si>
    <t>1575590584</t>
  </si>
  <si>
    <t>https://podminky.urs.cz/item/CS_URS_2021_02/783317105</t>
  </si>
  <si>
    <t>003 -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</si>
  <si>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</si>
  <si>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</si>
  <si>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</si>
  <si>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</si>
  <si>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</si>
  <si>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</si>
  <si>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</si>
  <si>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R.00</t>
  </si>
  <si>
    <t>Zpracování a předání dokumentace skutečného provedení stavby (3 paré + 1x v elektronické formě) objednateli v rozsahu odpovídajícím příslušným právním předpisům.</t>
  </si>
  <si>
    <t>soub</t>
  </si>
  <si>
    <t>1024</t>
  </si>
  <si>
    <t>-1948924155</t>
  </si>
  <si>
    <t>VRN3</t>
  </si>
  <si>
    <t>Zařízení staveniště</t>
  </si>
  <si>
    <t>Vytýčení stavby před zahájením odborně způsobilou osobou v oboru zeměměřičství.</t>
  </si>
  <si>
    <t>-1874855441</t>
  </si>
  <si>
    <t>Zařízení staveniště - zřízení, provoz, odstranění zřízení, provoz a likvidace zařízení staveniště, včetně případných přípojek, přístupů, deponií, zajištění staveniště apod.</t>
  </si>
  <si>
    <t>2071351048</t>
  </si>
  <si>
    <t>Vytýčení inženýrských sítí a zařízení odborně způsobilou osobou</t>
  </si>
  <si>
    <t>-399152772</t>
  </si>
  <si>
    <t>Poznámka k položce:_x000D_
Vytýčení inženýrských sítí a zařízení, včetně zajištění případné aktualizace vyjádření správců sítí, která pozbudou platnosti v období mezi předáním staveniště a vytyčením sítí zajištění všech nezbytných opatření, jimiž bude předejito porušení jakékoliv inženýrské sítě během výstavby</t>
  </si>
  <si>
    <t>R.02.2</t>
  </si>
  <si>
    <t>Geodetické zaměření skutečného provedení stavby, oprávněnou osobou (3x)</t>
  </si>
  <si>
    <t>-1873804636</t>
  </si>
  <si>
    <t>Geometrický plán</t>
  </si>
  <si>
    <t>1525003662</t>
  </si>
  <si>
    <t>Fotodokumentace</t>
  </si>
  <si>
    <t>2024995234</t>
  </si>
  <si>
    <t xml:space="preserve">Bezpečnostní opatření při výstavbě </t>
  </si>
  <si>
    <t>-1934103139</t>
  </si>
  <si>
    <t>Čištění komunikace</t>
  </si>
  <si>
    <t>878240030</t>
  </si>
  <si>
    <t>Provizorní dopravní značení</t>
  </si>
  <si>
    <t>-1755085776</t>
  </si>
  <si>
    <t>R.07.1</t>
  </si>
  <si>
    <t>Úprava stávající příjezdové komunikace např. dosypání výtluků, dorovnání povrchu apod.</t>
  </si>
  <si>
    <t>780196304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</si>
</sst>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14">
    <xf numFmtId="0" fontId="0" fillId="0" borderId="0" xfId="0"/>
    <xf numFmtId="0" fontId="9" fillId="0" borderId="0" xfId="0" applyFont="1" applyAlignment="1" applyProtection="1">
      <alignment horizontal="left"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2"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2" fillId="3" borderId="0" xfId="0" applyFont="1" applyFill="1" applyAlignment="1" applyProtection="1">
      <alignment horizontal="left" vertical="center"/>
    </xf>
    <xf numFmtId="49" fontId="2" fillId="3" borderId="0" xfId="0" applyNumberFormat="1" applyFont="1" applyFill="1" applyAlignment="1" applyProtection="1">
      <alignment horizontal="left" vertical="center"/>
    </xf>
    <xf numFmtId="0" fontId="0" fillId="0" borderId="4" xfId="0" applyBorder="1" applyProtection="1"/>
    <xf numFmtId="0" fontId="0" fillId="0" borderId="0" xfId="0" applyFont="1" applyAlignment="1" applyProtection="1">
      <alignment vertical="center"/>
    </xf>
    <xf numFmtId="0" fontId="0" fillId="0" borderId="3" xfId="0" applyFont="1" applyBorder="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0" xfId="0" applyAlignment="1" applyProtection="1">
      <alignmen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4" fillId="0" borderId="0" xfId="0" applyFont="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5" borderId="7" xfId="0" applyFont="1" applyFill="1" applyBorder="1" applyAlignment="1" applyProtection="1">
      <alignment vertical="center"/>
    </xf>
    <xf numFmtId="0" fontId="18" fillId="5" borderId="8" xfId="0"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4" fillId="0" borderId="0" xfId="0" applyFont="1" applyAlignment="1" applyProtection="1">
      <alignment horizontal="center"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1" fillId="0" borderId="0" xfId="0" applyFont="1" applyAlignment="1" applyProtection="1">
      <alignment horizontal="left" vertical="center"/>
    </xf>
    <xf numFmtId="0" fontId="22" fillId="0" borderId="0" xfId="1" applyFont="1" applyAlignment="1" applyProtection="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26" fillId="0" borderId="0" xfId="0" applyFont="1" applyAlignment="1" applyProtection="1">
      <alignment horizontal="left" vertical="center"/>
    </xf>
    <xf numFmtId="0" fontId="0" fillId="0" borderId="3" xfId="0" applyBorder="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14" fillId="0" borderId="0" xfId="0" applyFont="1" applyAlignment="1" applyProtection="1">
      <alignment horizontal="left" vertical="center"/>
    </xf>
    <xf numFmtId="4" fontId="20" fillId="0" borderId="0" xfId="0" applyNumberFormat="1" applyFont="1" applyAlignment="1" applyProtection="1">
      <alignment vertical="center"/>
    </xf>
    <xf numFmtId="0" fontId="1" fillId="0" borderId="0" xfId="0" applyFont="1" applyAlignment="1" applyProtection="1">
      <alignment horizontal="right" vertical="center"/>
    </xf>
    <xf numFmtId="0" fontId="17"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2" fillId="0" borderId="0" xfId="0" applyFont="1" applyAlignment="1" applyProtection="1">
      <alignment horizontal="left" vertical="center" wrapText="1"/>
    </xf>
    <xf numFmtId="0" fontId="18" fillId="5" borderId="0" xfId="0" applyFont="1" applyFill="1" applyAlignment="1" applyProtection="1">
      <alignment horizontal="left" vertical="center"/>
    </xf>
    <xf numFmtId="0" fontId="18" fillId="5"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0" xfId="0" applyAlignment="1" applyProtection="1">
      <alignment horizontal="center" vertical="center" wrapText="1"/>
    </xf>
    <xf numFmtId="4" fontId="20" fillId="0" borderId="0" xfId="0" applyNumberFormat="1" applyFont="1" applyAlignment="1" applyProtection="1"/>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3" borderId="22" xfId="0" applyNumberFormat="1" applyFont="1" applyFill="1" applyBorder="1" applyAlignment="1" applyProtection="1">
      <alignment vertical="center"/>
    </xf>
    <xf numFmtId="4" fontId="18" fillId="0" borderId="22" xfId="0" applyNumberFormat="1" applyFont="1" applyBorder="1" applyAlignment="1" applyProtection="1">
      <alignment vertical="center"/>
    </xf>
    <xf numFmtId="0" fontId="19" fillId="3" borderId="14" xfId="0" applyFont="1" applyFill="1" applyBorder="1" applyAlignment="1" applyProtection="1">
      <alignment horizontal="left" vertical="center"/>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pplyProtection="1">
      <alignment horizontal="left" vertical="center"/>
    </xf>
    <xf numFmtId="4" fontId="0" fillId="0" borderId="0" xfId="0" applyNumberFormat="1" applyFont="1" applyAlignment="1" applyProtection="1">
      <alignment vertical="center"/>
    </xf>
    <xf numFmtId="0" fontId="30" fillId="0" borderId="0" xfId="0" applyFont="1" applyAlignment="1" applyProtection="1">
      <alignment horizontal="left" vertical="center"/>
    </xf>
    <xf numFmtId="0" fontId="31" fillId="0" borderId="0" xfId="1"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3" borderId="22" xfId="0" applyNumberFormat="1" applyFont="1" applyFill="1" applyBorder="1" applyAlignment="1" applyProtection="1">
      <alignment vertical="center"/>
    </xf>
    <xf numFmtId="4" fontId="34" fillId="0" borderId="22" xfId="0" applyNumberFormat="1" applyFont="1" applyBorder="1" applyAlignment="1" applyProtection="1">
      <alignment vertical="center"/>
    </xf>
    <xf numFmtId="0" fontId="35" fillId="0" borderId="3" xfId="0" applyFont="1" applyBorder="1" applyAlignment="1" applyProtection="1">
      <alignment vertical="center"/>
    </xf>
    <xf numFmtId="0" fontId="34" fillId="3" borderId="14" xfId="0" applyFont="1" applyFill="1" applyBorder="1" applyAlignment="1" applyProtection="1">
      <alignment horizontal="left" vertical="center"/>
    </xf>
    <xf numFmtId="0" fontId="34" fillId="0" borderId="0" xfId="0" applyFont="1" applyBorder="1" applyAlignment="1" applyProtection="1">
      <alignment horizontal="center" vertical="center"/>
    </xf>
    <xf numFmtId="0" fontId="19" fillId="3" borderId="19" xfId="0" applyFont="1" applyFill="1" applyBorder="1" applyAlignment="1" applyProtection="1">
      <alignment horizontal="left" vertical="center"/>
    </xf>
    <xf numFmtId="0" fontId="19" fillId="0" borderId="20" xfId="0" applyFont="1" applyBorder="1" applyAlignment="1" applyProtection="1">
      <alignment horizontal="center"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14" fontId="2" fillId="3" borderId="0" xfId="0" applyNumberFormat="1" applyFont="1" applyFill="1" applyAlignment="1" applyProtection="1">
      <alignment horizontal="left" vertical="center"/>
    </xf>
    <xf numFmtId="165" fontId="2" fillId="6" borderId="0" xfId="0" applyNumberFormat="1" applyFont="1" applyFill="1" applyAlignment="1" applyProtection="1">
      <alignment horizontal="left" vertical="center"/>
    </xf>
    <xf numFmtId="0" fontId="10" fillId="2" borderId="0" xfId="0" applyFont="1" applyFill="1" applyAlignment="1" applyProtection="1">
      <alignment horizontal="center" vertical="center"/>
    </xf>
    <xf numFmtId="0" fontId="0" fillId="0" borderId="0" xfId="0" applyProtection="1"/>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left" vertical="center"/>
    </xf>
    <xf numFmtId="0" fontId="18" fillId="5" borderId="7" xfId="0" applyFont="1" applyFill="1" applyBorder="1" applyAlignment="1" applyProtection="1">
      <alignment horizontal="center" vertical="center"/>
    </xf>
    <xf numFmtId="0" fontId="18" fillId="5" borderId="7" xfId="0" applyFont="1" applyFill="1" applyBorder="1" applyAlignment="1" applyProtection="1">
      <alignment horizontal="righ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3" fillId="0" borderId="0" xfId="0" applyFont="1" applyAlignment="1" applyProtection="1">
      <alignment horizontal="left" vertical="top" wrapText="1"/>
    </xf>
    <xf numFmtId="0" fontId="13" fillId="0" borderId="0" xfId="0" applyFont="1" applyAlignment="1" applyProtection="1">
      <alignment horizontal="left" vertical="center"/>
    </xf>
    <xf numFmtId="0" fontId="15"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3" borderId="0" xfId="0" applyFont="1" applyFill="1" applyAlignment="1" applyProtection="1">
      <alignment horizontal="left" vertical="center"/>
    </xf>
  </cellXfs>
  <cellStyles count="2">
    <cellStyle name="Hypertextový odkaz" xfId="1" builtinId="8"/>
    <cellStyle name="Normální" xfId="0" builtinId="0" customBuiltin="1"/>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1_02/465513327" TargetMode="External"/><Relationship Id="rId13" Type="http://schemas.openxmlformats.org/officeDocument/2006/relationships/hyperlink" Target="https://podminky.urs.cz/item/CS_URS_2021_02/997006512" TargetMode="External"/><Relationship Id="rId3" Type="http://schemas.openxmlformats.org/officeDocument/2006/relationships/hyperlink" Target="https://podminky.urs.cz/item/CS_URS_2021_02/273321611" TargetMode="External"/><Relationship Id="rId7" Type="http://schemas.openxmlformats.org/officeDocument/2006/relationships/hyperlink" Target="https://podminky.urs.cz/item/CS_URS_2021_02/321321116" TargetMode="External"/><Relationship Id="rId12" Type="http://schemas.openxmlformats.org/officeDocument/2006/relationships/hyperlink" Target="https://podminky.urs.cz/item/CS_URS_2021_02/962052211" TargetMode="External"/><Relationship Id="rId2" Type="http://schemas.openxmlformats.org/officeDocument/2006/relationships/hyperlink" Target="https://podminky.urs.cz/item/CS_URS_2021_02/174151101" TargetMode="External"/><Relationship Id="rId16" Type="http://schemas.openxmlformats.org/officeDocument/2006/relationships/drawing" Target="../drawings/drawing2.xml"/><Relationship Id="rId1" Type="http://schemas.openxmlformats.org/officeDocument/2006/relationships/hyperlink" Target="https://podminky.urs.cz/item/CS_URS_2021_02/122251104" TargetMode="External"/><Relationship Id="rId6" Type="http://schemas.openxmlformats.org/officeDocument/2006/relationships/hyperlink" Target="https://podminky.urs.cz/item/CS_URS_2021_02/321213235" TargetMode="External"/><Relationship Id="rId11" Type="http://schemas.openxmlformats.org/officeDocument/2006/relationships/hyperlink" Target="https://podminky.urs.cz/item/CS_URS_2021_02/941111811" TargetMode="External"/><Relationship Id="rId5" Type="http://schemas.openxmlformats.org/officeDocument/2006/relationships/hyperlink" Target="https://podminky.urs.cz/item/CS_URS_2021_02/321213113" TargetMode="External"/><Relationship Id="rId15" Type="http://schemas.openxmlformats.org/officeDocument/2006/relationships/hyperlink" Target="https://podminky.urs.cz/item/CS_URS_2021_02/998321011" TargetMode="External"/><Relationship Id="rId10" Type="http://schemas.openxmlformats.org/officeDocument/2006/relationships/hyperlink" Target="https://podminky.urs.cz/item/CS_URS_2021_02/941111211" TargetMode="External"/><Relationship Id="rId4" Type="http://schemas.openxmlformats.org/officeDocument/2006/relationships/hyperlink" Target="https://podminky.urs.cz/item/CS_URS_2021_02/274362021" TargetMode="External"/><Relationship Id="rId9" Type="http://schemas.openxmlformats.org/officeDocument/2006/relationships/hyperlink" Target="https://podminky.urs.cz/item/CS_URS_2021_02/941111111" TargetMode="External"/><Relationship Id="rId14" Type="http://schemas.openxmlformats.org/officeDocument/2006/relationships/hyperlink" Target="https://podminky.urs.cz/item/CS_URS_2021_02/99700651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2/321351010" TargetMode="External"/><Relationship Id="rId13" Type="http://schemas.openxmlformats.org/officeDocument/2006/relationships/hyperlink" Target="https://podminky.urs.cz/item/CS_URS_2021_02/28611143" TargetMode="External"/><Relationship Id="rId18" Type="http://schemas.openxmlformats.org/officeDocument/2006/relationships/hyperlink" Target="https://podminky.urs.cz/item/CS_URS_2021_02/998321011" TargetMode="External"/><Relationship Id="rId3" Type="http://schemas.openxmlformats.org/officeDocument/2006/relationships/hyperlink" Target="https://podminky.urs.cz/item/CS_URS_2021_02/181951112" TargetMode="External"/><Relationship Id="rId21" Type="http://schemas.openxmlformats.org/officeDocument/2006/relationships/drawing" Target="../drawings/drawing3.xml"/><Relationship Id="rId7" Type="http://schemas.openxmlformats.org/officeDocument/2006/relationships/hyperlink" Target="https://podminky.urs.cz/item/CS_URS_2021_02/321321116" TargetMode="External"/><Relationship Id="rId12" Type="http://schemas.openxmlformats.org/officeDocument/2006/relationships/hyperlink" Target="https://podminky.urs.cz/item/CS_URS_2021_02/871373121" TargetMode="External"/><Relationship Id="rId17" Type="http://schemas.openxmlformats.org/officeDocument/2006/relationships/hyperlink" Target="https://podminky.urs.cz/item/CS_URS_2021_02/56284668" TargetMode="External"/><Relationship Id="rId2" Type="http://schemas.openxmlformats.org/officeDocument/2006/relationships/hyperlink" Target="https://podminky.urs.cz/item/CS_URS_2021_02/171151103" TargetMode="External"/><Relationship Id="rId16" Type="http://schemas.openxmlformats.org/officeDocument/2006/relationships/hyperlink" Target="https://podminky.urs.cz/item/CS_URS_2021_02/934956124" TargetMode="External"/><Relationship Id="rId20" Type="http://schemas.openxmlformats.org/officeDocument/2006/relationships/hyperlink" Target="https://podminky.urs.cz/item/CS_URS_2021_02/783317105" TargetMode="External"/><Relationship Id="rId1" Type="http://schemas.openxmlformats.org/officeDocument/2006/relationships/hyperlink" Target="https://podminky.urs.cz/item/CS_URS_2021_02/122351101" TargetMode="External"/><Relationship Id="rId6" Type="http://schemas.openxmlformats.org/officeDocument/2006/relationships/hyperlink" Target="https://podminky.urs.cz/item/CS_URS_2021_02/321213113" TargetMode="External"/><Relationship Id="rId11" Type="http://schemas.openxmlformats.org/officeDocument/2006/relationships/hyperlink" Target="https://podminky.urs.cz/item/CS_URS_2021_02/465513227" TargetMode="External"/><Relationship Id="rId5" Type="http://schemas.openxmlformats.org/officeDocument/2006/relationships/hyperlink" Target="https://podminky.urs.cz/item/CS_URS_2021_02/274362021" TargetMode="External"/><Relationship Id="rId15" Type="http://schemas.openxmlformats.org/officeDocument/2006/relationships/hyperlink" Target="https://podminky.urs.cz/item/CS_URS_2021_02/899623181" TargetMode="External"/><Relationship Id="rId10" Type="http://schemas.openxmlformats.org/officeDocument/2006/relationships/hyperlink" Target="https://podminky.urs.cz/item/CS_URS_2021_02/465511217" TargetMode="External"/><Relationship Id="rId19" Type="http://schemas.openxmlformats.org/officeDocument/2006/relationships/hyperlink" Target="https://podminky.urs.cz/item/CS_URS_2021_02/783168101" TargetMode="External"/><Relationship Id="rId4" Type="http://schemas.openxmlformats.org/officeDocument/2006/relationships/hyperlink" Target="https://podminky.urs.cz/item/CS_URS_2021_02/273321611" TargetMode="External"/><Relationship Id="rId9" Type="http://schemas.openxmlformats.org/officeDocument/2006/relationships/hyperlink" Target="https://podminky.urs.cz/item/CS_URS_2021_02/321352010" TargetMode="External"/><Relationship Id="rId14" Type="http://schemas.openxmlformats.org/officeDocument/2006/relationships/hyperlink" Target="https://podminky.urs.cz/item/CS_URS_2021_02/87144312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selection activeCell="E14" sqref="E14:AJ14"/>
    </sheetView>
  </sheetViews>
  <sheetFormatPr defaultRowHeight="11.25"/>
  <cols>
    <col min="1" max="1" width="8.33203125" style="2" customWidth="1"/>
    <col min="2" max="2" width="1.6640625" style="2" customWidth="1"/>
    <col min="3" max="3" width="4.1640625" style="2" customWidth="1"/>
    <col min="4" max="33" width="2.6640625" style="2" customWidth="1"/>
    <col min="34" max="34" width="3.33203125" style="2" customWidth="1"/>
    <col min="35" max="35" width="31.6640625" style="2" customWidth="1"/>
    <col min="36" max="37" width="2.5" style="2" customWidth="1"/>
    <col min="38" max="38" width="8.33203125" style="2" customWidth="1"/>
    <col min="39" max="39" width="3.33203125" style="2" customWidth="1"/>
    <col min="40" max="40" width="13.33203125" style="2" customWidth="1"/>
    <col min="41" max="41" width="7.5" style="2" customWidth="1"/>
    <col min="42" max="42" width="4.1640625" style="2" customWidth="1"/>
    <col min="43" max="43" width="15.6640625" style="2" customWidth="1"/>
    <col min="44" max="44" width="13.6640625" style="2" customWidth="1"/>
    <col min="45" max="47" width="25.83203125" style="2" hidden="1" customWidth="1"/>
    <col min="48" max="49" width="21.6640625" style="2" hidden="1" customWidth="1"/>
    <col min="50" max="51" width="25" style="2" hidden="1" customWidth="1"/>
    <col min="52" max="52" width="21.6640625" style="2" hidden="1" customWidth="1"/>
    <col min="53" max="53" width="19.1640625" style="2" hidden="1" customWidth="1"/>
    <col min="54" max="54" width="25" style="2" hidden="1" customWidth="1"/>
    <col min="55" max="55" width="21.6640625" style="2" hidden="1" customWidth="1"/>
    <col min="56" max="56" width="19.1640625" style="2" hidden="1" customWidth="1"/>
    <col min="57" max="57" width="66.5" style="2" customWidth="1"/>
    <col min="58" max="70" width="9.33203125" style="2"/>
    <col min="71" max="91" width="9.33203125" style="2" hidden="1"/>
    <col min="92" max="16384" width="9.33203125" style="2"/>
  </cols>
  <sheetData>
    <row r="1" spans="1:74">
      <c r="A1" s="1" t="s">
        <v>0</v>
      </c>
      <c r="AZ1" s="1" t="s">
        <v>1</v>
      </c>
      <c r="BA1" s="1" t="s">
        <v>2</v>
      </c>
      <c r="BB1" s="1" t="s">
        <v>3</v>
      </c>
      <c r="BT1" s="1" t="s">
        <v>4</v>
      </c>
      <c r="BU1" s="1" t="s">
        <v>4</v>
      </c>
      <c r="BV1" s="1" t="s">
        <v>5</v>
      </c>
    </row>
    <row r="2" spans="1:74" ht="36.950000000000003" customHeight="1">
      <c r="AR2" s="172" t="s">
        <v>6</v>
      </c>
      <c r="AS2" s="173"/>
      <c r="AT2" s="173"/>
      <c r="AU2" s="173"/>
      <c r="AV2" s="173"/>
      <c r="AW2" s="173"/>
      <c r="AX2" s="173"/>
      <c r="AY2" s="173"/>
      <c r="AZ2" s="173"/>
      <c r="BA2" s="173"/>
      <c r="BB2" s="173"/>
      <c r="BC2" s="173"/>
      <c r="BD2" s="173"/>
      <c r="BE2" s="173"/>
      <c r="BS2" s="3" t="s">
        <v>7</v>
      </c>
      <c r="BT2" s="3" t="s">
        <v>8</v>
      </c>
    </row>
    <row r="3" spans="1:74" ht="6.9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7</v>
      </c>
      <c r="BT3" s="3" t="s">
        <v>9</v>
      </c>
    </row>
    <row r="4" spans="1:74" ht="24.95" customHeight="1">
      <c r="B4" s="6"/>
      <c r="D4" s="7" t="s">
        <v>10</v>
      </c>
      <c r="AR4" s="6"/>
      <c r="AS4" s="8" t="s">
        <v>11</v>
      </c>
      <c r="BE4" s="9" t="s">
        <v>12</v>
      </c>
      <c r="BS4" s="3" t="s">
        <v>13</v>
      </c>
    </row>
    <row r="5" spans="1:74" ht="12" customHeight="1">
      <c r="B5" s="6"/>
      <c r="D5" s="10" t="s">
        <v>14</v>
      </c>
      <c r="K5" s="202" t="s">
        <v>15</v>
      </c>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R5" s="6"/>
      <c r="BE5" s="199" t="s">
        <v>16</v>
      </c>
      <c r="BS5" s="3" t="s">
        <v>7</v>
      </c>
    </row>
    <row r="6" spans="1:74" ht="36.950000000000003" customHeight="1">
      <c r="B6" s="6"/>
      <c r="D6" s="11" t="s">
        <v>17</v>
      </c>
      <c r="K6" s="203" t="s">
        <v>18</v>
      </c>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R6" s="6"/>
      <c r="BE6" s="200"/>
      <c r="BS6" s="3" t="s">
        <v>7</v>
      </c>
    </row>
    <row r="7" spans="1:74" ht="12" customHeight="1">
      <c r="B7" s="6"/>
      <c r="D7" s="12" t="s">
        <v>19</v>
      </c>
      <c r="K7" s="13" t="s">
        <v>3</v>
      </c>
      <c r="AK7" s="12" t="s">
        <v>20</v>
      </c>
      <c r="AN7" s="13" t="s">
        <v>3</v>
      </c>
      <c r="AR7" s="6"/>
      <c r="BE7" s="200"/>
      <c r="BS7" s="3" t="s">
        <v>7</v>
      </c>
    </row>
    <row r="8" spans="1:74" ht="12" customHeight="1">
      <c r="B8" s="6"/>
      <c r="D8" s="12" t="s">
        <v>21</v>
      </c>
      <c r="K8" s="13" t="s">
        <v>22</v>
      </c>
      <c r="AK8" s="12" t="s">
        <v>23</v>
      </c>
      <c r="AN8" s="170" t="s">
        <v>30</v>
      </c>
      <c r="AR8" s="6"/>
      <c r="BE8" s="200"/>
      <c r="BS8" s="3" t="s">
        <v>7</v>
      </c>
    </row>
    <row r="9" spans="1:74" ht="14.45" customHeight="1">
      <c r="B9" s="6"/>
      <c r="AR9" s="6"/>
      <c r="BE9" s="200"/>
      <c r="BS9" s="3" t="s">
        <v>7</v>
      </c>
    </row>
    <row r="10" spans="1:74" ht="12" customHeight="1">
      <c r="B10" s="6"/>
      <c r="D10" s="12" t="s">
        <v>24</v>
      </c>
      <c r="AK10" s="12" t="s">
        <v>25</v>
      </c>
      <c r="AN10" s="13" t="s">
        <v>26</v>
      </c>
      <c r="AR10" s="6"/>
      <c r="BE10" s="200"/>
      <c r="BS10" s="3" t="s">
        <v>7</v>
      </c>
    </row>
    <row r="11" spans="1:74" ht="18.399999999999999" customHeight="1">
      <c r="B11" s="6"/>
      <c r="E11" s="13" t="s">
        <v>27</v>
      </c>
      <c r="AK11" s="12" t="s">
        <v>28</v>
      </c>
      <c r="AN11" s="13" t="s">
        <v>3</v>
      </c>
      <c r="AR11" s="6"/>
      <c r="BE11" s="200"/>
      <c r="BS11" s="3" t="s">
        <v>7</v>
      </c>
    </row>
    <row r="12" spans="1:74" ht="6.95" customHeight="1">
      <c r="B12" s="6"/>
      <c r="AR12" s="6"/>
      <c r="BE12" s="200"/>
      <c r="BS12" s="3" t="s">
        <v>7</v>
      </c>
    </row>
    <row r="13" spans="1:74" ht="12" customHeight="1">
      <c r="B13" s="6"/>
      <c r="D13" s="12" t="s">
        <v>29</v>
      </c>
      <c r="AK13" s="12" t="s">
        <v>25</v>
      </c>
      <c r="AN13" s="15" t="s">
        <v>30</v>
      </c>
      <c r="AR13" s="6"/>
      <c r="BE13" s="200"/>
      <c r="BS13" s="3" t="s">
        <v>7</v>
      </c>
    </row>
    <row r="14" spans="1:74" ht="12.75">
      <c r="B14" s="6"/>
      <c r="E14" s="204" t="s">
        <v>30</v>
      </c>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12" t="s">
        <v>28</v>
      </c>
      <c r="AN14" s="15" t="s">
        <v>30</v>
      </c>
      <c r="AR14" s="6"/>
      <c r="BE14" s="200"/>
      <c r="BS14" s="3" t="s">
        <v>7</v>
      </c>
    </row>
    <row r="15" spans="1:74" ht="6.95" customHeight="1">
      <c r="B15" s="6"/>
      <c r="AR15" s="6"/>
      <c r="BE15" s="200"/>
      <c r="BS15" s="3" t="s">
        <v>4</v>
      </c>
    </row>
    <row r="16" spans="1:74" ht="12" customHeight="1">
      <c r="B16" s="6"/>
      <c r="D16" s="12" t="s">
        <v>31</v>
      </c>
      <c r="AK16" s="12" t="s">
        <v>25</v>
      </c>
      <c r="AN16" s="13" t="s">
        <v>32</v>
      </c>
      <c r="AR16" s="6"/>
      <c r="BE16" s="200"/>
      <c r="BS16" s="3" t="s">
        <v>4</v>
      </c>
    </row>
    <row r="17" spans="1:71" ht="18.399999999999999" customHeight="1">
      <c r="B17" s="6"/>
      <c r="E17" s="13" t="s">
        <v>33</v>
      </c>
      <c r="AK17" s="12" t="s">
        <v>28</v>
      </c>
      <c r="AN17" s="13" t="s">
        <v>3</v>
      </c>
      <c r="AR17" s="6"/>
      <c r="BE17" s="200"/>
      <c r="BS17" s="3" t="s">
        <v>34</v>
      </c>
    </row>
    <row r="18" spans="1:71" ht="6.95" customHeight="1">
      <c r="B18" s="6"/>
      <c r="AR18" s="6"/>
      <c r="BE18" s="200"/>
      <c r="BS18" s="3" t="s">
        <v>7</v>
      </c>
    </row>
    <row r="19" spans="1:71" ht="12" customHeight="1">
      <c r="B19" s="6"/>
      <c r="D19" s="12" t="s">
        <v>35</v>
      </c>
      <c r="AK19" s="12" t="s">
        <v>25</v>
      </c>
      <c r="AN19" s="13" t="s">
        <v>32</v>
      </c>
      <c r="AR19" s="6"/>
      <c r="BE19" s="200"/>
      <c r="BS19" s="3" t="s">
        <v>7</v>
      </c>
    </row>
    <row r="20" spans="1:71" ht="18.399999999999999" customHeight="1">
      <c r="B20" s="6"/>
      <c r="E20" s="13" t="s">
        <v>33</v>
      </c>
      <c r="AK20" s="12" t="s">
        <v>28</v>
      </c>
      <c r="AN20" s="13" t="s">
        <v>3</v>
      </c>
      <c r="AR20" s="6"/>
      <c r="BE20" s="200"/>
      <c r="BS20" s="3" t="s">
        <v>4</v>
      </c>
    </row>
    <row r="21" spans="1:71" ht="6.95" customHeight="1">
      <c r="B21" s="6"/>
      <c r="AR21" s="6"/>
      <c r="BE21" s="200"/>
    </row>
    <row r="22" spans="1:71" ht="12" customHeight="1">
      <c r="B22" s="6"/>
      <c r="D22" s="12" t="s">
        <v>36</v>
      </c>
      <c r="AR22" s="6"/>
      <c r="BE22" s="200"/>
    </row>
    <row r="23" spans="1:71" ht="47.25" customHeight="1">
      <c r="B23" s="6"/>
      <c r="E23" s="206" t="s">
        <v>37</v>
      </c>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R23" s="6"/>
      <c r="BE23" s="200"/>
    </row>
    <row r="24" spans="1:71" ht="6.95" customHeight="1">
      <c r="B24" s="6"/>
      <c r="AR24" s="6"/>
      <c r="BE24" s="200"/>
    </row>
    <row r="25" spans="1:71" ht="6.95" customHeight="1">
      <c r="B25" s="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R25" s="6"/>
      <c r="BE25" s="200"/>
    </row>
    <row r="26" spans="1:71" s="21" customFormat="1" ht="25.9" customHeight="1">
      <c r="A26" s="17"/>
      <c r="B26" s="18"/>
      <c r="C26" s="17"/>
      <c r="D26" s="19" t="s">
        <v>38</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7">
        <f>ROUND(AG54,2)</f>
        <v>0</v>
      </c>
      <c r="AL26" s="208"/>
      <c r="AM26" s="208"/>
      <c r="AN26" s="208"/>
      <c r="AO26" s="208"/>
      <c r="AP26" s="17"/>
      <c r="AQ26" s="17"/>
      <c r="AR26" s="18"/>
      <c r="BE26" s="200"/>
    </row>
    <row r="27" spans="1:71" s="21" customFormat="1" ht="6.95" customHeight="1">
      <c r="A27" s="17"/>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8"/>
      <c r="BE27" s="200"/>
    </row>
    <row r="28" spans="1:71" s="21" customFormat="1" ht="12.75">
      <c r="A28" s="17"/>
      <c r="B28" s="18"/>
      <c r="C28" s="17"/>
      <c r="D28" s="17"/>
      <c r="E28" s="17"/>
      <c r="F28" s="17"/>
      <c r="G28" s="17"/>
      <c r="H28" s="17"/>
      <c r="I28" s="17"/>
      <c r="J28" s="17"/>
      <c r="K28" s="17"/>
      <c r="L28" s="209" t="s">
        <v>39</v>
      </c>
      <c r="M28" s="209"/>
      <c r="N28" s="209"/>
      <c r="O28" s="209"/>
      <c r="P28" s="209"/>
      <c r="Q28" s="17"/>
      <c r="R28" s="17"/>
      <c r="S28" s="17"/>
      <c r="T28" s="17"/>
      <c r="U28" s="17"/>
      <c r="V28" s="17"/>
      <c r="W28" s="209" t="s">
        <v>40</v>
      </c>
      <c r="X28" s="209"/>
      <c r="Y28" s="209"/>
      <c r="Z28" s="209"/>
      <c r="AA28" s="209"/>
      <c r="AB28" s="209"/>
      <c r="AC28" s="209"/>
      <c r="AD28" s="209"/>
      <c r="AE28" s="209"/>
      <c r="AF28" s="17"/>
      <c r="AG28" s="17"/>
      <c r="AH28" s="17"/>
      <c r="AI28" s="17"/>
      <c r="AJ28" s="17"/>
      <c r="AK28" s="209" t="s">
        <v>41</v>
      </c>
      <c r="AL28" s="209"/>
      <c r="AM28" s="209"/>
      <c r="AN28" s="209"/>
      <c r="AO28" s="209"/>
      <c r="AP28" s="17"/>
      <c r="AQ28" s="17"/>
      <c r="AR28" s="18"/>
      <c r="BE28" s="200"/>
    </row>
    <row r="29" spans="1:71" s="22" customFormat="1" ht="14.45" customHeight="1">
      <c r="B29" s="23"/>
      <c r="D29" s="12" t="s">
        <v>42</v>
      </c>
      <c r="F29" s="12" t="s">
        <v>43</v>
      </c>
      <c r="L29" s="188">
        <v>0.21</v>
      </c>
      <c r="M29" s="187"/>
      <c r="N29" s="187"/>
      <c r="O29" s="187"/>
      <c r="P29" s="187"/>
      <c r="W29" s="186">
        <f>ROUND(AZ54, 2)</f>
        <v>0</v>
      </c>
      <c r="X29" s="187"/>
      <c r="Y29" s="187"/>
      <c r="Z29" s="187"/>
      <c r="AA29" s="187"/>
      <c r="AB29" s="187"/>
      <c r="AC29" s="187"/>
      <c r="AD29" s="187"/>
      <c r="AE29" s="187"/>
      <c r="AK29" s="186">
        <f>ROUND(AV54, 2)</f>
        <v>0</v>
      </c>
      <c r="AL29" s="187"/>
      <c r="AM29" s="187"/>
      <c r="AN29" s="187"/>
      <c r="AO29" s="187"/>
      <c r="AR29" s="23"/>
      <c r="BE29" s="201"/>
    </row>
    <row r="30" spans="1:71" s="22" customFormat="1" ht="14.45" customHeight="1">
      <c r="B30" s="23"/>
      <c r="F30" s="12" t="s">
        <v>44</v>
      </c>
      <c r="L30" s="188">
        <v>0.15</v>
      </c>
      <c r="M30" s="187"/>
      <c r="N30" s="187"/>
      <c r="O30" s="187"/>
      <c r="P30" s="187"/>
      <c r="W30" s="186">
        <f>ROUND(BA54, 2)</f>
        <v>0</v>
      </c>
      <c r="X30" s="187"/>
      <c r="Y30" s="187"/>
      <c r="Z30" s="187"/>
      <c r="AA30" s="187"/>
      <c r="AB30" s="187"/>
      <c r="AC30" s="187"/>
      <c r="AD30" s="187"/>
      <c r="AE30" s="187"/>
      <c r="AK30" s="186">
        <f>ROUND(AW54, 2)</f>
        <v>0</v>
      </c>
      <c r="AL30" s="187"/>
      <c r="AM30" s="187"/>
      <c r="AN30" s="187"/>
      <c r="AO30" s="187"/>
      <c r="AR30" s="23"/>
      <c r="BE30" s="201"/>
    </row>
    <row r="31" spans="1:71" s="22" customFormat="1" ht="14.45" hidden="1" customHeight="1">
      <c r="B31" s="23"/>
      <c r="F31" s="12" t="s">
        <v>45</v>
      </c>
      <c r="L31" s="188">
        <v>0.21</v>
      </c>
      <c r="M31" s="187"/>
      <c r="N31" s="187"/>
      <c r="O31" s="187"/>
      <c r="P31" s="187"/>
      <c r="W31" s="186">
        <f>ROUND(BB54, 2)</f>
        <v>0</v>
      </c>
      <c r="X31" s="187"/>
      <c r="Y31" s="187"/>
      <c r="Z31" s="187"/>
      <c r="AA31" s="187"/>
      <c r="AB31" s="187"/>
      <c r="AC31" s="187"/>
      <c r="AD31" s="187"/>
      <c r="AE31" s="187"/>
      <c r="AK31" s="186">
        <v>0</v>
      </c>
      <c r="AL31" s="187"/>
      <c r="AM31" s="187"/>
      <c r="AN31" s="187"/>
      <c r="AO31" s="187"/>
      <c r="AR31" s="23"/>
      <c r="BE31" s="201"/>
    </row>
    <row r="32" spans="1:71" s="22" customFormat="1" ht="14.45" hidden="1" customHeight="1">
      <c r="B32" s="23"/>
      <c r="F32" s="12" t="s">
        <v>46</v>
      </c>
      <c r="L32" s="188">
        <v>0.15</v>
      </c>
      <c r="M32" s="187"/>
      <c r="N32" s="187"/>
      <c r="O32" s="187"/>
      <c r="P32" s="187"/>
      <c r="W32" s="186">
        <f>ROUND(BC54, 2)</f>
        <v>0</v>
      </c>
      <c r="X32" s="187"/>
      <c r="Y32" s="187"/>
      <c r="Z32" s="187"/>
      <c r="AA32" s="187"/>
      <c r="AB32" s="187"/>
      <c r="AC32" s="187"/>
      <c r="AD32" s="187"/>
      <c r="AE32" s="187"/>
      <c r="AK32" s="186">
        <v>0</v>
      </c>
      <c r="AL32" s="187"/>
      <c r="AM32" s="187"/>
      <c r="AN32" s="187"/>
      <c r="AO32" s="187"/>
      <c r="AR32" s="23"/>
      <c r="BE32" s="201"/>
    </row>
    <row r="33" spans="1:57" s="22" customFormat="1" ht="14.45" hidden="1" customHeight="1">
      <c r="B33" s="23"/>
      <c r="F33" s="12" t="s">
        <v>47</v>
      </c>
      <c r="L33" s="188">
        <v>0</v>
      </c>
      <c r="M33" s="187"/>
      <c r="N33" s="187"/>
      <c r="O33" s="187"/>
      <c r="P33" s="187"/>
      <c r="W33" s="186">
        <f>ROUND(BD54, 2)</f>
        <v>0</v>
      </c>
      <c r="X33" s="187"/>
      <c r="Y33" s="187"/>
      <c r="Z33" s="187"/>
      <c r="AA33" s="187"/>
      <c r="AB33" s="187"/>
      <c r="AC33" s="187"/>
      <c r="AD33" s="187"/>
      <c r="AE33" s="187"/>
      <c r="AK33" s="186">
        <v>0</v>
      </c>
      <c r="AL33" s="187"/>
      <c r="AM33" s="187"/>
      <c r="AN33" s="187"/>
      <c r="AO33" s="187"/>
      <c r="AR33" s="23"/>
    </row>
    <row r="34" spans="1:57" s="21" customFormat="1" ht="6.95" customHeight="1">
      <c r="A34" s="17"/>
      <c r="B34" s="18"/>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8"/>
      <c r="BE34" s="17"/>
    </row>
    <row r="35" spans="1:57" s="21" customFormat="1" ht="25.9" customHeight="1">
      <c r="A35" s="17"/>
      <c r="B35" s="18"/>
      <c r="C35" s="24"/>
      <c r="D35" s="25" t="s">
        <v>48</v>
      </c>
      <c r="E35" s="26"/>
      <c r="F35" s="26"/>
      <c r="G35" s="26"/>
      <c r="H35" s="26"/>
      <c r="I35" s="26"/>
      <c r="J35" s="26"/>
      <c r="K35" s="26"/>
      <c r="L35" s="26"/>
      <c r="M35" s="26"/>
      <c r="N35" s="26"/>
      <c r="O35" s="26"/>
      <c r="P35" s="26"/>
      <c r="Q35" s="26"/>
      <c r="R35" s="26"/>
      <c r="S35" s="26"/>
      <c r="T35" s="27" t="s">
        <v>49</v>
      </c>
      <c r="U35" s="26"/>
      <c r="V35" s="26"/>
      <c r="W35" s="26"/>
      <c r="X35" s="189" t="s">
        <v>50</v>
      </c>
      <c r="Y35" s="190"/>
      <c r="Z35" s="190"/>
      <c r="AA35" s="190"/>
      <c r="AB35" s="190"/>
      <c r="AC35" s="26"/>
      <c r="AD35" s="26"/>
      <c r="AE35" s="26"/>
      <c r="AF35" s="26"/>
      <c r="AG35" s="26"/>
      <c r="AH35" s="26"/>
      <c r="AI35" s="26"/>
      <c r="AJ35" s="26"/>
      <c r="AK35" s="191">
        <f>SUM(AK26:AK33)</f>
        <v>0</v>
      </c>
      <c r="AL35" s="190"/>
      <c r="AM35" s="190"/>
      <c r="AN35" s="190"/>
      <c r="AO35" s="192"/>
      <c r="AP35" s="24"/>
      <c r="AQ35" s="24"/>
      <c r="AR35" s="18"/>
      <c r="BE35" s="17"/>
    </row>
    <row r="36" spans="1:57" s="21" customFormat="1" ht="6.95" customHeight="1">
      <c r="A36" s="17"/>
      <c r="B36" s="18"/>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8"/>
      <c r="BE36" s="17"/>
    </row>
    <row r="37" spans="1:57" s="21" customFormat="1" ht="6.95" customHeight="1">
      <c r="A37" s="17"/>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18"/>
      <c r="BE37" s="17"/>
    </row>
    <row r="41" spans="1:57" s="21" customFormat="1" ht="6.95" customHeight="1">
      <c r="A41" s="17"/>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18"/>
      <c r="BE41" s="17"/>
    </row>
    <row r="42" spans="1:57" s="21" customFormat="1" ht="24.95" customHeight="1">
      <c r="A42" s="17"/>
      <c r="B42" s="18"/>
      <c r="C42" s="7" t="s">
        <v>51</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8"/>
      <c r="BE42" s="17"/>
    </row>
    <row r="43" spans="1:57" s="21" customFormat="1" ht="6.95" customHeight="1">
      <c r="A43" s="17"/>
      <c r="B43" s="18"/>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8"/>
      <c r="BE43" s="17"/>
    </row>
    <row r="44" spans="1:57" s="32" customFormat="1" ht="12" customHeight="1">
      <c r="B44" s="33"/>
      <c r="C44" s="12" t="s">
        <v>14</v>
      </c>
      <c r="L44" s="32" t="str">
        <f>K5</f>
        <v>08-2021</v>
      </c>
      <c r="AR44" s="33"/>
    </row>
    <row r="45" spans="1:57" s="34" customFormat="1" ht="36.950000000000003" customHeight="1">
      <c r="B45" s="35"/>
      <c r="C45" s="36" t="s">
        <v>17</v>
      </c>
      <c r="L45" s="177" t="str">
        <f>K6</f>
        <v>REVITALIZACE  RYBNÍKA  P.Č.  1394</v>
      </c>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R45" s="35"/>
    </row>
    <row r="46" spans="1:57" s="21" customFormat="1" ht="6.95" customHeight="1">
      <c r="A46" s="17"/>
      <c r="B46" s="18"/>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8"/>
      <c r="BE46" s="17"/>
    </row>
    <row r="47" spans="1:57" s="21" customFormat="1" ht="12" customHeight="1">
      <c r="A47" s="17"/>
      <c r="B47" s="18"/>
      <c r="C47" s="12" t="s">
        <v>21</v>
      </c>
      <c r="D47" s="17"/>
      <c r="E47" s="17"/>
      <c r="F47" s="17"/>
      <c r="G47" s="17"/>
      <c r="H47" s="17"/>
      <c r="I47" s="17"/>
      <c r="J47" s="17"/>
      <c r="K47" s="17"/>
      <c r="L47" s="37" t="str">
        <f>IF(K8="","",K8)</f>
        <v>Budíkovice</v>
      </c>
      <c r="M47" s="17"/>
      <c r="N47" s="17"/>
      <c r="O47" s="17"/>
      <c r="P47" s="17"/>
      <c r="Q47" s="17"/>
      <c r="R47" s="17"/>
      <c r="S47" s="17"/>
      <c r="T47" s="17"/>
      <c r="U47" s="17"/>
      <c r="V47" s="17"/>
      <c r="W47" s="17"/>
      <c r="X47" s="17"/>
      <c r="Y47" s="17"/>
      <c r="Z47" s="17"/>
      <c r="AA47" s="17"/>
      <c r="AB47" s="17"/>
      <c r="AC47" s="17"/>
      <c r="AD47" s="17"/>
      <c r="AE47" s="17"/>
      <c r="AF47" s="17"/>
      <c r="AG47" s="17"/>
      <c r="AH47" s="17"/>
      <c r="AI47" s="12" t="s">
        <v>23</v>
      </c>
      <c r="AJ47" s="17"/>
      <c r="AK47" s="17"/>
      <c r="AL47" s="17"/>
      <c r="AM47" s="179" t="str">
        <f>IF(AN8= "","",AN8)</f>
        <v>Vyplň údaj</v>
      </c>
      <c r="AN47" s="179"/>
      <c r="AO47" s="17"/>
      <c r="AP47" s="17"/>
      <c r="AQ47" s="17"/>
      <c r="AR47" s="18"/>
      <c r="BE47" s="17"/>
    </row>
    <row r="48" spans="1:57" s="21" customFormat="1" ht="6.95" customHeight="1">
      <c r="A48" s="17"/>
      <c r="B48" s="18"/>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8"/>
      <c r="BE48" s="17"/>
    </row>
    <row r="49" spans="1:91" s="21" customFormat="1" ht="15.2" customHeight="1">
      <c r="A49" s="17"/>
      <c r="B49" s="18"/>
      <c r="C49" s="12" t="s">
        <v>24</v>
      </c>
      <c r="D49" s="17"/>
      <c r="E49" s="17"/>
      <c r="F49" s="17"/>
      <c r="G49" s="17"/>
      <c r="H49" s="17"/>
      <c r="I49" s="17"/>
      <c r="J49" s="17"/>
      <c r="K49" s="17"/>
      <c r="L49" s="32" t="str">
        <f>IF(E11= "","",E11)</f>
        <v>Město Třebíč</v>
      </c>
      <c r="M49" s="17"/>
      <c r="N49" s="17"/>
      <c r="O49" s="17"/>
      <c r="P49" s="17"/>
      <c r="Q49" s="17"/>
      <c r="R49" s="17"/>
      <c r="S49" s="17"/>
      <c r="T49" s="17"/>
      <c r="U49" s="17"/>
      <c r="V49" s="17"/>
      <c r="W49" s="17"/>
      <c r="X49" s="17"/>
      <c r="Y49" s="17"/>
      <c r="Z49" s="17"/>
      <c r="AA49" s="17"/>
      <c r="AB49" s="17"/>
      <c r="AC49" s="17"/>
      <c r="AD49" s="17"/>
      <c r="AE49" s="17"/>
      <c r="AF49" s="17"/>
      <c r="AG49" s="17"/>
      <c r="AH49" s="17"/>
      <c r="AI49" s="12" t="s">
        <v>31</v>
      </c>
      <c r="AJ49" s="17"/>
      <c r="AK49" s="17"/>
      <c r="AL49" s="17"/>
      <c r="AM49" s="180" t="str">
        <f>IF(E17="","",E17)</f>
        <v>KOINVEST, s.r.o.</v>
      </c>
      <c r="AN49" s="181"/>
      <c r="AO49" s="181"/>
      <c r="AP49" s="181"/>
      <c r="AQ49" s="17"/>
      <c r="AR49" s="18"/>
      <c r="AS49" s="182" t="s">
        <v>52</v>
      </c>
      <c r="AT49" s="183"/>
      <c r="AU49" s="38"/>
      <c r="AV49" s="38"/>
      <c r="AW49" s="38"/>
      <c r="AX49" s="38"/>
      <c r="AY49" s="38"/>
      <c r="AZ49" s="38"/>
      <c r="BA49" s="38"/>
      <c r="BB49" s="38"/>
      <c r="BC49" s="38"/>
      <c r="BD49" s="39"/>
      <c r="BE49" s="17"/>
    </row>
    <row r="50" spans="1:91" s="21" customFormat="1" ht="15.2" customHeight="1">
      <c r="A50" s="17"/>
      <c r="B50" s="18"/>
      <c r="C50" s="12" t="s">
        <v>29</v>
      </c>
      <c r="D50" s="17"/>
      <c r="E50" s="17"/>
      <c r="F50" s="17"/>
      <c r="G50" s="17"/>
      <c r="H50" s="17"/>
      <c r="I50" s="17"/>
      <c r="J50" s="17"/>
      <c r="K50" s="17"/>
      <c r="L50" s="32" t="str">
        <f>IF(E14= "Vyplň údaj","",E14)</f>
        <v/>
      </c>
      <c r="M50" s="17"/>
      <c r="N50" s="17"/>
      <c r="O50" s="17"/>
      <c r="P50" s="17"/>
      <c r="Q50" s="17"/>
      <c r="R50" s="17"/>
      <c r="S50" s="17"/>
      <c r="T50" s="17"/>
      <c r="U50" s="17"/>
      <c r="V50" s="17"/>
      <c r="W50" s="17"/>
      <c r="X50" s="17"/>
      <c r="Y50" s="17"/>
      <c r="Z50" s="17"/>
      <c r="AA50" s="17"/>
      <c r="AB50" s="17"/>
      <c r="AC50" s="17"/>
      <c r="AD50" s="17"/>
      <c r="AE50" s="17"/>
      <c r="AF50" s="17"/>
      <c r="AG50" s="17"/>
      <c r="AH50" s="17"/>
      <c r="AI50" s="12" t="s">
        <v>35</v>
      </c>
      <c r="AJ50" s="17"/>
      <c r="AK50" s="17"/>
      <c r="AL50" s="17"/>
      <c r="AM50" s="180" t="str">
        <f>IF(E20="","",E20)</f>
        <v>KOINVEST, s.r.o.</v>
      </c>
      <c r="AN50" s="181"/>
      <c r="AO50" s="181"/>
      <c r="AP50" s="181"/>
      <c r="AQ50" s="17"/>
      <c r="AR50" s="18"/>
      <c r="AS50" s="184"/>
      <c r="AT50" s="185"/>
      <c r="AU50" s="40"/>
      <c r="AV50" s="40"/>
      <c r="AW50" s="40"/>
      <c r="AX50" s="40"/>
      <c r="AY50" s="40"/>
      <c r="AZ50" s="40"/>
      <c r="BA50" s="40"/>
      <c r="BB50" s="40"/>
      <c r="BC50" s="40"/>
      <c r="BD50" s="41"/>
      <c r="BE50" s="17"/>
    </row>
    <row r="51" spans="1:91" s="21" customFormat="1" ht="10.9" customHeight="1">
      <c r="A51" s="17"/>
      <c r="B51" s="1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8"/>
      <c r="AS51" s="184"/>
      <c r="AT51" s="185"/>
      <c r="AU51" s="40"/>
      <c r="AV51" s="40"/>
      <c r="AW51" s="40"/>
      <c r="AX51" s="40"/>
      <c r="AY51" s="40"/>
      <c r="AZ51" s="40"/>
      <c r="BA51" s="40"/>
      <c r="BB51" s="40"/>
      <c r="BC51" s="40"/>
      <c r="BD51" s="41"/>
      <c r="BE51" s="17"/>
    </row>
    <row r="52" spans="1:91" s="21" customFormat="1" ht="29.25" customHeight="1">
      <c r="A52" s="17"/>
      <c r="B52" s="18"/>
      <c r="C52" s="193" t="s">
        <v>53</v>
      </c>
      <c r="D52" s="194"/>
      <c r="E52" s="194"/>
      <c r="F52" s="194"/>
      <c r="G52" s="194"/>
      <c r="H52" s="42"/>
      <c r="I52" s="195" t="s">
        <v>54</v>
      </c>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6" t="s">
        <v>55</v>
      </c>
      <c r="AH52" s="194"/>
      <c r="AI52" s="194"/>
      <c r="AJ52" s="194"/>
      <c r="AK52" s="194"/>
      <c r="AL52" s="194"/>
      <c r="AM52" s="194"/>
      <c r="AN52" s="195" t="s">
        <v>56</v>
      </c>
      <c r="AO52" s="194"/>
      <c r="AP52" s="194"/>
      <c r="AQ52" s="43" t="s">
        <v>57</v>
      </c>
      <c r="AR52" s="18"/>
      <c r="AS52" s="44" t="s">
        <v>58</v>
      </c>
      <c r="AT52" s="45" t="s">
        <v>59</v>
      </c>
      <c r="AU52" s="45" t="s">
        <v>60</v>
      </c>
      <c r="AV52" s="45" t="s">
        <v>61</v>
      </c>
      <c r="AW52" s="45" t="s">
        <v>62</v>
      </c>
      <c r="AX52" s="45" t="s">
        <v>63</v>
      </c>
      <c r="AY52" s="45" t="s">
        <v>64</v>
      </c>
      <c r="AZ52" s="45" t="s">
        <v>65</v>
      </c>
      <c r="BA52" s="45" t="s">
        <v>66</v>
      </c>
      <c r="BB52" s="45" t="s">
        <v>67</v>
      </c>
      <c r="BC52" s="45" t="s">
        <v>68</v>
      </c>
      <c r="BD52" s="46" t="s">
        <v>69</v>
      </c>
      <c r="BE52" s="17"/>
    </row>
    <row r="53" spans="1:91" s="21" customFormat="1" ht="10.9" customHeight="1">
      <c r="A53" s="17"/>
      <c r="B53" s="1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8"/>
      <c r="AS53" s="47"/>
      <c r="AT53" s="48"/>
      <c r="AU53" s="48"/>
      <c r="AV53" s="48"/>
      <c r="AW53" s="48"/>
      <c r="AX53" s="48"/>
      <c r="AY53" s="48"/>
      <c r="AZ53" s="48"/>
      <c r="BA53" s="48"/>
      <c r="BB53" s="48"/>
      <c r="BC53" s="48"/>
      <c r="BD53" s="49"/>
      <c r="BE53" s="17"/>
    </row>
    <row r="54" spans="1:91" s="50" customFormat="1" ht="32.450000000000003" customHeight="1">
      <c r="B54" s="51"/>
      <c r="C54" s="52" t="s">
        <v>70</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197">
        <f>ROUND(SUM(AG55:AG57),2)</f>
        <v>0</v>
      </c>
      <c r="AH54" s="197"/>
      <c r="AI54" s="197"/>
      <c r="AJ54" s="197"/>
      <c r="AK54" s="197"/>
      <c r="AL54" s="197"/>
      <c r="AM54" s="197"/>
      <c r="AN54" s="198">
        <f>SUM(AG54,AT54)</f>
        <v>0</v>
      </c>
      <c r="AO54" s="198"/>
      <c r="AP54" s="198"/>
      <c r="AQ54" s="54" t="s">
        <v>3</v>
      </c>
      <c r="AR54" s="51"/>
      <c r="AS54" s="55">
        <f>ROUND(SUM(AS55:AS57),2)</f>
        <v>0</v>
      </c>
      <c r="AT54" s="56">
        <f>ROUND(SUM(AV54:AW54),2)</f>
        <v>0</v>
      </c>
      <c r="AU54" s="57">
        <f>ROUND(SUM(AU55:AU57),5)</f>
        <v>0</v>
      </c>
      <c r="AV54" s="56">
        <f>ROUND(AZ54*L29,2)</f>
        <v>0</v>
      </c>
      <c r="AW54" s="56">
        <f>ROUND(BA54*L30,2)</f>
        <v>0</v>
      </c>
      <c r="AX54" s="56">
        <f>ROUND(BB54*L29,2)</f>
        <v>0</v>
      </c>
      <c r="AY54" s="56">
        <f>ROUND(BC54*L30,2)</f>
        <v>0</v>
      </c>
      <c r="AZ54" s="56">
        <f>ROUND(SUM(AZ55:AZ57),2)</f>
        <v>0</v>
      </c>
      <c r="BA54" s="56">
        <f>ROUND(SUM(BA55:BA57),2)</f>
        <v>0</v>
      </c>
      <c r="BB54" s="56">
        <f>ROUND(SUM(BB55:BB57),2)</f>
        <v>0</v>
      </c>
      <c r="BC54" s="56">
        <f>ROUND(SUM(BC55:BC57),2)</f>
        <v>0</v>
      </c>
      <c r="BD54" s="58">
        <f>ROUND(SUM(BD55:BD57),2)</f>
        <v>0</v>
      </c>
      <c r="BS54" s="59" t="s">
        <v>71</v>
      </c>
      <c r="BT54" s="59" t="s">
        <v>72</v>
      </c>
      <c r="BU54" s="60" t="s">
        <v>73</v>
      </c>
      <c r="BV54" s="59" t="s">
        <v>74</v>
      </c>
      <c r="BW54" s="59" t="s">
        <v>5</v>
      </c>
      <c r="BX54" s="59" t="s">
        <v>75</v>
      </c>
      <c r="CL54" s="59" t="s">
        <v>3</v>
      </c>
    </row>
    <row r="55" spans="1:91" s="70" customFormat="1" ht="16.5" customHeight="1">
      <c r="A55" s="61" t="s">
        <v>76</v>
      </c>
      <c r="B55" s="62"/>
      <c r="C55" s="63"/>
      <c r="D55" s="176" t="s">
        <v>77</v>
      </c>
      <c r="E55" s="176"/>
      <c r="F55" s="176"/>
      <c r="G55" s="176"/>
      <c r="H55" s="176"/>
      <c r="I55" s="64"/>
      <c r="J55" s="176" t="s">
        <v>78</v>
      </c>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4">
        <f>'001 - Úprava břehů'!J30</f>
        <v>0</v>
      </c>
      <c r="AH55" s="175"/>
      <c r="AI55" s="175"/>
      <c r="AJ55" s="175"/>
      <c r="AK55" s="175"/>
      <c r="AL55" s="175"/>
      <c r="AM55" s="175"/>
      <c r="AN55" s="174">
        <f>SUM(AG55,AT55)</f>
        <v>0</v>
      </c>
      <c r="AO55" s="175"/>
      <c r="AP55" s="175"/>
      <c r="AQ55" s="65" t="s">
        <v>79</v>
      </c>
      <c r="AR55" s="62"/>
      <c r="AS55" s="66">
        <v>0</v>
      </c>
      <c r="AT55" s="67">
        <f>ROUND(SUM(AV55:AW55),2)</f>
        <v>0</v>
      </c>
      <c r="AU55" s="68">
        <f>'001 - Úprava břehů'!P87</f>
        <v>0</v>
      </c>
      <c r="AV55" s="67">
        <f>'001 - Úprava břehů'!J33</f>
        <v>0</v>
      </c>
      <c r="AW55" s="67">
        <f>'001 - Úprava břehů'!J34</f>
        <v>0</v>
      </c>
      <c r="AX55" s="67">
        <f>'001 - Úprava břehů'!J35</f>
        <v>0</v>
      </c>
      <c r="AY55" s="67">
        <f>'001 - Úprava břehů'!J36</f>
        <v>0</v>
      </c>
      <c r="AZ55" s="67">
        <f>'001 - Úprava břehů'!F33</f>
        <v>0</v>
      </c>
      <c r="BA55" s="67">
        <f>'001 - Úprava břehů'!F34</f>
        <v>0</v>
      </c>
      <c r="BB55" s="67">
        <f>'001 - Úprava břehů'!F35</f>
        <v>0</v>
      </c>
      <c r="BC55" s="67">
        <f>'001 - Úprava břehů'!F36</f>
        <v>0</v>
      </c>
      <c r="BD55" s="69">
        <f>'001 - Úprava břehů'!F37</f>
        <v>0</v>
      </c>
      <c r="BT55" s="71" t="s">
        <v>80</v>
      </c>
      <c r="BV55" s="71" t="s">
        <v>74</v>
      </c>
      <c r="BW55" s="71" t="s">
        <v>81</v>
      </c>
      <c r="BX55" s="71" t="s">
        <v>5</v>
      </c>
      <c r="CL55" s="71" t="s">
        <v>3</v>
      </c>
      <c r="CM55" s="71" t="s">
        <v>82</v>
      </c>
    </row>
    <row r="56" spans="1:91" s="70" customFormat="1" ht="16.5" customHeight="1">
      <c r="A56" s="61" t="s">
        <v>76</v>
      </c>
      <c r="B56" s="62"/>
      <c r="C56" s="63"/>
      <c r="D56" s="176" t="s">
        <v>83</v>
      </c>
      <c r="E56" s="176"/>
      <c r="F56" s="176"/>
      <c r="G56" s="176"/>
      <c r="H56" s="176"/>
      <c r="I56" s="64"/>
      <c r="J56" s="176" t="s">
        <v>84</v>
      </c>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4">
        <f>'002 - Sdružený funkční ob...'!J30</f>
        <v>0</v>
      </c>
      <c r="AH56" s="175"/>
      <c r="AI56" s="175"/>
      <c r="AJ56" s="175"/>
      <c r="AK56" s="175"/>
      <c r="AL56" s="175"/>
      <c r="AM56" s="175"/>
      <c r="AN56" s="174">
        <f>SUM(AG56,AT56)</f>
        <v>0</v>
      </c>
      <c r="AO56" s="175"/>
      <c r="AP56" s="175"/>
      <c r="AQ56" s="65" t="s">
        <v>79</v>
      </c>
      <c r="AR56" s="62"/>
      <c r="AS56" s="66">
        <v>0</v>
      </c>
      <c r="AT56" s="67">
        <f>ROUND(SUM(AV56:AW56),2)</f>
        <v>0</v>
      </c>
      <c r="AU56" s="68">
        <f>'002 - Sdružený funkční ob...'!P90</f>
        <v>0</v>
      </c>
      <c r="AV56" s="67">
        <f>'002 - Sdružený funkční ob...'!J33</f>
        <v>0</v>
      </c>
      <c r="AW56" s="67">
        <f>'002 - Sdružený funkční ob...'!J34</f>
        <v>0</v>
      </c>
      <c r="AX56" s="67">
        <f>'002 - Sdružený funkční ob...'!J35</f>
        <v>0</v>
      </c>
      <c r="AY56" s="67">
        <f>'002 - Sdružený funkční ob...'!J36</f>
        <v>0</v>
      </c>
      <c r="AZ56" s="67">
        <f>'002 - Sdružený funkční ob...'!F33</f>
        <v>0</v>
      </c>
      <c r="BA56" s="67">
        <f>'002 - Sdružený funkční ob...'!F34</f>
        <v>0</v>
      </c>
      <c r="BB56" s="67">
        <f>'002 - Sdružený funkční ob...'!F35</f>
        <v>0</v>
      </c>
      <c r="BC56" s="67">
        <f>'002 - Sdružený funkční ob...'!F36</f>
        <v>0</v>
      </c>
      <c r="BD56" s="69">
        <f>'002 - Sdružený funkční ob...'!F37</f>
        <v>0</v>
      </c>
      <c r="BT56" s="71" t="s">
        <v>80</v>
      </c>
      <c r="BV56" s="71" t="s">
        <v>74</v>
      </c>
      <c r="BW56" s="71" t="s">
        <v>85</v>
      </c>
      <c r="BX56" s="71" t="s">
        <v>5</v>
      </c>
      <c r="CL56" s="71" t="s">
        <v>3</v>
      </c>
      <c r="CM56" s="71" t="s">
        <v>82</v>
      </c>
    </row>
    <row r="57" spans="1:91" s="70" customFormat="1" ht="16.5" customHeight="1">
      <c r="A57" s="61" t="s">
        <v>76</v>
      </c>
      <c r="B57" s="62"/>
      <c r="C57" s="63"/>
      <c r="D57" s="176" t="s">
        <v>86</v>
      </c>
      <c r="E57" s="176"/>
      <c r="F57" s="176"/>
      <c r="G57" s="176"/>
      <c r="H57" s="176"/>
      <c r="I57" s="64"/>
      <c r="J57" s="176" t="s">
        <v>87</v>
      </c>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4">
        <f>'003 - Vedlejší a ostatní ...'!J30</f>
        <v>0</v>
      </c>
      <c r="AH57" s="175"/>
      <c r="AI57" s="175"/>
      <c r="AJ57" s="175"/>
      <c r="AK57" s="175"/>
      <c r="AL57" s="175"/>
      <c r="AM57" s="175"/>
      <c r="AN57" s="174">
        <f>SUM(AG57,AT57)</f>
        <v>0</v>
      </c>
      <c r="AO57" s="175"/>
      <c r="AP57" s="175"/>
      <c r="AQ57" s="65" t="s">
        <v>79</v>
      </c>
      <c r="AR57" s="62"/>
      <c r="AS57" s="72">
        <v>0</v>
      </c>
      <c r="AT57" s="73">
        <f>ROUND(SUM(AV57:AW57),2)</f>
        <v>0</v>
      </c>
      <c r="AU57" s="74">
        <f>'003 - Vedlejší a ostatní ...'!P82</f>
        <v>0</v>
      </c>
      <c r="AV57" s="73">
        <f>'003 - Vedlejší a ostatní ...'!J33</f>
        <v>0</v>
      </c>
      <c r="AW57" s="73">
        <f>'003 - Vedlejší a ostatní ...'!J34</f>
        <v>0</v>
      </c>
      <c r="AX57" s="73">
        <f>'003 - Vedlejší a ostatní ...'!J35</f>
        <v>0</v>
      </c>
      <c r="AY57" s="73">
        <f>'003 - Vedlejší a ostatní ...'!J36</f>
        <v>0</v>
      </c>
      <c r="AZ57" s="73">
        <f>'003 - Vedlejší a ostatní ...'!F33</f>
        <v>0</v>
      </c>
      <c r="BA57" s="73">
        <f>'003 - Vedlejší a ostatní ...'!F34</f>
        <v>0</v>
      </c>
      <c r="BB57" s="73">
        <f>'003 - Vedlejší a ostatní ...'!F35</f>
        <v>0</v>
      </c>
      <c r="BC57" s="73">
        <f>'003 - Vedlejší a ostatní ...'!F36</f>
        <v>0</v>
      </c>
      <c r="BD57" s="75">
        <f>'003 - Vedlejší a ostatní ...'!F37</f>
        <v>0</v>
      </c>
      <c r="BT57" s="71" t="s">
        <v>80</v>
      </c>
      <c r="BV57" s="71" t="s">
        <v>74</v>
      </c>
      <c r="BW57" s="71" t="s">
        <v>88</v>
      </c>
      <c r="BX57" s="71" t="s">
        <v>5</v>
      </c>
      <c r="CL57" s="71" t="s">
        <v>3</v>
      </c>
      <c r="CM57" s="71" t="s">
        <v>82</v>
      </c>
    </row>
    <row r="58" spans="1:91" s="21" customFormat="1" ht="30" customHeight="1">
      <c r="A58" s="17"/>
      <c r="B58" s="1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8"/>
      <c r="AS58" s="17"/>
      <c r="AT58" s="17"/>
      <c r="AU58" s="17"/>
      <c r="AV58" s="17"/>
      <c r="AW58" s="17"/>
      <c r="AX58" s="17"/>
      <c r="AY58" s="17"/>
      <c r="AZ58" s="17"/>
      <c r="BA58" s="17"/>
      <c r="BB58" s="17"/>
      <c r="BC58" s="17"/>
      <c r="BD58" s="17"/>
      <c r="BE58" s="17"/>
    </row>
    <row r="59" spans="1:91" s="21" customFormat="1" ht="6.95" customHeight="1">
      <c r="A59" s="17"/>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18"/>
      <c r="AS59" s="17"/>
      <c r="AT59" s="17"/>
      <c r="AU59" s="17"/>
      <c r="AV59" s="17"/>
      <c r="AW59" s="17"/>
      <c r="AX59" s="17"/>
      <c r="AY59" s="17"/>
      <c r="AZ59" s="17"/>
      <c r="BA59" s="17"/>
      <c r="BB59" s="17"/>
      <c r="BC59" s="17"/>
      <c r="BD59" s="17"/>
      <c r="BE59" s="17"/>
    </row>
  </sheetData>
  <sheetProtection algorithmName="SHA-512" hashValue="cfH6APgJAtT+tL5O6SXPUMe08qL9zRfEhvYjRlZ00+eph+niOOyczX+iZ7wzyzz2RhXa+OMCsUYIOOPFwQwSTQ==" saltValue="OhEr8G/S8D5EOHks2PlvEQ==" spinCount="100000" sheet="1" objects="1" scenarios="1"/>
  <protectedRanges>
    <protectedRange sqref="AN8" name="Oblast2"/>
    <protectedRange sqref="E14 AN13 AN14" name="Oblast1"/>
  </protectedRanges>
  <mergeCells count="50">
    <mergeCell ref="AK30:AO30"/>
    <mergeCell ref="L30:P30"/>
    <mergeCell ref="W31:AE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s>
  <hyperlinks>
    <hyperlink ref="A55" location="'001 - Úprava břehů'!C2" display="/"/>
    <hyperlink ref="A56" location="'002 - Sdružený funkční ob...'!C2" display="/"/>
    <hyperlink ref="A57" location="'003 - Vedlejší a ostatní ...'!C2" display="/"/>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9"/>
  <sheetViews>
    <sheetView showGridLines="0" workbookViewId="0">
      <selection activeCell="I90" sqref="I90"/>
    </sheetView>
  </sheetViews>
  <sheetFormatPr defaultRowHeight="11.25"/>
  <cols>
    <col min="1" max="1" width="8.33203125" style="2" customWidth="1"/>
    <col min="2" max="2" width="1.1640625" style="2" customWidth="1"/>
    <col min="3" max="3" width="4.1640625" style="2" customWidth="1"/>
    <col min="4" max="4" width="4.33203125" style="2" customWidth="1"/>
    <col min="5" max="5" width="17.1640625" style="2" customWidth="1"/>
    <col min="6" max="6" width="50.83203125" style="2" customWidth="1"/>
    <col min="7" max="7" width="7.5" style="2" customWidth="1"/>
    <col min="8" max="8" width="14" style="2" customWidth="1"/>
    <col min="9" max="9" width="15.83203125" style="2" customWidth="1"/>
    <col min="10" max="11" width="22.33203125" style="2" customWidth="1"/>
    <col min="12" max="12" width="9.33203125" style="2" customWidth="1"/>
    <col min="13" max="13" width="10.83203125" style="2" hidden="1" customWidth="1"/>
    <col min="14" max="14" width="9.33203125" style="2" hidden="1"/>
    <col min="15" max="20" width="14.1640625" style="2" hidden="1" customWidth="1"/>
    <col min="21" max="21" width="16.33203125" style="2" hidden="1" customWidth="1"/>
    <col min="22" max="22" width="12.33203125" style="2" customWidth="1"/>
    <col min="23" max="23" width="16.33203125" style="2" customWidth="1"/>
    <col min="24" max="24" width="12.332031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9.33203125" style="2"/>
    <col min="44" max="65" width="9.33203125" style="2" hidden="1"/>
    <col min="66" max="16384" width="9.33203125" style="2"/>
  </cols>
  <sheetData>
    <row r="2" spans="1:46" ht="36.950000000000003" customHeight="1">
      <c r="L2" s="172" t="s">
        <v>6</v>
      </c>
      <c r="M2" s="173"/>
      <c r="N2" s="173"/>
      <c r="O2" s="173"/>
      <c r="P2" s="173"/>
      <c r="Q2" s="173"/>
      <c r="R2" s="173"/>
      <c r="S2" s="173"/>
      <c r="T2" s="173"/>
      <c r="U2" s="173"/>
      <c r="V2" s="173"/>
      <c r="AT2" s="3" t="s">
        <v>81</v>
      </c>
    </row>
    <row r="3" spans="1:46" ht="6.95" customHeight="1">
      <c r="B3" s="4"/>
      <c r="C3" s="5"/>
      <c r="D3" s="5"/>
      <c r="E3" s="5"/>
      <c r="F3" s="5"/>
      <c r="G3" s="5"/>
      <c r="H3" s="5"/>
      <c r="I3" s="5"/>
      <c r="J3" s="5"/>
      <c r="K3" s="5"/>
      <c r="L3" s="6"/>
      <c r="AT3" s="3" t="s">
        <v>82</v>
      </c>
    </row>
    <row r="4" spans="1:46" ht="24.95" customHeight="1">
      <c r="B4" s="6"/>
      <c r="D4" s="7" t="s">
        <v>89</v>
      </c>
      <c r="L4" s="6"/>
      <c r="M4" s="76" t="s">
        <v>11</v>
      </c>
      <c r="AT4" s="3" t="s">
        <v>4</v>
      </c>
    </row>
    <row r="5" spans="1:46" ht="6.95" customHeight="1">
      <c r="B5" s="6"/>
      <c r="L5" s="6"/>
    </row>
    <row r="6" spans="1:46" ht="12" customHeight="1">
      <c r="B6" s="6"/>
      <c r="D6" s="12" t="s">
        <v>17</v>
      </c>
      <c r="L6" s="6"/>
    </row>
    <row r="7" spans="1:46" ht="16.5" customHeight="1">
      <c r="B7" s="6"/>
      <c r="E7" s="211" t="str">
        <f>'Rekapitulace stavby'!K6</f>
        <v>REVITALIZACE  RYBNÍKA  P.Č.  1394</v>
      </c>
      <c r="F7" s="212"/>
      <c r="G7" s="212"/>
      <c r="H7" s="212"/>
      <c r="L7" s="6"/>
    </row>
    <row r="8" spans="1:46" s="21" customFormat="1" ht="12" customHeight="1">
      <c r="A8" s="17"/>
      <c r="B8" s="18"/>
      <c r="C8" s="17"/>
      <c r="D8" s="12" t="s">
        <v>90</v>
      </c>
      <c r="E8" s="17"/>
      <c r="F8" s="17"/>
      <c r="G8" s="17"/>
      <c r="H8" s="17"/>
      <c r="I8" s="17"/>
      <c r="J8" s="17"/>
      <c r="K8" s="17"/>
      <c r="L8" s="77"/>
      <c r="S8" s="17"/>
      <c r="T8" s="17"/>
      <c r="U8" s="17"/>
      <c r="V8" s="17"/>
      <c r="W8" s="17"/>
      <c r="X8" s="17"/>
      <c r="Y8" s="17"/>
      <c r="Z8" s="17"/>
      <c r="AA8" s="17"/>
      <c r="AB8" s="17"/>
      <c r="AC8" s="17"/>
      <c r="AD8" s="17"/>
      <c r="AE8" s="17"/>
    </row>
    <row r="9" spans="1:46" s="21" customFormat="1" ht="16.5" customHeight="1">
      <c r="A9" s="17"/>
      <c r="B9" s="18"/>
      <c r="C9" s="17"/>
      <c r="D9" s="17"/>
      <c r="E9" s="177" t="s">
        <v>91</v>
      </c>
      <c r="F9" s="210"/>
      <c r="G9" s="210"/>
      <c r="H9" s="210"/>
      <c r="I9" s="17"/>
      <c r="J9" s="17"/>
      <c r="K9" s="17"/>
      <c r="L9" s="77"/>
      <c r="S9" s="17"/>
      <c r="T9" s="17"/>
      <c r="U9" s="17"/>
      <c r="V9" s="17"/>
      <c r="W9" s="17"/>
      <c r="X9" s="17"/>
      <c r="Y9" s="17"/>
      <c r="Z9" s="17"/>
      <c r="AA9" s="17"/>
      <c r="AB9" s="17"/>
      <c r="AC9" s="17"/>
      <c r="AD9" s="17"/>
      <c r="AE9" s="17"/>
    </row>
    <row r="10" spans="1:46" s="21" customFormat="1">
      <c r="A10" s="17"/>
      <c r="B10" s="18"/>
      <c r="C10" s="17"/>
      <c r="D10" s="17"/>
      <c r="E10" s="17"/>
      <c r="F10" s="17"/>
      <c r="G10" s="17"/>
      <c r="H10" s="17"/>
      <c r="I10" s="17"/>
      <c r="J10" s="17"/>
      <c r="K10" s="17"/>
      <c r="L10" s="77"/>
      <c r="S10" s="17"/>
      <c r="T10" s="17"/>
      <c r="U10" s="17"/>
      <c r="V10" s="17"/>
      <c r="W10" s="17"/>
      <c r="X10" s="17"/>
      <c r="Y10" s="17"/>
      <c r="Z10" s="17"/>
      <c r="AA10" s="17"/>
      <c r="AB10" s="17"/>
      <c r="AC10" s="17"/>
      <c r="AD10" s="17"/>
      <c r="AE10" s="17"/>
    </row>
    <row r="11" spans="1:46" s="21" customFormat="1" ht="12" customHeight="1">
      <c r="A11" s="17"/>
      <c r="B11" s="18"/>
      <c r="C11" s="17"/>
      <c r="D11" s="12" t="s">
        <v>19</v>
      </c>
      <c r="E11" s="17"/>
      <c r="F11" s="13" t="s">
        <v>3</v>
      </c>
      <c r="G11" s="17"/>
      <c r="H11" s="17"/>
      <c r="I11" s="12" t="s">
        <v>20</v>
      </c>
      <c r="J11" s="13" t="s">
        <v>3</v>
      </c>
      <c r="K11" s="17"/>
      <c r="L11" s="77"/>
      <c r="S11" s="17"/>
      <c r="T11" s="17"/>
      <c r="U11" s="17"/>
      <c r="V11" s="17"/>
      <c r="W11" s="17"/>
      <c r="X11" s="17"/>
      <c r="Y11" s="17"/>
      <c r="Z11" s="17"/>
      <c r="AA11" s="17"/>
      <c r="AB11" s="17"/>
      <c r="AC11" s="17"/>
      <c r="AD11" s="17"/>
      <c r="AE11" s="17"/>
    </row>
    <row r="12" spans="1:46" s="21" customFormat="1" ht="12" customHeight="1">
      <c r="A12" s="17"/>
      <c r="B12" s="18"/>
      <c r="C12" s="17"/>
      <c r="D12" s="12" t="s">
        <v>21</v>
      </c>
      <c r="E12" s="17"/>
      <c r="F12" s="13" t="s">
        <v>22</v>
      </c>
      <c r="G12" s="17"/>
      <c r="H12" s="17"/>
      <c r="I12" s="12" t="s">
        <v>23</v>
      </c>
      <c r="J12" s="171" t="str">
        <f>'Rekapitulace stavby'!AN8</f>
        <v>Vyplň údaj</v>
      </c>
      <c r="K12" s="17"/>
      <c r="L12" s="77"/>
      <c r="S12" s="17"/>
      <c r="T12" s="17"/>
      <c r="U12" s="17"/>
      <c r="V12" s="17"/>
      <c r="W12" s="17"/>
      <c r="X12" s="17"/>
      <c r="Y12" s="17"/>
      <c r="Z12" s="17"/>
      <c r="AA12" s="17"/>
      <c r="AB12" s="17"/>
      <c r="AC12" s="17"/>
      <c r="AD12" s="17"/>
      <c r="AE12" s="17"/>
    </row>
    <row r="13" spans="1:46" s="21" customFormat="1" ht="10.9" customHeight="1">
      <c r="A13" s="17"/>
      <c r="B13" s="18"/>
      <c r="C13" s="17"/>
      <c r="D13" s="17"/>
      <c r="E13" s="17"/>
      <c r="F13" s="17"/>
      <c r="G13" s="17"/>
      <c r="H13" s="17"/>
      <c r="I13" s="17"/>
      <c r="J13" s="17"/>
      <c r="K13" s="17"/>
      <c r="L13" s="77"/>
      <c r="S13" s="17"/>
      <c r="T13" s="17"/>
      <c r="U13" s="17"/>
      <c r="V13" s="17"/>
      <c r="W13" s="17"/>
      <c r="X13" s="17"/>
      <c r="Y13" s="17"/>
      <c r="Z13" s="17"/>
      <c r="AA13" s="17"/>
      <c r="AB13" s="17"/>
      <c r="AC13" s="17"/>
      <c r="AD13" s="17"/>
      <c r="AE13" s="17"/>
    </row>
    <row r="14" spans="1:46" s="21" customFormat="1" ht="12" customHeight="1">
      <c r="A14" s="17"/>
      <c r="B14" s="18"/>
      <c r="C14" s="17"/>
      <c r="D14" s="12" t="s">
        <v>24</v>
      </c>
      <c r="E14" s="17"/>
      <c r="F14" s="17"/>
      <c r="G14" s="17"/>
      <c r="H14" s="17"/>
      <c r="I14" s="12" t="s">
        <v>25</v>
      </c>
      <c r="J14" s="13" t="s">
        <v>26</v>
      </c>
      <c r="K14" s="17"/>
      <c r="L14" s="77"/>
      <c r="S14" s="17"/>
      <c r="T14" s="17"/>
      <c r="U14" s="17"/>
      <c r="V14" s="17"/>
      <c r="W14" s="17"/>
      <c r="X14" s="17"/>
      <c r="Y14" s="17"/>
      <c r="Z14" s="17"/>
      <c r="AA14" s="17"/>
      <c r="AB14" s="17"/>
      <c r="AC14" s="17"/>
      <c r="AD14" s="17"/>
      <c r="AE14" s="17"/>
    </row>
    <row r="15" spans="1:46" s="21" customFormat="1" ht="18" customHeight="1">
      <c r="A15" s="17"/>
      <c r="B15" s="18"/>
      <c r="C15" s="17"/>
      <c r="D15" s="17"/>
      <c r="E15" s="13" t="s">
        <v>27</v>
      </c>
      <c r="F15" s="17"/>
      <c r="G15" s="17"/>
      <c r="H15" s="17"/>
      <c r="I15" s="12" t="s">
        <v>28</v>
      </c>
      <c r="J15" s="13" t="s">
        <v>3</v>
      </c>
      <c r="K15" s="17"/>
      <c r="L15" s="77"/>
      <c r="S15" s="17"/>
      <c r="T15" s="17"/>
      <c r="U15" s="17"/>
      <c r="V15" s="17"/>
      <c r="W15" s="17"/>
      <c r="X15" s="17"/>
      <c r="Y15" s="17"/>
      <c r="Z15" s="17"/>
      <c r="AA15" s="17"/>
      <c r="AB15" s="17"/>
      <c r="AC15" s="17"/>
      <c r="AD15" s="17"/>
      <c r="AE15" s="17"/>
    </row>
    <row r="16" spans="1:46" s="21" customFormat="1" ht="6.95" customHeight="1">
      <c r="A16" s="17"/>
      <c r="B16" s="18"/>
      <c r="C16" s="17"/>
      <c r="D16" s="17"/>
      <c r="E16" s="17"/>
      <c r="F16" s="17"/>
      <c r="G16" s="17"/>
      <c r="H16" s="17"/>
      <c r="I16" s="17"/>
      <c r="J16" s="17"/>
      <c r="K16" s="17"/>
      <c r="L16" s="77"/>
      <c r="S16" s="17"/>
      <c r="T16" s="17"/>
      <c r="U16" s="17"/>
      <c r="V16" s="17"/>
      <c r="W16" s="17"/>
      <c r="X16" s="17"/>
      <c r="Y16" s="17"/>
      <c r="Z16" s="17"/>
      <c r="AA16" s="17"/>
      <c r="AB16" s="17"/>
      <c r="AC16" s="17"/>
      <c r="AD16" s="17"/>
      <c r="AE16" s="17"/>
    </row>
    <row r="17" spans="1:31" s="21" customFormat="1" ht="12" customHeight="1">
      <c r="A17" s="17"/>
      <c r="B17" s="18"/>
      <c r="C17" s="17"/>
      <c r="D17" s="12" t="s">
        <v>29</v>
      </c>
      <c r="E17" s="17"/>
      <c r="F17" s="17"/>
      <c r="G17" s="17"/>
      <c r="H17" s="17"/>
      <c r="I17" s="12" t="s">
        <v>25</v>
      </c>
      <c r="J17" s="14" t="str">
        <f>'Rekapitulace stavby'!AN13</f>
        <v>Vyplň údaj</v>
      </c>
      <c r="K17" s="17"/>
      <c r="L17" s="77"/>
      <c r="S17" s="17"/>
      <c r="T17" s="17"/>
      <c r="U17" s="17"/>
      <c r="V17" s="17"/>
      <c r="W17" s="17"/>
      <c r="X17" s="17"/>
      <c r="Y17" s="17"/>
      <c r="Z17" s="17"/>
      <c r="AA17" s="17"/>
      <c r="AB17" s="17"/>
      <c r="AC17" s="17"/>
      <c r="AD17" s="17"/>
      <c r="AE17" s="17"/>
    </row>
    <row r="18" spans="1:31" s="21" customFormat="1" ht="18" customHeight="1">
      <c r="A18" s="17"/>
      <c r="B18" s="18"/>
      <c r="C18" s="17"/>
      <c r="D18" s="17"/>
      <c r="E18" s="213" t="str">
        <f>'Rekapitulace stavby'!E14</f>
        <v>Vyplň údaj</v>
      </c>
      <c r="F18" s="202"/>
      <c r="G18" s="202"/>
      <c r="H18" s="202"/>
      <c r="I18" s="12" t="s">
        <v>28</v>
      </c>
      <c r="J18" s="14" t="str">
        <f>'Rekapitulace stavby'!AN14</f>
        <v>Vyplň údaj</v>
      </c>
      <c r="K18" s="17"/>
      <c r="L18" s="77"/>
      <c r="S18" s="17"/>
      <c r="T18" s="17"/>
      <c r="U18" s="17"/>
      <c r="V18" s="17"/>
      <c r="W18" s="17"/>
      <c r="X18" s="17"/>
      <c r="Y18" s="17"/>
      <c r="Z18" s="17"/>
      <c r="AA18" s="17"/>
      <c r="AB18" s="17"/>
      <c r="AC18" s="17"/>
      <c r="AD18" s="17"/>
      <c r="AE18" s="17"/>
    </row>
    <row r="19" spans="1:31" s="21" customFormat="1" ht="6.95" customHeight="1">
      <c r="A19" s="17"/>
      <c r="B19" s="18"/>
      <c r="C19" s="17"/>
      <c r="D19" s="17"/>
      <c r="E19" s="17"/>
      <c r="F19" s="17"/>
      <c r="G19" s="17"/>
      <c r="H19" s="17"/>
      <c r="I19" s="17"/>
      <c r="J19" s="17"/>
      <c r="K19" s="17"/>
      <c r="L19" s="77"/>
      <c r="S19" s="17"/>
      <c r="T19" s="17"/>
      <c r="U19" s="17"/>
      <c r="V19" s="17"/>
      <c r="W19" s="17"/>
      <c r="X19" s="17"/>
      <c r="Y19" s="17"/>
      <c r="Z19" s="17"/>
      <c r="AA19" s="17"/>
      <c r="AB19" s="17"/>
      <c r="AC19" s="17"/>
      <c r="AD19" s="17"/>
      <c r="AE19" s="17"/>
    </row>
    <row r="20" spans="1:31" s="21" customFormat="1" ht="12" customHeight="1">
      <c r="A20" s="17"/>
      <c r="B20" s="18"/>
      <c r="C20" s="17"/>
      <c r="D20" s="12" t="s">
        <v>31</v>
      </c>
      <c r="E20" s="17"/>
      <c r="F20" s="17"/>
      <c r="G20" s="17"/>
      <c r="H20" s="17"/>
      <c r="I20" s="12" t="s">
        <v>25</v>
      </c>
      <c r="J20" s="13" t="s">
        <v>32</v>
      </c>
      <c r="K20" s="17"/>
      <c r="L20" s="77"/>
      <c r="S20" s="17"/>
      <c r="T20" s="17"/>
      <c r="U20" s="17"/>
      <c r="V20" s="17"/>
      <c r="W20" s="17"/>
      <c r="X20" s="17"/>
      <c r="Y20" s="17"/>
      <c r="Z20" s="17"/>
      <c r="AA20" s="17"/>
      <c r="AB20" s="17"/>
      <c r="AC20" s="17"/>
      <c r="AD20" s="17"/>
      <c r="AE20" s="17"/>
    </row>
    <row r="21" spans="1:31" s="21" customFormat="1" ht="18" customHeight="1">
      <c r="A21" s="17"/>
      <c r="B21" s="18"/>
      <c r="C21" s="17"/>
      <c r="D21" s="17"/>
      <c r="E21" s="13" t="s">
        <v>33</v>
      </c>
      <c r="F21" s="17"/>
      <c r="G21" s="17"/>
      <c r="H21" s="17"/>
      <c r="I21" s="12" t="s">
        <v>28</v>
      </c>
      <c r="J21" s="13" t="s">
        <v>3</v>
      </c>
      <c r="K21" s="17"/>
      <c r="L21" s="77"/>
      <c r="S21" s="17"/>
      <c r="T21" s="17"/>
      <c r="U21" s="17"/>
      <c r="V21" s="17"/>
      <c r="W21" s="17"/>
      <c r="X21" s="17"/>
      <c r="Y21" s="17"/>
      <c r="Z21" s="17"/>
      <c r="AA21" s="17"/>
      <c r="AB21" s="17"/>
      <c r="AC21" s="17"/>
      <c r="AD21" s="17"/>
      <c r="AE21" s="17"/>
    </row>
    <row r="22" spans="1:31" s="21" customFormat="1" ht="6.95" customHeight="1">
      <c r="A22" s="17"/>
      <c r="B22" s="18"/>
      <c r="C22" s="17"/>
      <c r="D22" s="17"/>
      <c r="E22" s="17"/>
      <c r="F22" s="17"/>
      <c r="G22" s="17"/>
      <c r="H22" s="17"/>
      <c r="I22" s="17"/>
      <c r="J22" s="17"/>
      <c r="K22" s="17"/>
      <c r="L22" s="77"/>
      <c r="S22" s="17"/>
      <c r="T22" s="17"/>
      <c r="U22" s="17"/>
      <c r="V22" s="17"/>
      <c r="W22" s="17"/>
      <c r="X22" s="17"/>
      <c r="Y22" s="17"/>
      <c r="Z22" s="17"/>
      <c r="AA22" s="17"/>
      <c r="AB22" s="17"/>
      <c r="AC22" s="17"/>
      <c r="AD22" s="17"/>
      <c r="AE22" s="17"/>
    </row>
    <row r="23" spans="1:31" s="21" customFormat="1" ht="12" customHeight="1">
      <c r="A23" s="17"/>
      <c r="B23" s="18"/>
      <c r="C23" s="17"/>
      <c r="D23" s="12" t="s">
        <v>35</v>
      </c>
      <c r="E23" s="17"/>
      <c r="F23" s="17"/>
      <c r="G23" s="17"/>
      <c r="H23" s="17"/>
      <c r="I23" s="12" t="s">
        <v>25</v>
      </c>
      <c r="J23" s="13" t="s">
        <v>32</v>
      </c>
      <c r="K23" s="17"/>
      <c r="L23" s="77"/>
      <c r="S23" s="17"/>
      <c r="T23" s="17"/>
      <c r="U23" s="17"/>
      <c r="V23" s="17"/>
      <c r="W23" s="17"/>
      <c r="X23" s="17"/>
      <c r="Y23" s="17"/>
      <c r="Z23" s="17"/>
      <c r="AA23" s="17"/>
      <c r="AB23" s="17"/>
      <c r="AC23" s="17"/>
      <c r="AD23" s="17"/>
      <c r="AE23" s="17"/>
    </row>
    <row r="24" spans="1:31" s="21" customFormat="1" ht="18" customHeight="1">
      <c r="A24" s="17"/>
      <c r="B24" s="18"/>
      <c r="C24" s="17"/>
      <c r="D24" s="17"/>
      <c r="E24" s="13" t="s">
        <v>33</v>
      </c>
      <c r="F24" s="17"/>
      <c r="G24" s="17"/>
      <c r="H24" s="17"/>
      <c r="I24" s="12" t="s">
        <v>28</v>
      </c>
      <c r="J24" s="13" t="s">
        <v>3</v>
      </c>
      <c r="K24" s="17"/>
      <c r="L24" s="77"/>
      <c r="S24" s="17"/>
      <c r="T24" s="17"/>
      <c r="U24" s="17"/>
      <c r="V24" s="17"/>
      <c r="W24" s="17"/>
      <c r="X24" s="17"/>
      <c r="Y24" s="17"/>
      <c r="Z24" s="17"/>
      <c r="AA24" s="17"/>
      <c r="AB24" s="17"/>
      <c r="AC24" s="17"/>
      <c r="AD24" s="17"/>
      <c r="AE24" s="17"/>
    </row>
    <row r="25" spans="1:31" s="21" customFormat="1" ht="6.95" customHeight="1">
      <c r="A25" s="17"/>
      <c r="B25" s="18"/>
      <c r="C25" s="17"/>
      <c r="D25" s="17"/>
      <c r="E25" s="17"/>
      <c r="F25" s="17"/>
      <c r="G25" s="17"/>
      <c r="H25" s="17"/>
      <c r="I25" s="17"/>
      <c r="J25" s="17"/>
      <c r="K25" s="17"/>
      <c r="L25" s="77"/>
      <c r="S25" s="17"/>
      <c r="T25" s="17"/>
      <c r="U25" s="17"/>
      <c r="V25" s="17"/>
      <c r="W25" s="17"/>
      <c r="X25" s="17"/>
      <c r="Y25" s="17"/>
      <c r="Z25" s="17"/>
      <c r="AA25" s="17"/>
      <c r="AB25" s="17"/>
      <c r="AC25" s="17"/>
      <c r="AD25" s="17"/>
      <c r="AE25" s="17"/>
    </row>
    <row r="26" spans="1:31" s="21" customFormat="1" ht="12" customHeight="1">
      <c r="A26" s="17"/>
      <c r="B26" s="18"/>
      <c r="C26" s="17"/>
      <c r="D26" s="12" t="s">
        <v>36</v>
      </c>
      <c r="E26" s="17"/>
      <c r="F26" s="17"/>
      <c r="G26" s="17"/>
      <c r="H26" s="17"/>
      <c r="I26" s="17"/>
      <c r="J26" s="17"/>
      <c r="K26" s="17"/>
      <c r="L26" s="77"/>
      <c r="S26" s="17"/>
      <c r="T26" s="17"/>
      <c r="U26" s="17"/>
      <c r="V26" s="17"/>
      <c r="W26" s="17"/>
      <c r="X26" s="17"/>
      <c r="Y26" s="17"/>
      <c r="Z26" s="17"/>
      <c r="AA26" s="17"/>
      <c r="AB26" s="17"/>
      <c r="AC26" s="17"/>
      <c r="AD26" s="17"/>
      <c r="AE26" s="17"/>
    </row>
    <row r="27" spans="1:31" s="82" customFormat="1" ht="16.5" customHeight="1">
      <c r="A27" s="79"/>
      <c r="B27" s="80"/>
      <c r="C27" s="79"/>
      <c r="D27" s="79"/>
      <c r="E27" s="206" t="s">
        <v>3</v>
      </c>
      <c r="F27" s="206"/>
      <c r="G27" s="206"/>
      <c r="H27" s="206"/>
      <c r="I27" s="79"/>
      <c r="J27" s="79"/>
      <c r="K27" s="79"/>
      <c r="L27" s="81"/>
      <c r="S27" s="79"/>
      <c r="T27" s="79"/>
      <c r="U27" s="79"/>
      <c r="V27" s="79"/>
      <c r="W27" s="79"/>
      <c r="X27" s="79"/>
      <c r="Y27" s="79"/>
      <c r="Z27" s="79"/>
      <c r="AA27" s="79"/>
      <c r="AB27" s="79"/>
      <c r="AC27" s="79"/>
      <c r="AD27" s="79"/>
      <c r="AE27" s="79"/>
    </row>
    <row r="28" spans="1:31" s="21" customFormat="1" ht="6.95" customHeight="1">
      <c r="A28" s="17"/>
      <c r="B28" s="18"/>
      <c r="C28" s="17"/>
      <c r="D28" s="17"/>
      <c r="E28" s="17"/>
      <c r="F28" s="17"/>
      <c r="G28" s="17"/>
      <c r="H28" s="17"/>
      <c r="I28" s="17"/>
      <c r="J28" s="17"/>
      <c r="K28" s="17"/>
      <c r="L28" s="77"/>
      <c r="S28" s="17"/>
      <c r="T28" s="17"/>
      <c r="U28" s="17"/>
      <c r="V28" s="17"/>
      <c r="W28" s="17"/>
      <c r="X28" s="17"/>
      <c r="Y28" s="17"/>
      <c r="Z28" s="17"/>
      <c r="AA28" s="17"/>
      <c r="AB28" s="17"/>
      <c r="AC28" s="17"/>
      <c r="AD28" s="17"/>
      <c r="AE28" s="17"/>
    </row>
    <row r="29" spans="1:31" s="21" customFormat="1" ht="6.95" customHeight="1">
      <c r="A29" s="17"/>
      <c r="B29" s="18"/>
      <c r="C29" s="17"/>
      <c r="D29" s="48"/>
      <c r="E29" s="48"/>
      <c r="F29" s="48"/>
      <c r="G29" s="48"/>
      <c r="H29" s="48"/>
      <c r="I29" s="48"/>
      <c r="J29" s="48"/>
      <c r="K29" s="48"/>
      <c r="L29" s="77"/>
      <c r="S29" s="17"/>
      <c r="T29" s="17"/>
      <c r="U29" s="17"/>
      <c r="V29" s="17"/>
      <c r="W29" s="17"/>
      <c r="X29" s="17"/>
      <c r="Y29" s="17"/>
      <c r="Z29" s="17"/>
      <c r="AA29" s="17"/>
      <c r="AB29" s="17"/>
      <c r="AC29" s="17"/>
      <c r="AD29" s="17"/>
      <c r="AE29" s="17"/>
    </row>
    <row r="30" spans="1:31" s="21" customFormat="1" ht="25.35" customHeight="1">
      <c r="A30" s="17"/>
      <c r="B30" s="18"/>
      <c r="C30" s="17"/>
      <c r="D30" s="83" t="s">
        <v>38</v>
      </c>
      <c r="E30" s="17"/>
      <c r="F30" s="17"/>
      <c r="G30" s="17"/>
      <c r="H30" s="17"/>
      <c r="I30" s="17"/>
      <c r="J30" s="84">
        <f>ROUND(J87, 2)</f>
        <v>0</v>
      </c>
      <c r="K30" s="17"/>
      <c r="L30" s="77"/>
      <c r="S30" s="17"/>
      <c r="T30" s="17"/>
      <c r="U30" s="17"/>
      <c r="V30" s="17"/>
      <c r="W30" s="17"/>
      <c r="X30" s="17"/>
      <c r="Y30" s="17"/>
      <c r="Z30" s="17"/>
      <c r="AA30" s="17"/>
      <c r="AB30" s="17"/>
      <c r="AC30" s="17"/>
      <c r="AD30" s="17"/>
      <c r="AE30" s="17"/>
    </row>
    <row r="31" spans="1:31" s="21" customFormat="1" ht="6.95" customHeight="1">
      <c r="A31" s="17"/>
      <c r="B31" s="18"/>
      <c r="C31" s="17"/>
      <c r="D31" s="48"/>
      <c r="E31" s="48"/>
      <c r="F31" s="48"/>
      <c r="G31" s="48"/>
      <c r="H31" s="48"/>
      <c r="I31" s="48"/>
      <c r="J31" s="48"/>
      <c r="K31" s="48"/>
      <c r="L31" s="77"/>
      <c r="S31" s="17"/>
      <c r="T31" s="17"/>
      <c r="U31" s="17"/>
      <c r="V31" s="17"/>
      <c r="W31" s="17"/>
      <c r="X31" s="17"/>
      <c r="Y31" s="17"/>
      <c r="Z31" s="17"/>
      <c r="AA31" s="17"/>
      <c r="AB31" s="17"/>
      <c r="AC31" s="17"/>
      <c r="AD31" s="17"/>
      <c r="AE31" s="17"/>
    </row>
    <row r="32" spans="1:31" s="21" customFormat="1" ht="14.45" customHeight="1">
      <c r="A32" s="17"/>
      <c r="B32" s="18"/>
      <c r="C32" s="17"/>
      <c r="D32" s="17"/>
      <c r="E32" s="17"/>
      <c r="F32" s="85" t="s">
        <v>40</v>
      </c>
      <c r="G32" s="17"/>
      <c r="H32" s="17"/>
      <c r="I32" s="85" t="s">
        <v>39</v>
      </c>
      <c r="J32" s="85" t="s">
        <v>41</v>
      </c>
      <c r="K32" s="17"/>
      <c r="L32" s="77"/>
      <c r="S32" s="17"/>
      <c r="T32" s="17"/>
      <c r="U32" s="17"/>
      <c r="V32" s="17"/>
      <c r="W32" s="17"/>
      <c r="X32" s="17"/>
      <c r="Y32" s="17"/>
      <c r="Z32" s="17"/>
      <c r="AA32" s="17"/>
      <c r="AB32" s="17"/>
      <c r="AC32" s="17"/>
      <c r="AD32" s="17"/>
      <c r="AE32" s="17"/>
    </row>
    <row r="33" spans="1:31" s="21" customFormat="1" ht="14.45" customHeight="1">
      <c r="A33" s="17"/>
      <c r="B33" s="18"/>
      <c r="C33" s="17"/>
      <c r="D33" s="86" t="s">
        <v>42</v>
      </c>
      <c r="E33" s="12" t="s">
        <v>43</v>
      </c>
      <c r="F33" s="87">
        <f>ROUND((SUM(BE87:BE148)),  2)</f>
        <v>0</v>
      </c>
      <c r="G33" s="17"/>
      <c r="H33" s="17"/>
      <c r="I33" s="88">
        <v>0.21</v>
      </c>
      <c r="J33" s="87">
        <f>ROUND(((SUM(BE87:BE148))*I33),  2)</f>
        <v>0</v>
      </c>
      <c r="K33" s="17"/>
      <c r="L33" s="77"/>
      <c r="S33" s="17"/>
      <c r="T33" s="17"/>
      <c r="U33" s="17"/>
      <c r="V33" s="17"/>
      <c r="W33" s="17"/>
      <c r="X33" s="17"/>
      <c r="Y33" s="17"/>
      <c r="Z33" s="17"/>
      <c r="AA33" s="17"/>
      <c r="AB33" s="17"/>
      <c r="AC33" s="17"/>
      <c r="AD33" s="17"/>
      <c r="AE33" s="17"/>
    </row>
    <row r="34" spans="1:31" s="21" customFormat="1" ht="14.45" customHeight="1">
      <c r="A34" s="17"/>
      <c r="B34" s="18"/>
      <c r="C34" s="17"/>
      <c r="D34" s="17"/>
      <c r="E34" s="12" t="s">
        <v>44</v>
      </c>
      <c r="F34" s="87">
        <f>ROUND((SUM(BF87:BF148)),  2)</f>
        <v>0</v>
      </c>
      <c r="G34" s="17"/>
      <c r="H34" s="17"/>
      <c r="I34" s="88">
        <v>0.15</v>
      </c>
      <c r="J34" s="87">
        <f>ROUND(((SUM(BF87:BF148))*I34),  2)</f>
        <v>0</v>
      </c>
      <c r="K34" s="17"/>
      <c r="L34" s="77"/>
      <c r="S34" s="17"/>
      <c r="T34" s="17"/>
      <c r="U34" s="17"/>
      <c r="V34" s="17"/>
      <c r="W34" s="17"/>
      <c r="X34" s="17"/>
      <c r="Y34" s="17"/>
      <c r="Z34" s="17"/>
      <c r="AA34" s="17"/>
      <c r="AB34" s="17"/>
      <c r="AC34" s="17"/>
      <c r="AD34" s="17"/>
      <c r="AE34" s="17"/>
    </row>
    <row r="35" spans="1:31" s="21" customFormat="1" ht="14.45" hidden="1" customHeight="1">
      <c r="A35" s="17"/>
      <c r="B35" s="18"/>
      <c r="C35" s="17"/>
      <c r="D35" s="17"/>
      <c r="E35" s="12" t="s">
        <v>45</v>
      </c>
      <c r="F35" s="87">
        <f>ROUND((SUM(BG87:BG148)),  2)</f>
        <v>0</v>
      </c>
      <c r="G35" s="17"/>
      <c r="H35" s="17"/>
      <c r="I35" s="88">
        <v>0.21</v>
      </c>
      <c r="J35" s="87">
        <f>0</f>
        <v>0</v>
      </c>
      <c r="K35" s="17"/>
      <c r="L35" s="77"/>
      <c r="S35" s="17"/>
      <c r="T35" s="17"/>
      <c r="U35" s="17"/>
      <c r="V35" s="17"/>
      <c r="W35" s="17"/>
      <c r="X35" s="17"/>
      <c r="Y35" s="17"/>
      <c r="Z35" s="17"/>
      <c r="AA35" s="17"/>
      <c r="AB35" s="17"/>
      <c r="AC35" s="17"/>
      <c r="AD35" s="17"/>
      <c r="AE35" s="17"/>
    </row>
    <row r="36" spans="1:31" s="21" customFormat="1" ht="14.45" hidden="1" customHeight="1">
      <c r="A36" s="17"/>
      <c r="B36" s="18"/>
      <c r="C36" s="17"/>
      <c r="D36" s="17"/>
      <c r="E36" s="12" t="s">
        <v>46</v>
      </c>
      <c r="F36" s="87">
        <f>ROUND((SUM(BH87:BH148)),  2)</f>
        <v>0</v>
      </c>
      <c r="G36" s="17"/>
      <c r="H36" s="17"/>
      <c r="I36" s="88">
        <v>0.15</v>
      </c>
      <c r="J36" s="87">
        <f>0</f>
        <v>0</v>
      </c>
      <c r="K36" s="17"/>
      <c r="L36" s="77"/>
      <c r="S36" s="17"/>
      <c r="T36" s="17"/>
      <c r="U36" s="17"/>
      <c r="V36" s="17"/>
      <c r="W36" s="17"/>
      <c r="X36" s="17"/>
      <c r="Y36" s="17"/>
      <c r="Z36" s="17"/>
      <c r="AA36" s="17"/>
      <c r="AB36" s="17"/>
      <c r="AC36" s="17"/>
      <c r="AD36" s="17"/>
      <c r="AE36" s="17"/>
    </row>
    <row r="37" spans="1:31" s="21" customFormat="1" ht="14.45" hidden="1" customHeight="1">
      <c r="A37" s="17"/>
      <c r="B37" s="18"/>
      <c r="C37" s="17"/>
      <c r="D37" s="17"/>
      <c r="E37" s="12" t="s">
        <v>47</v>
      </c>
      <c r="F37" s="87">
        <f>ROUND((SUM(BI87:BI148)),  2)</f>
        <v>0</v>
      </c>
      <c r="G37" s="17"/>
      <c r="H37" s="17"/>
      <c r="I37" s="88">
        <v>0</v>
      </c>
      <c r="J37" s="87">
        <f>0</f>
        <v>0</v>
      </c>
      <c r="K37" s="17"/>
      <c r="L37" s="77"/>
      <c r="S37" s="17"/>
      <c r="T37" s="17"/>
      <c r="U37" s="17"/>
      <c r="V37" s="17"/>
      <c r="W37" s="17"/>
      <c r="X37" s="17"/>
      <c r="Y37" s="17"/>
      <c r="Z37" s="17"/>
      <c r="AA37" s="17"/>
      <c r="AB37" s="17"/>
      <c r="AC37" s="17"/>
      <c r="AD37" s="17"/>
      <c r="AE37" s="17"/>
    </row>
    <row r="38" spans="1:31" s="21" customFormat="1" ht="6.95" customHeight="1">
      <c r="A38" s="17"/>
      <c r="B38" s="18"/>
      <c r="C38" s="17"/>
      <c r="D38" s="17"/>
      <c r="E38" s="17"/>
      <c r="F38" s="17"/>
      <c r="G38" s="17"/>
      <c r="H38" s="17"/>
      <c r="I38" s="17"/>
      <c r="J38" s="17"/>
      <c r="K38" s="17"/>
      <c r="L38" s="77"/>
      <c r="S38" s="17"/>
      <c r="T38" s="17"/>
      <c r="U38" s="17"/>
      <c r="V38" s="17"/>
      <c r="W38" s="17"/>
      <c r="X38" s="17"/>
      <c r="Y38" s="17"/>
      <c r="Z38" s="17"/>
      <c r="AA38" s="17"/>
      <c r="AB38" s="17"/>
      <c r="AC38" s="17"/>
      <c r="AD38" s="17"/>
      <c r="AE38" s="17"/>
    </row>
    <row r="39" spans="1:31" s="21" customFormat="1" ht="25.35" customHeight="1">
      <c r="A39" s="17"/>
      <c r="B39" s="18"/>
      <c r="C39" s="89"/>
      <c r="D39" s="90" t="s">
        <v>48</v>
      </c>
      <c r="E39" s="42"/>
      <c r="F39" s="42"/>
      <c r="G39" s="91" t="s">
        <v>49</v>
      </c>
      <c r="H39" s="92" t="s">
        <v>50</v>
      </c>
      <c r="I39" s="42"/>
      <c r="J39" s="93">
        <f>SUM(J30:J37)</f>
        <v>0</v>
      </c>
      <c r="K39" s="94"/>
      <c r="L39" s="77"/>
      <c r="S39" s="17"/>
      <c r="T39" s="17"/>
      <c r="U39" s="17"/>
      <c r="V39" s="17"/>
      <c r="W39" s="17"/>
      <c r="X39" s="17"/>
      <c r="Y39" s="17"/>
      <c r="Z39" s="17"/>
      <c r="AA39" s="17"/>
      <c r="AB39" s="17"/>
      <c r="AC39" s="17"/>
      <c r="AD39" s="17"/>
      <c r="AE39" s="17"/>
    </row>
    <row r="40" spans="1:31" s="21" customFormat="1" ht="14.45" customHeight="1">
      <c r="A40" s="17"/>
      <c r="B40" s="28"/>
      <c r="C40" s="29"/>
      <c r="D40" s="29"/>
      <c r="E40" s="29"/>
      <c r="F40" s="29"/>
      <c r="G40" s="29"/>
      <c r="H40" s="29"/>
      <c r="I40" s="29"/>
      <c r="J40" s="29"/>
      <c r="K40" s="29"/>
      <c r="L40" s="77"/>
      <c r="S40" s="17"/>
      <c r="T40" s="17"/>
      <c r="U40" s="17"/>
      <c r="V40" s="17"/>
      <c r="W40" s="17"/>
      <c r="X40" s="17"/>
      <c r="Y40" s="17"/>
      <c r="Z40" s="17"/>
      <c r="AA40" s="17"/>
      <c r="AB40" s="17"/>
      <c r="AC40" s="17"/>
      <c r="AD40" s="17"/>
      <c r="AE40" s="17"/>
    </row>
    <row r="44" spans="1:31" s="21" customFormat="1" ht="6.95" hidden="1" customHeight="1">
      <c r="A44" s="17"/>
      <c r="B44" s="30"/>
      <c r="C44" s="31"/>
      <c r="D44" s="31"/>
      <c r="E44" s="31"/>
      <c r="F44" s="31"/>
      <c r="G44" s="31"/>
      <c r="H44" s="31"/>
      <c r="I44" s="31"/>
      <c r="J44" s="31"/>
      <c r="K44" s="31"/>
      <c r="L44" s="77"/>
      <c r="S44" s="17"/>
      <c r="T44" s="17"/>
      <c r="U44" s="17"/>
      <c r="V44" s="17"/>
      <c r="W44" s="17"/>
      <c r="X44" s="17"/>
      <c r="Y44" s="17"/>
      <c r="Z44" s="17"/>
      <c r="AA44" s="17"/>
      <c r="AB44" s="17"/>
      <c r="AC44" s="17"/>
      <c r="AD44" s="17"/>
      <c r="AE44" s="17"/>
    </row>
    <row r="45" spans="1:31" s="21" customFormat="1" ht="24.95" hidden="1" customHeight="1">
      <c r="A45" s="17"/>
      <c r="B45" s="18"/>
      <c r="C45" s="7" t="s">
        <v>92</v>
      </c>
      <c r="D45" s="17"/>
      <c r="E45" s="17"/>
      <c r="F45" s="17"/>
      <c r="G45" s="17"/>
      <c r="H45" s="17"/>
      <c r="I45" s="17"/>
      <c r="J45" s="17"/>
      <c r="K45" s="17"/>
      <c r="L45" s="77"/>
      <c r="S45" s="17"/>
      <c r="T45" s="17"/>
      <c r="U45" s="17"/>
      <c r="V45" s="17"/>
      <c r="W45" s="17"/>
      <c r="X45" s="17"/>
      <c r="Y45" s="17"/>
      <c r="Z45" s="17"/>
      <c r="AA45" s="17"/>
      <c r="AB45" s="17"/>
      <c r="AC45" s="17"/>
      <c r="AD45" s="17"/>
      <c r="AE45" s="17"/>
    </row>
    <row r="46" spans="1:31" s="21" customFormat="1" ht="6.95" hidden="1" customHeight="1">
      <c r="A46" s="17"/>
      <c r="B46" s="18"/>
      <c r="C46" s="17"/>
      <c r="D46" s="17"/>
      <c r="E46" s="17"/>
      <c r="F46" s="17"/>
      <c r="G46" s="17"/>
      <c r="H46" s="17"/>
      <c r="I46" s="17"/>
      <c r="J46" s="17"/>
      <c r="K46" s="17"/>
      <c r="L46" s="77"/>
      <c r="S46" s="17"/>
      <c r="T46" s="17"/>
      <c r="U46" s="17"/>
      <c r="V46" s="17"/>
      <c r="W46" s="17"/>
      <c r="X46" s="17"/>
      <c r="Y46" s="17"/>
      <c r="Z46" s="17"/>
      <c r="AA46" s="17"/>
      <c r="AB46" s="17"/>
      <c r="AC46" s="17"/>
      <c r="AD46" s="17"/>
      <c r="AE46" s="17"/>
    </row>
    <row r="47" spans="1:31" s="21" customFormat="1" ht="12" hidden="1" customHeight="1">
      <c r="A47" s="17"/>
      <c r="B47" s="18"/>
      <c r="C47" s="12" t="s">
        <v>17</v>
      </c>
      <c r="D47" s="17"/>
      <c r="E47" s="17"/>
      <c r="F47" s="17"/>
      <c r="G47" s="17"/>
      <c r="H47" s="17"/>
      <c r="I47" s="17"/>
      <c r="J47" s="17"/>
      <c r="K47" s="17"/>
      <c r="L47" s="77"/>
      <c r="S47" s="17"/>
      <c r="T47" s="17"/>
      <c r="U47" s="17"/>
      <c r="V47" s="17"/>
      <c r="W47" s="17"/>
      <c r="X47" s="17"/>
      <c r="Y47" s="17"/>
      <c r="Z47" s="17"/>
      <c r="AA47" s="17"/>
      <c r="AB47" s="17"/>
      <c r="AC47" s="17"/>
      <c r="AD47" s="17"/>
      <c r="AE47" s="17"/>
    </row>
    <row r="48" spans="1:31" s="21" customFormat="1" ht="16.5" hidden="1" customHeight="1">
      <c r="A48" s="17"/>
      <c r="B48" s="18"/>
      <c r="C48" s="17"/>
      <c r="D48" s="17"/>
      <c r="E48" s="211" t="str">
        <f>E7</f>
        <v>REVITALIZACE  RYBNÍKA  P.Č.  1394</v>
      </c>
      <c r="F48" s="212"/>
      <c r="G48" s="212"/>
      <c r="H48" s="212"/>
      <c r="I48" s="17"/>
      <c r="J48" s="17"/>
      <c r="K48" s="17"/>
      <c r="L48" s="77"/>
      <c r="S48" s="17"/>
      <c r="T48" s="17"/>
      <c r="U48" s="17"/>
      <c r="V48" s="17"/>
      <c r="W48" s="17"/>
      <c r="X48" s="17"/>
      <c r="Y48" s="17"/>
      <c r="Z48" s="17"/>
      <c r="AA48" s="17"/>
      <c r="AB48" s="17"/>
      <c r="AC48" s="17"/>
      <c r="AD48" s="17"/>
      <c r="AE48" s="17"/>
    </row>
    <row r="49" spans="1:47" s="21" customFormat="1" ht="12" hidden="1" customHeight="1">
      <c r="A49" s="17"/>
      <c r="B49" s="18"/>
      <c r="C49" s="12" t="s">
        <v>90</v>
      </c>
      <c r="D49" s="17"/>
      <c r="E49" s="17"/>
      <c r="F49" s="17"/>
      <c r="G49" s="17"/>
      <c r="H49" s="17"/>
      <c r="I49" s="17"/>
      <c r="J49" s="17"/>
      <c r="K49" s="17"/>
      <c r="L49" s="77"/>
      <c r="S49" s="17"/>
      <c r="T49" s="17"/>
      <c r="U49" s="17"/>
      <c r="V49" s="17"/>
      <c r="W49" s="17"/>
      <c r="X49" s="17"/>
      <c r="Y49" s="17"/>
      <c r="Z49" s="17"/>
      <c r="AA49" s="17"/>
      <c r="AB49" s="17"/>
      <c r="AC49" s="17"/>
      <c r="AD49" s="17"/>
      <c r="AE49" s="17"/>
    </row>
    <row r="50" spans="1:47" s="21" customFormat="1" ht="16.5" hidden="1" customHeight="1">
      <c r="A50" s="17"/>
      <c r="B50" s="18"/>
      <c r="C50" s="17"/>
      <c r="D50" s="17"/>
      <c r="E50" s="177" t="str">
        <f>E9</f>
        <v>001 - Úprava břehů</v>
      </c>
      <c r="F50" s="210"/>
      <c r="G50" s="210"/>
      <c r="H50" s="210"/>
      <c r="I50" s="17"/>
      <c r="J50" s="17"/>
      <c r="K50" s="17"/>
      <c r="L50" s="77"/>
      <c r="S50" s="17"/>
      <c r="T50" s="17"/>
      <c r="U50" s="17"/>
      <c r="V50" s="17"/>
      <c r="W50" s="17"/>
      <c r="X50" s="17"/>
      <c r="Y50" s="17"/>
      <c r="Z50" s="17"/>
      <c r="AA50" s="17"/>
      <c r="AB50" s="17"/>
      <c r="AC50" s="17"/>
      <c r="AD50" s="17"/>
      <c r="AE50" s="17"/>
    </row>
    <row r="51" spans="1:47" s="21" customFormat="1" ht="6.95" hidden="1" customHeight="1">
      <c r="A51" s="17"/>
      <c r="B51" s="18"/>
      <c r="C51" s="17"/>
      <c r="D51" s="17"/>
      <c r="E51" s="17"/>
      <c r="F51" s="17"/>
      <c r="G51" s="17"/>
      <c r="H51" s="17"/>
      <c r="I51" s="17"/>
      <c r="J51" s="17"/>
      <c r="K51" s="17"/>
      <c r="L51" s="77"/>
      <c r="S51" s="17"/>
      <c r="T51" s="17"/>
      <c r="U51" s="17"/>
      <c r="V51" s="17"/>
      <c r="W51" s="17"/>
      <c r="X51" s="17"/>
      <c r="Y51" s="17"/>
      <c r="Z51" s="17"/>
      <c r="AA51" s="17"/>
      <c r="AB51" s="17"/>
      <c r="AC51" s="17"/>
      <c r="AD51" s="17"/>
      <c r="AE51" s="17"/>
    </row>
    <row r="52" spans="1:47" s="21" customFormat="1" ht="12" hidden="1" customHeight="1">
      <c r="A52" s="17"/>
      <c r="B52" s="18"/>
      <c r="C52" s="12" t="s">
        <v>21</v>
      </c>
      <c r="D52" s="17"/>
      <c r="E52" s="17"/>
      <c r="F52" s="13" t="str">
        <f>F12</f>
        <v>Budíkovice</v>
      </c>
      <c r="G52" s="17"/>
      <c r="H52" s="17"/>
      <c r="I52" s="12" t="s">
        <v>23</v>
      </c>
      <c r="J52" s="78" t="str">
        <f>IF(J12="","",J12)</f>
        <v>Vyplň údaj</v>
      </c>
      <c r="K52" s="17"/>
      <c r="L52" s="77"/>
      <c r="S52" s="17"/>
      <c r="T52" s="17"/>
      <c r="U52" s="17"/>
      <c r="V52" s="17"/>
      <c r="W52" s="17"/>
      <c r="X52" s="17"/>
      <c r="Y52" s="17"/>
      <c r="Z52" s="17"/>
      <c r="AA52" s="17"/>
      <c r="AB52" s="17"/>
      <c r="AC52" s="17"/>
      <c r="AD52" s="17"/>
      <c r="AE52" s="17"/>
    </row>
    <row r="53" spans="1:47" s="21" customFormat="1" ht="6.95" hidden="1" customHeight="1">
      <c r="A53" s="17"/>
      <c r="B53" s="18"/>
      <c r="C53" s="17"/>
      <c r="D53" s="17"/>
      <c r="E53" s="17"/>
      <c r="F53" s="17"/>
      <c r="G53" s="17"/>
      <c r="H53" s="17"/>
      <c r="I53" s="17"/>
      <c r="J53" s="17"/>
      <c r="K53" s="17"/>
      <c r="L53" s="77"/>
      <c r="S53" s="17"/>
      <c r="T53" s="17"/>
      <c r="U53" s="17"/>
      <c r="V53" s="17"/>
      <c r="W53" s="17"/>
      <c r="X53" s="17"/>
      <c r="Y53" s="17"/>
      <c r="Z53" s="17"/>
      <c r="AA53" s="17"/>
      <c r="AB53" s="17"/>
      <c r="AC53" s="17"/>
      <c r="AD53" s="17"/>
      <c r="AE53" s="17"/>
    </row>
    <row r="54" spans="1:47" s="21" customFormat="1" ht="15.2" hidden="1" customHeight="1">
      <c r="A54" s="17"/>
      <c r="B54" s="18"/>
      <c r="C54" s="12" t="s">
        <v>24</v>
      </c>
      <c r="D54" s="17"/>
      <c r="E54" s="17"/>
      <c r="F54" s="13" t="str">
        <f>E15</f>
        <v>Město Třebíč</v>
      </c>
      <c r="G54" s="17"/>
      <c r="H54" s="17"/>
      <c r="I54" s="12" t="s">
        <v>31</v>
      </c>
      <c r="J54" s="95" t="str">
        <f>E21</f>
        <v>KOINVEST, s.r.o.</v>
      </c>
      <c r="K54" s="17"/>
      <c r="L54" s="77"/>
      <c r="S54" s="17"/>
      <c r="T54" s="17"/>
      <c r="U54" s="17"/>
      <c r="V54" s="17"/>
      <c r="W54" s="17"/>
      <c r="X54" s="17"/>
      <c r="Y54" s="17"/>
      <c r="Z54" s="17"/>
      <c r="AA54" s="17"/>
      <c r="AB54" s="17"/>
      <c r="AC54" s="17"/>
      <c r="AD54" s="17"/>
      <c r="AE54" s="17"/>
    </row>
    <row r="55" spans="1:47" s="21" customFormat="1" ht="15.2" hidden="1" customHeight="1">
      <c r="A55" s="17"/>
      <c r="B55" s="18"/>
      <c r="C55" s="12" t="s">
        <v>29</v>
      </c>
      <c r="D55" s="17"/>
      <c r="E55" s="17"/>
      <c r="F55" s="13" t="str">
        <f>IF(E18="","",E18)</f>
        <v>Vyplň údaj</v>
      </c>
      <c r="G55" s="17"/>
      <c r="H55" s="17"/>
      <c r="I55" s="12" t="s">
        <v>35</v>
      </c>
      <c r="J55" s="95" t="str">
        <f>E24</f>
        <v>KOINVEST, s.r.o.</v>
      </c>
      <c r="K55" s="17"/>
      <c r="L55" s="77"/>
      <c r="S55" s="17"/>
      <c r="T55" s="17"/>
      <c r="U55" s="17"/>
      <c r="V55" s="17"/>
      <c r="W55" s="17"/>
      <c r="X55" s="17"/>
      <c r="Y55" s="17"/>
      <c r="Z55" s="17"/>
      <c r="AA55" s="17"/>
      <c r="AB55" s="17"/>
      <c r="AC55" s="17"/>
      <c r="AD55" s="17"/>
      <c r="AE55" s="17"/>
    </row>
    <row r="56" spans="1:47" s="21" customFormat="1" ht="10.35" hidden="1" customHeight="1">
      <c r="A56" s="17"/>
      <c r="B56" s="18"/>
      <c r="C56" s="17"/>
      <c r="D56" s="17"/>
      <c r="E56" s="17"/>
      <c r="F56" s="17"/>
      <c r="G56" s="17"/>
      <c r="H56" s="17"/>
      <c r="I56" s="17"/>
      <c r="J56" s="17"/>
      <c r="K56" s="17"/>
      <c r="L56" s="77"/>
      <c r="S56" s="17"/>
      <c r="T56" s="17"/>
      <c r="U56" s="17"/>
      <c r="V56" s="17"/>
      <c r="W56" s="17"/>
      <c r="X56" s="17"/>
      <c r="Y56" s="17"/>
      <c r="Z56" s="17"/>
      <c r="AA56" s="17"/>
      <c r="AB56" s="17"/>
      <c r="AC56" s="17"/>
      <c r="AD56" s="17"/>
      <c r="AE56" s="17"/>
    </row>
    <row r="57" spans="1:47" s="21" customFormat="1" ht="29.25" hidden="1" customHeight="1">
      <c r="A57" s="17"/>
      <c r="B57" s="18"/>
      <c r="C57" s="96" t="s">
        <v>93</v>
      </c>
      <c r="D57" s="89"/>
      <c r="E57" s="89"/>
      <c r="F57" s="89"/>
      <c r="G57" s="89"/>
      <c r="H57" s="89"/>
      <c r="I57" s="89"/>
      <c r="J57" s="97" t="s">
        <v>94</v>
      </c>
      <c r="K57" s="89"/>
      <c r="L57" s="77"/>
      <c r="S57" s="17"/>
      <c r="T57" s="17"/>
      <c r="U57" s="17"/>
      <c r="V57" s="17"/>
      <c r="W57" s="17"/>
      <c r="X57" s="17"/>
      <c r="Y57" s="17"/>
      <c r="Z57" s="17"/>
      <c r="AA57" s="17"/>
      <c r="AB57" s="17"/>
      <c r="AC57" s="17"/>
      <c r="AD57" s="17"/>
      <c r="AE57" s="17"/>
    </row>
    <row r="58" spans="1:47" s="21" customFormat="1" ht="10.35" hidden="1" customHeight="1">
      <c r="A58" s="17"/>
      <c r="B58" s="18"/>
      <c r="C58" s="17"/>
      <c r="D58" s="17"/>
      <c r="E58" s="17"/>
      <c r="F58" s="17"/>
      <c r="G58" s="17"/>
      <c r="H58" s="17"/>
      <c r="I58" s="17"/>
      <c r="J58" s="17"/>
      <c r="K58" s="17"/>
      <c r="L58" s="77"/>
      <c r="S58" s="17"/>
      <c r="T58" s="17"/>
      <c r="U58" s="17"/>
      <c r="V58" s="17"/>
      <c r="W58" s="17"/>
      <c r="X58" s="17"/>
      <c r="Y58" s="17"/>
      <c r="Z58" s="17"/>
      <c r="AA58" s="17"/>
      <c r="AB58" s="17"/>
      <c r="AC58" s="17"/>
      <c r="AD58" s="17"/>
      <c r="AE58" s="17"/>
    </row>
    <row r="59" spans="1:47" s="21" customFormat="1" ht="22.9" hidden="1" customHeight="1">
      <c r="A59" s="17"/>
      <c r="B59" s="18"/>
      <c r="C59" s="98" t="s">
        <v>70</v>
      </c>
      <c r="D59" s="17"/>
      <c r="E59" s="17"/>
      <c r="F59" s="17"/>
      <c r="G59" s="17"/>
      <c r="H59" s="17"/>
      <c r="I59" s="17"/>
      <c r="J59" s="84">
        <f>J87</f>
        <v>0</v>
      </c>
      <c r="K59" s="17"/>
      <c r="L59" s="77"/>
      <c r="S59" s="17"/>
      <c r="T59" s="17"/>
      <c r="U59" s="17"/>
      <c r="V59" s="17"/>
      <c r="W59" s="17"/>
      <c r="X59" s="17"/>
      <c r="Y59" s="17"/>
      <c r="Z59" s="17"/>
      <c r="AA59" s="17"/>
      <c r="AB59" s="17"/>
      <c r="AC59" s="17"/>
      <c r="AD59" s="17"/>
      <c r="AE59" s="17"/>
      <c r="AU59" s="3" t="s">
        <v>95</v>
      </c>
    </row>
    <row r="60" spans="1:47" s="99" customFormat="1" ht="24.95" hidden="1" customHeight="1">
      <c r="B60" s="100"/>
      <c r="D60" s="101" t="s">
        <v>96</v>
      </c>
      <c r="E60" s="102"/>
      <c r="F60" s="102"/>
      <c r="G60" s="102"/>
      <c r="H60" s="102"/>
      <c r="I60" s="102"/>
      <c r="J60" s="103">
        <f>J88</f>
        <v>0</v>
      </c>
      <c r="L60" s="100"/>
    </row>
    <row r="61" spans="1:47" s="104" customFormat="1" ht="19.899999999999999" hidden="1" customHeight="1">
      <c r="B61" s="105"/>
      <c r="D61" s="106" t="s">
        <v>97</v>
      </c>
      <c r="E61" s="107"/>
      <c r="F61" s="107"/>
      <c r="G61" s="107"/>
      <c r="H61" s="107"/>
      <c r="I61" s="107"/>
      <c r="J61" s="108">
        <f>J89</f>
        <v>0</v>
      </c>
      <c r="L61" s="105"/>
    </row>
    <row r="62" spans="1:47" s="104" customFormat="1" ht="19.899999999999999" hidden="1" customHeight="1">
      <c r="B62" s="105"/>
      <c r="D62" s="106" t="s">
        <v>98</v>
      </c>
      <c r="E62" s="107"/>
      <c r="F62" s="107"/>
      <c r="G62" s="107"/>
      <c r="H62" s="107"/>
      <c r="I62" s="107"/>
      <c r="J62" s="108">
        <f>J98</f>
        <v>0</v>
      </c>
      <c r="L62" s="105"/>
    </row>
    <row r="63" spans="1:47" s="104" customFormat="1" ht="19.899999999999999" hidden="1" customHeight="1">
      <c r="B63" s="105"/>
      <c r="D63" s="106" t="s">
        <v>99</v>
      </c>
      <c r="E63" s="107"/>
      <c r="F63" s="107"/>
      <c r="G63" s="107"/>
      <c r="H63" s="107"/>
      <c r="I63" s="107"/>
      <c r="J63" s="108">
        <f>J105</f>
        <v>0</v>
      </c>
      <c r="L63" s="105"/>
    </row>
    <row r="64" spans="1:47" s="104" customFormat="1" ht="19.899999999999999" hidden="1" customHeight="1">
      <c r="B64" s="105"/>
      <c r="D64" s="106" t="s">
        <v>100</v>
      </c>
      <c r="E64" s="107"/>
      <c r="F64" s="107"/>
      <c r="G64" s="107"/>
      <c r="H64" s="107"/>
      <c r="I64" s="107"/>
      <c r="J64" s="108">
        <f>J117</f>
        <v>0</v>
      </c>
      <c r="L64" s="105"/>
    </row>
    <row r="65" spans="1:31" s="104" customFormat="1" ht="19.899999999999999" hidden="1" customHeight="1">
      <c r="B65" s="105"/>
      <c r="D65" s="106" t="s">
        <v>101</v>
      </c>
      <c r="E65" s="107"/>
      <c r="F65" s="107"/>
      <c r="G65" s="107"/>
      <c r="H65" s="107"/>
      <c r="I65" s="107"/>
      <c r="J65" s="108">
        <f>J122</f>
        <v>0</v>
      </c>
      <c r="L65" s="105"/>
    </row>
    <row r="66" spans="1:31" s="104" customFormat="1" ht="19.899999999999999" hidden="1" customHeight="1">
      <c r="B66" s="105"/>
      <c r="D66" s="106" t="s">
        <v>102</v>
      </c>
      <c r="E66" s="107"/>
      <c r="F66" s="107"/>
      <c r="G66" s="107"/>
      <c r="H66" s="107"/>
      <c r="I66" s="107"/>
      <c r="J66" s="108">
        <f>J137</f>
        <v>0</v>
      </c>
      <c r="L66" s="105"/>
    </row>
    <row r="67" spans="1:31" s="104" customFormat="1" ht="19.899999999999999" hidden="1" customHeight="1">
      <c r="B67" s="105"/>
      <c r="D67" s="106" t="s">
        <v>103</v>
      </c>
      <c r="E67" s="107"/>
      <c r="F67" s="107"/>
      <c r="G67" s="107"/>
      <c r="H67" s="107"/>
      <c r="I67" s="107"/>
      <c r="J67" s="108">
        <f>J146</f>
        <v>0</v>
      </c>
      <c r="L67" s="105"/>
    </row>
    <row r="68" spans="1:31" s="21" customFormat="1" ht="21.75" hidden="1" customHeight="1">
      <c r="A68" s="17"/>
      <c r="B68" s="18"/>
      <c r="C68" s="17"/>
      <c r="D68" s="17"/>
      <c r="E68" s="17"/>
      <c r="F68" s="17"/>
      <c r="G68" s="17"/>
      <c r="H68" s="17"/>
      <c r="I68" s="17"/>
      <c r="J68" s="17"/>
      <c r="K68" s="17"/>
      <c r="L68" s="77"/>
      <c r="S68" s="17"/>
      <c r="T68" s="17"/>
      <c r="U68" s="17"/>
      <c r="V68" s="17"/>
      <c r="W68" s="17"/>
      <c r="X68" s="17"/>
      <c r="Y68" s="17"/>
      <c r="Z68" s="17"/>
      <c r="AA68" s="17"/>
      <c r="AB68" s="17"/>
      <c r="AC68" s="17"/>
      <c r="AD68" s="17"/>
      <c r="AE68" s="17"/>
    </row>
    <row r="69" spans="1:31" s="21" customFormat="1" ht="6.95" hidden="1" customHeight="1">
      <c r="A69" s="17"/>
      <c r="B69" s="28"/>
      <c r="C69" s="29"/>
      <c r="D69" s="29"/>
      <c r="E69" s="29"/>
      <c r="F69" s="29"/>
      <c r="G69" s="29"/>
      <c r="H69" s="29"/>
      <c r="I69" s="29"/>
      <c r="J69" s="29"/>
      <c r="K69" s="29"/>
      <c r="L69" s="77"/>
      <c r="S69" s="17"/>
      <c r="T69" s="17"/>
      <c r="U69" s="17"/>
      <c r="V69" s="17"/>
      <c r="W69" s="17"/>
      <c r="X69" s="17"/>
      <c r="Y69" s="17"/>
      <c r="Z69" s="17"/>
      <c r="AA69" s="17"/>
      <c r="AB69" s="17"/>
      <c r="AC69" s="17"/>
      <c r="AD69" s="17"/>
      <c r="AE69" s="17"/>
    </row>
    <row r="70" spans="1:31" hidden="1"/>
    <row r="71" spans="1:31" hidden="1"/>
    <row r="72" spans="1:31" hidden="1"/>
    <row r="73" spans="1:31" s="21" customFormat="1" ht="6.95" customHeight="1">
      <c r="A73" s="17"/>
      <c r="B73" s="30"/>
      <c r="C73" s="31"/>
      <c r="D73" s="31"/>
      <c r="E73" s="31"/>
      <c r="F73" s="31"/>
      <c r="G73" s="31"/>
      <c r="H73" s="31"/>
      <c r="I73" s="31"/>
      <c r="J73" s="31"/>
      <c r="K73" s="31"/>
      <c r="L73" s="77"/>
      <c r="S73" s="17"/>
      <c r="T73" s="17"/>
      <c r="U73" s="17"/>
      <c r="V73" s="17"/>
      <c r="W73" s="17"/>
      <c r="X73" s="17"/>
      <c r="Y73" s="17"/>
      <c r="Z73" s="17"/>
      <c r="AA73" s="17"/>
      <c r="AB73" s="17"/>
      <c r="AC73" s="17"/>
      <c r="AD73" s="17"/>
      <c r="AE73" s="17"/>
    </row>
    <row r="74" spans="1:31" s="21" customFormat="1" ht="24.95" customHeight="1">
      <c r="A74" s="17"/>
      <c r="B74" s="18"/>
      <c r="C74" s="7" t="s">
        <v>104</v>
      </c>
      <c r="D74" s="17"/>
      <c r="E74" s="17"/>
      <c r="F74" s="17"/>
      <c r="G74" s="17"/>
      <c r="H74" s="17"/>
      <c r="I74" s="17"/>
      <c r="J74" s="17"/>
      <c r="K74" s="17"/>
      <c r="L74" s="77"/>
      <c r="S74" s="17"/>
      <c r="T74" s="17"/>
      <c r="U74" s="17"/>
      <c r="V74" s="17"/>
      <c r="W74" s="17"/>
      <c r="X74" s="17"/>
      <c r="Y74" s="17"/>
      <c r="Z74" s="17"/>
      <c r="AA74" s="17"/>
      <c r="AB74" s="17"/>
      <c r="AC74" s="17"/>
      <c r="AD74" s="17"/>
      <c r="AE74" s="17"/>
    </row>
    <row r="75" spans="1:31" s="21" customFormat="1" ht="6.95" customHeight="1">
      <c r="A75" s="17"/>
      <c r="B75" s="18"/>
      <c r="C75" s="17"/>
      <c r="D75" s="17"/>
      <c r="E75" s="17"/>
      <c r="F75" s="17"/>
      <c r="G75" s="17"/>
      <c r="H75" s="17"/>
      <c r="I75" s="17"/>
      <c r="J75" s="17"/>
      <c r="K75" s="17"/>
      <c r="L75" s="77"/>
      <c r="S75" s="17"/>
      <c r="T75" s="17"/>
      <c r="U75" s="17"/>
      <c r="V75" s="17"/>
      <c r="W75" s="17"/>
      <c r="X75" s="17"/>
      <c r="Y75" s="17"/>
      <c r="Z75" s="17"/>
      <c r="AA75" s="17"/>
      <c r="AB75" s="17"/>
      <c r="AC75" s="17"/>
      <c r="AD75" s="17"/>
      <c r="AE75" s="17"/>
    </row>
    <row r="76" spans="1:31" s="21" customFormat="1" ht="12" customHeight="1">
      <c r="A76" s="17"/>
      <c r="B76" s="18"/>
      <c r="C76" s="12" t="s">
        <v>17</v>
      </c>
      <c r="D76" s="17"/>
      <c r="E76" s="17"/>
      <c r="F76" s="17"/>
      <c r="G76" s="17"/>
      <c r="H76" s="17"/>
      <c r="I76" s="17"/>
      <c r="J76" s="17"/>
      <c r="K76" s="17"/>
      <c r="L76" s="77"/>
      <c r="S76" s="17"/>
      <c r="T76" s="17"/>
      <c r="U76" s="17"/>
      <c r="V76" s="17"/>
      <c r="W76" s="17"/>
      <c r="X76" s="17"/>
      <c r="Y76" s="17"/>
      <c r="Z76" s="17"/>
      <c r="AA76" s="17"/>
      <c r="AB76" s="17"/>
      <c r="AC76" s="17"/>
      <c r="AD76" s="17"/>
      <c r="AE76" s="17"/>
    </row>
    <row r="77" spans="1:31" s="21" customFormat="1" ht="16.5" customHeight="1">
      <c r="A77" s="17"/>
      <c r="B77" s="18"/>
      <c r="C77" s="17"/>
      <c r="D77" s="17"/>
      <c r="E77" s="211" t="str">
        <f>E7</f>
        <v>REVITALIZACE  RYBNÍKA  P.Č.  1394</v>
      </c>
      <c r="F77" s="212"/>
      <c r="G77" s="212"/>
      <c r="H77" s="212"/>
      <c r="I77" s="17"/>
      <c r="J77" s="17"/>
      <c r="K77" s="17"/>
      <c r="L77" s="77"/>
      <c r="S77" s="17"/>
      <c r="T77" s="17"/>
      <c r="U77" s="17"/>
      <c r="V77" s="17"/>
      <c r="W77" s="17"/>
      <c r="X77" s="17"/>
      <c r="Y77" s="17"/>
      <c r="Z77" s="17"/>
      <c r="AA77" s="17"/>
      <c r="AB77" s="17"/>
      <c r="AC77" s="17"/>
      <c r="AD77" s="17"/>
      <c r="AE77" s="17"/>
    </row>
    <row r="78" spans="1:31" s="21" customFormat="1" ht="12" customHeight="1">
      <c r="A78" s="17"/>
      <c r="B78" s="18"/>
      <c r="C78" s="12" t="s">
        <v>90</v>
      </c>
      <c r="D78" s="17"/>
      <c r="E78" s="17"/>
      <c r="F78" s="17"/>
      <c r="G78" s="17"/>
      <c r="H78" s="17"/>
      <c r="I78" s="17"/>
      <c r="J78" s="17"/>
      <c r="K78" s="17"/>
      <c r="L78" s="77"/>
      <c r="S78" s="17"/>
      <c r="T78" s="17"/>
      <c r="U78" s="17"/>
      <c r="V78" s="17"/>
      <c r="W78" s="17"/>
      <c r="X78" s="17"/>
      <c r="Y78" s="17"/>
      <c r="Z78" s="17"/>
      <c r="AA78" s="17"/>
      <c r="AB78" s="17"/>
      <c r="AC78" s="17"/>
      <c r="AD78" s="17"/>
      <c r="AE78" s="17"/>
    </row>
    <row r="79" spans="1:31" s="21" customFormat="1" ht="16.5" customHeight="1">
      <c r="A79" s="17"/>
      <c r="B79" s="18"/>
      <c r="C79" s="17"/>
      <c r="D79" s="17"/>
      <c r="E79" s="177" t="str">
        <f>E9</f>
        <v>001 - Úprava břehů</v>
      </c>
      <c r="F79" s="210"/>
      <c r="G79" s="210"/>
      <c r="H79" s="210"/>
      <c r="I79" s="17"/>
      <c r="J79" s="17"/>
      <c r="K79" s="17"/>
      <c r="L79" s="77"/>
      <c r="S79" s="17"/>
      <c r="T79" s="17"/>
      <c r="U79" s="17"/>
      <c r="V79" s="17"/>
      <c r="W79" s="17"/>
      <c r="X79" s="17"/>
      <c r="Y79" s="17"/>
      <c r="Z79" s="17"/>
      <c r="AA79" s="17"/>
      <c r="AB79" s="17"/>
      <c r="AC79" s="17"/>
      <c r="AD79" s="17"/>
      <c r="AE79" s="17"/>
    </row>
    <row r="80" spans="1:31" s="21" customFormat="1" ht="6.95" customHeight="1">
      <c r="A80" s="17"/>
      <c r="B80" s="18"/>
      <c r="C80" s="17"/>
      <c r="D80" s="17"/>
      <c r="E80" s="17"/>
      <c r="F80" s="17"/>
      <c r="G80" s="17"/>
      <c r="H80" s="17"/>
      <c r="I80" s="17"/>
      <c r="J80" s="17"/>
      <c r="K80" s="17"/>
      <c r="L80" s="77"/>
      <c r="S80" s="17"/>
      <c r="T80" s="17"/>
      <c r="U80" s="17"/>
      <c r="V80" s="17"/>
      <c r="W80" s="17"/>
      <c r="X80" s="17"/>
      <c r="Y80" s="17"/>
      <c r="Z80" s="17"/>
      <c r="AA80" s="17"/>
      <c r="AB80" s="17"/>
      <c r="AC80" s="17"/>
      <c r="AD80" s="17"/>
      <c r="AE80" s="17"/>
    </row>
    <row r="81" spans="1:65" s="21" customFormat="1" ht="12" customHeight="1">
      <c r="A81" s="17"/>
      <c r="B81" s="18"/>
      <c r="C81" s="12" t="s">
        <v>21</v>
      </c>
      <c r="D81" s="17"/>
      <c r="E81" s="17"/>
      <c r="F81" s="13" t="str">
        <f>F12</f>
        <v>Budíkovice</v>
      </c>
      <c r="G81" s="17"/>
      <c r="H81" s="17"/>
      <c r="I81" s="12" t="s">
        <v>23</v>
      </c>
      <c r="J81" s="78" t="str">
        <f>IF(J12="","",J12)</f>
        <v>Vyplň údaj</v>
      </c>
      <c r="K81" s="17"/>
      <c r="L81" s="77"/>
      <c r="S81" s="17"/>
      <c r="T81" s="17"/>
      <c r="U81" s="17"/>
      <c r="V81" s="17"/>
      <c r="W81" s="17"/>
      <c r="X81" s="17"/>
      <c r="Y81" s="17"/>
      <c r="Z81" s="17"/>
      <c r="AA81" s="17"/>
      <c r="AB81" s="17"/>
      <c r="AC81" s="17"/>
      <c r="AD81" s="17"/>
      <c r="AE81" s="17"/>
    </row>
    <row r="82" spans="1:65" s="21" customFormat="1" ht="6.95" customHeight="1">
      <c r="A82" s="17"/>
      <c r="B82" s="18"/>
      <c r="C82" s="17"/>
      <c r="D82" s="17"/>
      <c r="E82" s="17"/>
      <c r="F82" s="17"/>
      <c r="G82" s="17"/>
      <c r="H82" s="17"/>
      <c r="I82" s="17"/>
      <c r="J82" s="17"/>
      <c r="K82" s="17"/>
      <c r="L82" s="77"/>
      <c r="S82" s="17"/>
      <c r="T82" s="17"/>
      <c r="U82" s="17"/>
      <c r="V82" s="17"/>
      <c r="W82" s="17"/>
      <c r="X82" s="17"/>
      <c r="Y82" s="17"/>
      <c r="Z82" s="17"/>
      <c r="AA82" s="17"/>
      <c r="AB82" s="17"/>
      <c r="AC82" s="17"/>
      <c r="AD82" s="17"/>
      <c r="AE82" s="17"/>
    </row>
    <row r="83" spans="1:65" s="21" customFormat="1" ht="15.2" customHeight="1">
      <c r="A83" s="17"/>
      <c r="B83" s="18"/>
      <c r="C83" s="12" t="s">
        <v>24</v>
      </c>
      <c r="D83" s="17"/>
      <c r="E83" s="17"/>
      <c r="F83" s="13" t="str">
        <f>E15</f>
        <v>Město Třebíč</v>
      </c>
      <c r="G83" s="17"/>
      <c r="H83" s="17"/>
      <c r="I83" s="12" t="s">
        <v>31</v>
      </c>
      <c r="J83" s="95" t="str">
        <f>E21</f>
        <v>KOINVEST, s.r.o.</v>
      </c>
      <c r="K83" s="17"/>
      <c r="L83" s="77"/>
      <c r="S83" s="17"/>
      <c r="T83" s="17"/>
      <c r="U83" s="17"/>
      <c r="V83" s="17"/>
      <c r="W83" s="17"/>
      <c r="X83" s="17"/>
      <c r="Y83" s="17"/>
      <c r="Z83" s="17"/>
      <c r="AA83" s="17"/>
      <c r="AB83" s="17"/>
      <c r="AC83" s="17"/>
      <c r="AD83" s="17"/>
      <c r="AE83" s="17"/>
    </row>
    <row r="84" spans="1:65" s="21" customFormat="1" ht="15.2" customHeight="1">
      <c r="A84" s="17"/>
      <c r="B84" s="18"/>
      <c r="C84" s="12" t="s">
        <v>29</v>
      </c>
      <c r="D84" s="17"/>
      <c r="E84" s="17"/>
      <c r="F84" s="13" t="str">
        <f>IF(E18="","",E18)</f>
        <v>Vyplň údaj</v>
      </c>
      <c r="G84" s="17"/>
      <c r="H84" s="17"/>
      <c r="I84" s="12" t="s">
        <v>35</v>
      </c>
      <c r="J84" s="95" t="str">
        <f>E24</f>
        <v>KOINVEST, s.r.o.</v>
      </c>
      <c r="K84" s="17"/>
      <c r="L84" s="77"/>
      <c r="S84" s="17"/>
      <c r="T84" s="17"/>
      <c r="U84" s="17"/>
      <c r="V84" s="17"/>
      <c r="W84" s="17"/>
      <c r="X84" s="17"/>
      <c r="Y84" s="17"/>
      <c r="Z84" s="17"/>
      <c r="AA84" s="17"/>
      <c r="AB84" s="17"/>
      <c r="AC84" s="17"/>
      <c r="AD84" s="17"/>
      <c r="AE84" s="17"/>
    </row>
    <row r="85" spans="1:65" s="21" customFormat="1" ht="10.35" customHeight="1">
      <c r="A85" s="17"/>
      <c r="B85" s="18"/>
      <c r="C85" s="17"/>
      <c r="D85" s="17"/>
      <c r="E85" s="17"/>
      <c r="F85" s="17"/>
      <c r="G85" s="17"/>
      <c r="H85" s="17"/>
      <c r="I85" s="17"/>
      <c r="J85" s="17"/>
      <c r="K85" s="17"/>
      <c r="L85" s="77"/>
      <c r="S85" s="17"/>
      <c r="T85" s="17"/>
      <c r="U85" s="17"/>
      <c r="V85" s="17"/>
      <c r="W85" s="17"/>
      <c r="X85" s="17"/>
      <c r="Y85" s="17"/>
      <c r="Z85" s="17"/>
      <c r="AA85" s="17"/>
      <c r="AB85" s="17"/>
      <c r="AC85" s="17"/>
      <c r="AD85" s="17"/>
      <c r="AE85" s="17"/>
    </row>
    <row r="86" spans="1:65" s="115" customFormat="1" ht="29.25" customHeight="1">
      <c r="A86" s="109"/>
      <c r="B86" s="110"/>
      <c r="C86" s="111" t="s">
        <v>105</v>
      </c>
      <c r="D86" s="112" t="s">
        <v>57</v>
      </c>
      <c r="E86" s="112" t="s">
        <v>53</v>
      </c>
      <c r="F86" s="112" t="s">
        <v>54</v>
      </c>
      <c r="G86" s="112" t="s">
        <v>106</v>
      </c>
      <c r="H86" s="112" t="s">
        <v>107</v>
      </c>
      <c r="I86" s="112" t="s">
        <v>108</v>
      </c>
      <c r="J86" s="112" t="s">
        <v>94</v>
      </c>
      <c r="K86" s="113" t="s">
        <v>109</v>
      </c>
      <c r="L86" s="114"/>
      <c r="M86" s="44" t="s">
        <v>3</v>
      </c>
      <c r="N86" s="45" t="s">
        <v>42</v>
      </c>
      <c r="O86" s="45" t="s">
        <v>110</v>
      </c>
      <c r="P86" s="45" t="s">
        <v>111</v>
      </c>
      <c r="Q86" s="45" t="s">
        <v>112</v>
      </c>
      <c r="R86" s="45" t="s">
        <v>113</v>
      </c>
      <c r="S86" s="45" t="s">
        <v>114</v>
      </c>
      <c r="T86" s="46" t="s">
        <v>115</v>
      </c>
      <c r="U86" s="109"/>
      <c r="V86" s="109"/>
      <c r="W86" s="109"/>
      <c r="X86" s="109"/>
      <c r="Y86" s="109"/>
      <c r="Z86" s="109"/>
      <c r="AA86" s="109"/>
      <c r="AB86" s="109"/>
      <c r="AC86" s="109"/>
      <c r="AD86" s="109"/>
      <c r="AE86" s="109"/>
    </row>
    <row r="87" spans="1:65" s="21" customFormat="1" ht="22.9" customHeight="1">
      <c r="A87" s="17"/>
      <c r="B87" s="18"/>
      <c r="C87" s="52" t="s">
        <v>116</v>
      </c>
      <c r="D87" s="17"/>
      <c r="E87" s="17"/>
      <c r="F87" s="17"/>
      <c r="G87" s="17"/>
      <c r="H87" s="17"/>
      <c r="I87" s="17"/>
      <c r="J87" s="116">
        <f>BK87</f>
        <v>0</v>
      </c>
      <c r="K87" s="17"/>
      <c r="L87" s="18"/>
      <c r="M87" s="47"/>
      <c r="N87" s="38"/>
      <c r="O87" s="48"/>
      <c r="P87" s="117">
        <f>P88</f>
        <v>0</v>
      </c>
      <c r="Q87" s="48"/>
      <c r="R87" s="117">
        <f>R88</f>
        <v>640.75183877999996</v>
      </c>
      <c r="S87" s="48"/>
      <c r="T87" s="118">
        <f>T88</f>
        <v>225.6</v>
      </c>
      <c r="U87" s="17"/>
      <c r="V87" s="17"/>
      <c r="W87" s="17"/>
      <c r="X87" s="17"/>
      <c r="Y87" s="17"/>
      <c r="Z87" s="17"/>
      <c r="AA87" s="17"/>
      <c r="AB87" s="17"/>
      <c r="AC87" s="17"/>
      <c r="AD87" s="17"/>
      <c r="AE87" s="17"/>
      <c r="AT87" s="3" t="s">
        <v>71</v>
      </c>
      <c r="AU87" s="3" t="s">
        <v>95</v>
      </c>
      <c r="BK87" s="119">
        <f>BK88</f>
        <v>0</v>
      </c>
    </row>
    <row r="88" spans="1:65" s="120" customFormat="1" ht="25.9" customHeight="1">
      <c r="B88" s="121"/>
      <c r="D88" s="122" t="s">
        <v>71</v>
      </c>
      <c r="E88" s="123" t="s">
        <v>117</v>
      </c>
      <c r="F88" s="123" t="s">
        <v>118</v>
      </c>
      <c r="J88" s="124">
        <f>BK88</f>
        <v>0</v>
      </c>
      <c r="L88" s="121"/>
      <c r="M88" s="125"/>
      <c r="N88" s="126"/>
      <c r="O88" s="126"/>
      <c r="P88" s="127">
        <f>P89+P98+P105+P117+P122+P137+P146</f>
        <v>0</v>
      </c>
      <c r="Q88" s="126"/>
      <c r="R88" s="127">
        <f>R89+R98+R105+R117+R122+R137+R146</f>
        <v>640.75183877999996</v>
      </c>
      <c r="S88" s="126"/>
      <c r="T88" s="128">
        <f>T89+T98+T105+T117+T122+T137+T146</f>
        <v>225.6</v>
      </c>
      <c r="AR88" s="122" t="s">
        <v>80</v>
      </c>
      <c r="AT88" s="129" t="s">
        <v>71</v>
      </c>
      <c r="AU88" s="129" t="s">
        <v>72</v>
      </c>
      <c r="AY88" s="122" t="s">
        <v>119</v>
      </c>
      <c r="BK88" s="130">
        <f>BK89+BK98+BK105+BK117+BK122+BK137+BK146</f>
        <v>0</v>
      </c>
    </row>
    <row r="89" spans="1:65" s="120" customFormat="1" ht="22.9" customHeight="1">
      <c r="B89" s="121"/>
      <c r="D89" s="122" t="s">
        <v>71</v>
      </c>
      <c r="E89" s="131" t="s">
        <v>80</v>
      </c>
      <c r="F89" s="131" t="s">
        <v>120</v>
      </c>
      <c r="J89" s="132">
        <f>BK89</f>
        <v>0</v>
      </c>
      <c r="L89" s="121"/>
      <c r="M89" s="125"/>
      <c r="N89" s="126"/>
      <c r="O89" s="126"/>
      <c r="P89" s="127">
        <f>SUM(P90:P97)</f>
        <v>0</v>
      </c>
      <c r="Q89" s="126"/>
      <c r="R89" s="127">
        <f>SUM(R90:R97)</f>
        <v>0</v>
      </c>
      <c r="S89" s="126"/>
      <c r="T89" s="128">
        <f>SUM(T90:T97)</f>
        <v>0</v>
      </c>
      <c r="AR89" s="122" t="s">
        <v>80</v>
      </c>
      <c r="AT89" s="129" t="s">
        <v>71</v>
      </c>
      <c r="AU89" s="129" t="s">
        <v>80</v>
      </c>
      <c r="AY89" s="122" t="s">
        <v>119</v>
      </c>
      <c r="BK89" s="130">
        <f>SUM(BK90:BK97)</f>
        <v>0</v>
      </c>
    </row>
    <row r="90" spans="1:65" s="21" customFormat="1" ht="33" customHeight="1">
      <c r="A90" s="17"/>
      <c r="B90" s="18"/>
      <c r="C90" s="133" t="s">
        <v>80</v>
      </c>
      <c r="D90" s="133" t="s">
        <v>121</v>
      </c>
      <c r="E90" s="134" t="s">
        <v>122</v>
      </c>
      <c r="F90" s="135" t="s">
        <v>123</v>
      </c>
      <c r="G90" s="136" t="s">
        <v>124</v>
      </c>
      <c r="H90" s="137">
        <v>166.06100000000001</v>
      </c>
      <c r="I90" s="138"/>
      <c r="J90" s="139">
        <f>ROUND(I90*H90,2)</f>
        <v>0</v>
      </c>
      <c r="K90" s="135" t="s">
        <v>125</v>
      </c>
      <c r="L90" s="18"/>
      <c r="M90" s="140" t="s">
        <v>3</v>
      </c>
      <c r="N90" s="141" t="s">
        <v>43</v>
      </c>
      <c r="O90" s="40"/>
      <c r="P90" s="142">
        <f>O90*H90</f>
        <v>0</v>
      </c>
      <c r="Q90" s="142">
        <v>0</v>
      </c>
      <c r="R90" s="142">
        <f>Q90*H90</f>
        <v>0</v>
      </c>
      <c r="S90" s="142">
        <v>0</v>
      </c>
      <c r="T90" s="143">
        <f>S90*H90</f>
        <v>0</v>
      </c>
      <c r="U90" s="17"/>
      <c r="V90" s="17"/>
      <c r="W90" s="17"/>
      <c r="X90" s="17"/>
      <c r="Y90" s="17"/>
      <c r="Z90" s="17"/>
      <c r="AA90" s="17"/>
      <c r="AB90" s="17"/>
      <c r="AC90" s="17"/>
      <c r="AD90" s="17"/>
      <c r="AE90" s="17"/>
      <c r="AR90" s="144" t="s">
        <v>126</v>
      </c>
      <c r="AT90" s="144" t="s">
        <v>121</v>
      </c>
      <c r="AU90" s="144" t="s">
        <v>82</v>
      </c>
      <c r="AY90" s="3" t="s">
        <v>119</v>
      </c>
      <c r="BE90" s="145">
        <f>IF(N90="základní",J90,0)</f>
        <v>0</v>
      </c>
      <c r="BF90" s="145">
        <f>IF(N90="snížená",J90,0)</f>
        <v>0</v>
      </c>
      <c r="BG90" s="145">
        <f>IF(N90="zákl. přenesená",J90,0)</f>
        <v>0</v>
      </c>
      <c r="BH90" s="145">
        <f>IF(N90="sníž. přenesená",J90,0)</f>
        <v>0</v>
      </c>
      <c r="BI90" s="145">
        <f>IF(N90="nulová",J90,0)</f>
        <v>0</v>
      </c>
      <c r="BJ90" s="3" t="s">
        <v>80</v>
      </c>
      <c r="BK90" s="145">
        <f>ROUND(I90*H90,2)</f>
        <v>0</v>
      </c>
      <c r="BL90" s="3" t="s">
        <v>126</v>
      </c>
      <c r="BM90" s="144" t="s">
        <v>127</v>
      </c>
    </row>
    <row r="91" spans="1:65" s="21" customFormat="1">
      <c r="A91" s="17"/>
      <c r="B91" s="18"/>
      <c r="C91" s="17"/>
      <c r="D91" s="146" t="s">
        <v>128</v>
      </c>
      <c r="E91" s="17"/>
      <c r="F91" s="147" t="s">
        <v>129</v>
      </c>
      <c r="G91" s="17"/>
      <c r="H91" s="17"/>
      <c r="I91" s="17"/>
      <c r="J91" s="17"/>
      <c r="K91" s="17"/>
      <c r="L91" s="18"/>
      <c r="M91" s="148"/>
      <c r="N91" s="149"/>
      <c r="O91" s="40"/>
      <c r="P91" s="40"/>
      <c r="Q91" s="40"/>
      <c r="R91" s="40"/>
      <c r="S91" s="40"/>
      <c r="T91" s="41"/>
      <c r="U91" s="17"/>
      <c r="V91" s="17"/>
      <c r="W91" s="17"/>
      <c r="X91" s="17"/>
      <c r="Y91" s="17"/>
      <c r="Z91" s="17"/>
      <c r="AA91" s="17"/>
      <c r="AB91" s="17"/>
      <c r="AC91" s="17"/>
      <c r="AD91" s="17"/>
      <c r="AE91" s="17"/>
      <c r="AT91" s="3" t="s">
        <v>128</v>
      </c>
      <c r="AU91" s="3" t="s">
        <v>82</v>
      </c>
    </row>
    <row r="92" spans="1:65" s="21" customFormat="1" ht="39">
      <c r="A92" s="17"/>
      <c r="B92" s="18"/>
      <c r="C92" s="17"/>
      <c r="D92" s="150" t="s">
        <v>130</v>
      </c>
      <c r="E92" s="17"/>
      <c r="F92" s="151" t="s">
        <v>131</v>
      </c>
      <c r="G92" s="17"/>
      <c r="H92" s="17"/>
      <c r="I92" s="17"/>
      <c r="J92" s="17"/>
      <c r="K92" s="17"/>
      <c r="L92" s="18"/>
      <c r="M92" s="148"/>
      <c r="N92" s="149"/>
      <c r="O92" s="40"/>
      <c r="P92" s="40"/>
      <c r="Q92" s="40"/>
      <c r="R92" s="40"/>
      <c r="S92" s="40"/>
      <c r="T92" s="41"/>
      <c r="U92" s="17"/>
      <c r="V92" s="17"/>
      <c r="W92" s="17"/>
      <c r="X92" s="17"/>
      <c r="Y92" s="17"/>
      <c r="Z92" s="17"/>
      <c r="AA92" s="17"/>
      <c r="AB92" s="17"/>
      <c r="AC92" s="17"/>
      <c r="AD92" s="17"/>
      <c r="AE92" s="17"/>
      <c r="AT92" s="3" t="s">
        <v>130</v>
      </c>
      <c r="AU92" s="3" t="s">
        <v>82</v>
      </c>
    </row>
    <row r="93" spans="1:65" s="21" customFormat="1" ht="44.25" customHeight="1">
      <c r="A93" s="17"/>
      <c r="B93" s="18"/>
      <c r="C93" s="133" t="s">
        <v>82</v>
      </c>
      <c r="D93" s="133" t="s">
        <v>121</v>
      </c>
      <c r="E93" s="134" t="s">
        <v>132</v>
      </c>
      <c r="F93" s="135" t="s">
        <v>133</v>
      </c>
      <c r="G93" s="136" t="s">
        <v>124</v>
      </c>
      <c r="H93" s="137">
        <v>120.919</v>
      </c>
      <c r="I93" s="138"/>
      <c r="J93" s="139">
        <f>ROUND(I93*H93,2)</f>
        <v>0</v>
      </c>
      <c r="K93" s="135" t="s">
        <v>125</v>
      </c>
      <c r="L93" s="18"/>
      <c r="M93" s="140" t="s">
        <v>3</v>
      </c>
      <c r="N93" s="141" t="s">
        <v>43</v>
      </c>
      <c r="O93" s="40"/>
      <c r="P93" s="142">
        <f>O93*H93</f>
        <v>0</v>
      </c>
      <c r="Q93" s="142">
        <v>0</v>
      </c>
      <c r="R93" s="142">
        <f>Q93*H93</f>
        <v>0</v>
      </c>
      <c r="S93" s="142">
        <v>0</v>
      </c>
      <c r="T93" s="143">
        <f>S93*H93</f>
        <v>0</v>
      </c>
      <c r="U93" s="17"/>
      <c r="V93" s="17"/>
      <c r="W93" s="17"/>
      <c r="X93" s="17"/>
      <c r="Y93" s="17"/>
      <c r="Z93" s="17"/>
      <c r="AA93" s="17"/>
      <c r="AB93" s="17"/>
      <c r="AC93" s="17"/>
      <c r="AD93" s="17"/>
      <c r="AE93" s="17"/>
      <c r="AR93" s="144" t="s">
        <v>126</v>
      </c>
      <c r="AT93" s="144" t="s">
        <v>121</v>
      </c>
      <c r="AU93" s="144" t="s">
        <v>82</v>
      </c>
      <c r="AY93" s="3" t="s">
        <v>119</v>
      </c>
      <c r="BE93" s="145">
        <f>IF(N93="základní",J93,0)</f>
        <v>0</v>
      </c>
      <c r="BF93" s="145">
        <f>IF(N93="snížená",J93,0)</f>
        <v>0</v>
      </c>
      <c r="BG93" s="145">
        <f>IF(N93="zákl. přenesená",J93,0)</f>
        <v>0</v>
      </c>
      <c r="BH93" s="145">
        <f>IF(N93="sníž. přenesená",J93,0)</f>
        <v>0</v>
      </c>
      <c r="BI93" s="145">
        <f>IF(N93="nulová",J93,0)</f>
        <v>0</v>
      </c>
      <c r="BJ93" s="3" t="s">
        <v>80</v>
      </c>
      <c r="BK93" s="145">
        <f>ROUND(I93*H93,2)</f>
        <v>0</v>
      </c>
      <c r="BL93" s="3" t="s">
        <v>126</v>
      </c>
      <c r="BM93" s="144" t="s">
        <v>134</v>
      </c>
    </row>
    <row r="94" spans="1:65" s="21" customFormat="1">
      <c r="A94" s="17"/>
      <c r="B94" s="18"/>
      <c r="C94" s="17"/>
      <c r="D94" s="146" t="s">
        <v>128</v>
      </c>
      <c r="E94" s="17"/>
      <c r="F94" s="147" t="s">
        <v>135</v>
      </c>
      <c r="G94" s="17"/>
      <c r="H94" s="17"/>
      <c r="I94" s="17"/>
      <c r="J94" s="17"/>
      <c r="K94" s="17"/>
      <c r="L94" s="18"/>
      <c r="M94" s="148"/>
      <c r="N94" s="149"/>
      <c r="O94" s="40"/>
      <c r="P94" s="40"/>
      <c r="Q94" s="40"/>
      <c r="R94" s="40"/>
      <c r="S94" s="40"/>
      <c r="T94" s="41"/>
      <c r="U94" s="17"/>
      <c r="V94" s="17"/>
      <c r="W94" s="17"/>
      <c r="X94" s="17"/>
      <c r="Y94" s="17"/>
      <c r="Z94" s="17"/>
      <c r="AA94" s="17"/>
      <c r="AB94" s="17"/>
      <c r="AC94" s="17"/>
      <c r="AD94" s="17"/>
      <c r="AE94" s="17"/>
      <c r="AT94" s="3" t="s">
        <v>128</v>
      </c>
      <c r="AU94" s="3" t="s">
        <v>82</v>
      </c>
    </row>
    <row r="95" spans="1:65" s="21" customFormat="1" ht="19.5">
      <c r="A95" s="17"/>
      <c r="B95" s="18"/>
      <c r="C95" s="17"/>
      <c r="D95" s="150" t="s">
        <v>130</v>
      </c>
      <c r="E95" s="17"/>
      <c r="F95" s="151" t="s">
        <v>136</v>
      </c>
      <c r="G95" s="17"/>
      <c r="H95" s="17"/>
      <c r="I95" s="17"/>
      <c r="J95" s="17"/>
      <c r="K95" s="17"/>
      <c r="L95" s="18"/>
      <c r="M95" s="148"/>
      <c r="N95" s="149"/>
      <c r="O95" s="40"/>
      <c r="P95" s="40"/>
      <c r="Q95" s="40"/>
      <c r="R95" s="40"/>
      <c r="S95" s="40"/>
      <c r="T95" s="41"/>
      <c r="U95" s="17"/>
      <c r="V95" s="17"/>
      <c r="W95" s="17"/>
      <c r="X95" s="17"/>
      <c r="Y95" s="17"/>
      <c r="Z95" s="17"/>
      <c r="AA95" s="17"/>
      <c r="AB95" s="17"/>
      <c r="AC95" s="17"/>
      <c r="AD95" s="17"/>
      <c r="AE95" s="17"/>
      <c r="AT95" s="3" t="s">
        <v>130</v>
      </c>
      <c r="AU95" s="3" t="s">
        <v>82</v>
      </c>
    </row>
    <row r="96" spans="1:65" s="21" customFormat="1" ht="16.5" customHeight="1">
      <c r="A96" s="17"/>
      <c r="B96" s="18"/>
      <c r="C96" s="133" t="s">
        <v>137</v>
      </c>
      <c r="D96" s="133" t="s">
        <v>121</v>
      </c>
      <c r="E96" s="134" t="s">
        <v>138</v>
      </c>
      <c r="F96" s="135" t="s">
        <v>139</v>
      </c>
      <c r="G96" s="136" t="s">
        <v>124</v>
      </c>
      <c r="H96" s="137">
        <v>45.142000000000003</v>
      </c>
      <c r="I96" s="138"/>
      <c r="J96" s="139">
        <f>ROUND(I96*H96,2)</f>
        <v>0</v>
      </c>
      <c r="K96" s="135" t="s">
        <v>3</v>
      </c>
      <c r="L96" s="18"/>
      <c r="M96" s="140" t="s">
        <v>3</v>
      </c>
      <c r="N96" s="141" t="s">
        <v>43</v>
      </c>
      <c r="O96" s="40"/>
      <c r="P96" s="142">
        <f>O96*H96</f>
        <v>0</v>
      </c>
      <c r="Q96" s="142">
        <v>0</v>
      </c>
      <c r="R96" s="142">
        <f>Q96*H96</f>
        <v>0</v>
      </c>
      <c r="S96" s="142">
        <v>0</v>
      </c>
      <c r="T96" s="143">
        <f>S96*H96</f>
        <v>0</v>
      </c>
      <c r="U96" s="17"/>
      <c r="V96" s="17"/>
      <c r="W96" s="17"/>
      <c r="X96" s="17"/>
      <c r="Y96" s="17"/>
      <c r="Z96" s="17"/>
      <c r="AA96" s="17"/>
      <c r="AB96" s="17"/>
      <c r="AC96" s="17"/>
      <c r="AD96" s="17"/>
      <c r="AE96" s="17"/>
      <c r="AR96" s="144" t="s">
        <v>126</v>
      </c>
      <c r="AT96" s="144" t="s">
        <v>121</v>
      </c>
      <c r="AU96" s="144" t="s">
        <v>82</v>
      </c>
      <c r="AY96" s="3" t="s">
        <v>119</v>
      </c>
      <c r="BE96" s="145">
        <f>IF(N96="základní",J96,0)</f>
        <v>0</v>
      </c>
      <c r="BF96" s="145">
        <f>IF(N96="snížená",J96,0)</f>
        <v>0</v>
      </c>
      <c r="BG96" s="145">
        <f>IF(N96="zákl. přenesená",J96,0)</f>
        <v>0</v>
      </c>
      <c r="BH96" s="145">
        <f>IF(N96="sníž. přenesená",J96,0)</f>
        <v>0</v>
      </c>
      <c r="BI96" s="145">
        <f>IF(N96="nulová",J96,0)</f>
        <v>0</v>
      </c>
      <c r="BJ96" s="3" t="s">
        <v>80</v>
      </c>
      <c r="BK96" s="145">
        <f>ROUND(I96*H96,2)</f>
        <v>0</v>
      </c>
      <c r="BL96" s="3" t="s">
        <v>126</v>
      </c>
      <c r="BM96" s="144" t="s">
        <v>140</v>
      </c>
    </row>
    <row r="97" spans="1:65" s="21" customFormat="1" ht="29.25">
      <c r="A97" s="17"/>
      <c r="B97" s="18"/>
      <c r="C97" s="17"/>
      <c r="D97" s="150" t="s">
        <v>130</v>
      </c>
      <c r="E97" s="17"/>
      <c r="F97" s="151" t="s">
        <v>141</v>
      </c>
      <c r="G97" s="17"/>
      <c r="H97" s="17"/>
      <c r="I97" s="17"/>
      <c r="J97" s="17"/>
      <c r="K97" s="17"/>
      <c r="L97" s="18"/>
      <c r="M97" s="148"/>
      <c r="N97" s="149"/>
      <c r="O97" s="40"/>
      <c r="P97" s="40"/>
      <c r="Q97" s="40"/>
      <c r="R97" s="40"/>
      <c r="S97" s="40"/>
      <c r="T97" s="41"/>
      <c r="U97" s="17"/>
      <c r="V97" s="17"/>
      <c r="W97" s="17"/>
      <c r="X97" s="17"/>
      <c r="Y97" s="17"/>
      <c r="Z97" s="17"/>
      <c r="AA97" s="17"/>
      <c r="AB97" s="17"/>
      <c r="AC97" s="17"/>
      <c r="AD97" s="17"/>
      <c r="AE97" s="17"/>
      <c r="AT97" s="3" t="s">
        <v>130</v>
      </c>
      <c r="AU97" s="3" t="s">
        <v>82</v>
      </c>
    </row>
    <row r="98" spans="1:65" s="120" customFormat="1" ht="22.9" customHeight="1">
      <c r="B98" s="121"/>
      <c r="D98" s="122" t="s">
        <v>71</v>
      </c>
      <c r="E98" s="131" t="s">
        <v>82</v>
      </c>
      <c r="F98" s="131" t="s">
        <v>142</v>
      </c>
      <c r="J98" s="132">
        <f>BK98</f>
        <v>0</v>
      </c>
      <c r="L98" s="121"/>
      <c r="M98" s="125"/>
      <c r="N98" s="126"/>
      <c r="O98" s="126"/>
      <c r="P98" s="127">
        <f>SUM(P99:P104)</f>
        <v>0</v>
      </c>
      <c r="Q98" s="126"/>
      <c r="R98" s="127">
        <f>SUM(R99:R104)</f>
        <v>29.194084439999997</v>
      </c>
      <c r="S98" s="126"/>
      <c r="T98" s="128">
        <f>SUM(T99:T104)</f>
        <v>0</v>
      </c>
      <c r="AR98" s="122" t="s">
        <v>80</v>
      </c>
      <c r="AT98" s="129" t="s">
        <v>71</v>
      </c>
      <c r="AU98" s="129" t="s">
        <v>80</v>
      </c>
      <c r="AY98" s="122" t="s">
        <v>119</v>
      </c>
      <c r="BK98" s="130">
        <f>SUM(BK99:BK104)</f>
        <v>0</v>
      </c>
    </row>
    <row r="99" spans="1:65" s="21" customFormat="1" ht="33" customHeight="1">
      <c r="A99" s="17"/>
      <c r="B99" s="18"/>
      <c r="C99" s="133" t="s">
        <v>126</v>
      </c>
      <c r="D99" s="133" t="s">
        <v>121</v>
      </c>
      <c r="E99" s="134" t="s">
        <v>143</v>
      </c>
      <c r="F99" s="135" t="s">
        <v>144</v>
      </c>
      <c r="G99" s="136" t="s">
        <v>124</v>
      </c>
      <c r="H99" s="137">
        <v>11.260999999999999</v>
      </c>
      <c r="I99" s="138"/>
      <c r="J99" s="139">
        <f>ROUND(I99*H99,2)</f>
        <v>0</v>
      </c>
      <c r="K99" s="135" t="s">
        <v>125</v>
      </c>
      <c r="L99" s="18"/>
      <c r="M99" s="140" t="s">
        <v>3</v>
      </c>
      <c r="N99" s="141" t="s">
        <v>43</v>
      </c>
      <c r="O99" s="40"/>
      <c r="P99" s="142">
        <f>O99*H99</f>
        <v>0</v>
      </c>
      <c r="Q99" s="142">
        <v>2.45329</v>
      </c>
      <c r="R99" s="142">
        <f>Q99*H99</f>
        <v>27.626498689999998</v>
      </c>
      <c r="S99" s="142">
        <v>0</v>
      </c>
      <c r="T99" s="143">
        <f>S99*H99</f>
        <v>0</v>
      </c>
      <c r="U99" s="17"/>
      <c r="V99" s="17"/>
      <c r="W99" s="17"/>
      <c r="X99" s="17"/>
      <c r="Y99" s="17"/>
      <c r="Z99" s="17"/>
      <c r="AA99" s="17"/>
      <c r="AB99" s="17"/>
      <c r="AC99" s="17"/>
      <c r="AD99" s="17"/>
      <c r="AE99" s="17"/>
      <c r="AR99" s="144" t="s">
        <v>126</v>
      </c>
      <c r="AT99" s="144" t="s">
        <v>121</v>
      </c>
      <c r="AU99" s="144" t="s">
        <v>82</v>
      </c>
      <c r="AY99" s="3" t="s">
        <v>119</v>
      </c>
      <c r="BE99" s="145">
        <f>IF(N99="základní",J99,0)</f>
        <v>0</v>
      </c>
      <c r="BF99" s="145">
        <f>IF(N99="snížená",J99,0)</f>
        <v>0</v>
      </c>
      <c r="BG99" s="145">
        <f>IF(N99="zákl. přenesená",J99,0)</f>
        <v>0</v>
      </c>
      <c r="BH99" s="145">
        <f>IF(N99="sníž. přenesená",J99,0)</f>
        <v>0</v>
      </c>
      <c r="BI99" s="145">
        <f>IF(N99="nulová",J99,0)</f>
        <v>0</v>
      </c>
      <c r="BJ99" s="3" t="s">
        <v>80</v>
      </c>
      <c r="BK99" s="145">
        <f>ROUND(I99*H99,2)</f>
        <v>0</v>
      </c>
      <c r="BL99" s="3" t="s">
        <v>126</v>
      </c>
      <c r="BM99" s="144" t="s">
        <v>145</v>
      </c>
    </row>
    <row r="100" spans="1:65" s="21" customFormat="1">
      <c r="A100" s="17"/>
      <c r="B100" s="18"/>
      <c r="C100" s="17"/>
      <c r="D100" s="146" t="s">
        <v>128</v>
      </c>
      <c r="E100" s="17"/>
      <c r="F100" s="147" t="s">
        <v>146</v>
      </c>
      <c r="G100" s="17"/>
      <c r="H100" s="17"/>
      <c r="I100" s="17"/>
      <c r="J100" s="17"/>
      <c r="K100" s="17"/>
      <c r="L100" s="18"/>
      <c r="M100" s="148"/>
      <c r="N100" s="149"/>
      <c r="O100" s="40"/>
      <c r="P100" s="40"/>
      <c r="Q100" s="40"/>
      <c r="R100" s="40"/>
      <c r="S100" s="40"/>
      <c r="T100" s="41"/>
      <c r="U100" s="17"/>
      <c r="V100" s="17"/>
      <c r="W100" s="17"/>
      <c r="X100" s="17"/>
      <c r="Y100" s="17"/>
      <c r="Z100" s="17"/>
      <c r="AA100" s="17"/>
      <c r="AB100" s="17"/>
      <c r="AC100" s="17"/>
      <c r="AD100" s="17"/>
      <c r="AE100" s="17"/>
      <c r="AT100" s="3" t="s">
        <v>128</v>
      </c>
      <c r="AU100" s="3" t="s">
        <v>82</v>
      </c>
    </row>
    <row r="101" spans="1:65" s="21" customFormat="1" ht="29.25">
      <c r="A101" s="17"/>
      <c r="B101" s="18"/>
      <c r="C101" s="17"/>
      <c r="D101" s="150" t="s">
        <v>130</v>
      </c>
      <c r="E101" s="17"/>
      <c r="F101" s="151" t="s">
        <v>147</v>
      </c>
      <c r="G101" s="17"/>
      <c r="H101" s="17"/>
      <c r="I101" s="17"/>
      <c r="J101" s="17"/>
      <c r="K101" s="17"/>
      <c r="L101" s="18"/>
      <c r="M101" s="148"/>
      <c r="N101" s="149"/>
      <c r="O101" s="40"/>
      <c r="P101" s="40"/>
      <c r="Q101" s="40"/>
      <c r="R101" s="40"/>
      <c r="S101" s="40"/>
      <c r="T101" s="41"/>
      <c r="U101" s="17"/>
      <c r="V101" s="17"/>
      <c r="W101" s="17"/>
      <c r="X101" s="17"/>
      <c r="Y101" s="17"/>
      <c r="Z101" s="17"/>
      <c r="AA101" s="17"/>
      <c r="AB101" s="17"/>
      <c r="AC101" s="17"/>
      <c r="AD101" s="17"/>
      <c r="AE101" s="17"/>
      <c r="AT101" s="3" t="s">
        <v>130</v>
      </c>
      <c r="AU101" s="3" t="s">
        <v>82</v>
      </c>
    </row>
    <row r="102" spans="1:65" s="21" customFormat="1" ht="24.2" customHeight="1">
      <c r="A102" s="17"/>
      <c r="B102" s="18"/>
      <c r="C102" s="133" t="s">
        <v>148</v>
      </c>
      <c r="D102" s="133" t="s">
        <v>121</v>
      </c>
      <c r="E102" s="134" t="s">
        <v>149</v>
      </c>
      <c r="F102" s="135" t="s">
        <v>150</v>
      </c>
      <c r="G102" s="136" t="s">
        <v>151</v>
      </c>
      <c r="H102" s="137">
        <v>1.4750000000000001</v>
      </c>
      <c r="I102" s="138"/>
      <c r="J102" s="139">
        <f>ROUND(I102*H102,2)</f>
        <v>0</v>
      </c>
      <c r="K102" s="135" t="s">
        <v>125</v>
      </c>
      <c r="L102" s="18"/>
      <c r="M102" s="140" t="s">
        <v>3</v>
      </c>
      <c r="N102" s="141" t="s">
        <v>43</v>
      </c>
      <c r="O102" s="40"/>
      <c r="P102" s="142">
        <f>O102*H102</f>
        <v>0</v>
      </c>
      <c r="Q102" s="142">
        <v>1.06277</v>
      </c>
      <c r="R102" s="142">
        <f>Q102*H102</f>
        <v>1.5675857500000001</v>
      </c>
      <c r="S102" s="142">
        <v>0</v>
      </c>
      <c r="T102" s="143">
        <f>S102*H102</f>
        <v>0</v>
      </c>
      <c r="U102" s="17"/>
      <c r="V102" s="17"/>
      <c r="W102" s="17"/>
      <c r="X102" s="17"/>
      <c r="Y102" s="17"/>
      <c r="Z102" s="17"/>
      <c r="AA102" s="17"/>
      <c r="AB102" s="17"/>
      <c r="AC102" s="17"/>
      <c r="AD102" s="17"/>
      <c r="AE102" s="17"/>
      <c r="AR102" s="144" t="s">
        <v>126</v>
      </c>
      <c r="AT102" s="144" t="s">
        <v>121</v>
      </c>
      <c r="AU102" s="144" t="s">
        <v>82</v>
      </c>
      <c r="AY102" s="3" t="s">
        <v>119</v>
      </c>
      <c r="BE102" s="145">
        <f>IF(N102="základní",J102,0)</f>
        <v>0</v>
      </c>
      <c r="BF102" s="145">
        <f>IF(N102="snížená",J102,0)</f>
        <v>0</v>
      </c>
      <c r="BG102" s="145">
        <f>IF(N102="zákl. přenesená",J102,0)</f>
        <v>0</v>
      </c>
      <c r="BH102" s="145">
        <f>IF(N102="sníž. přenesená",J102,0)</f>
        <v>0</v>
      </c>
      <c r="BI102" s="145">
        <f>IF(N102="nulová",J102,0)</f>
        <v>0</v>
      </c>
      <c r="BJ102" s="3" t="s">
        <v>80</v>
      </c>
      <c r="BK102" s="145">
        <f>ROUND(I102*H102,2)</f>
        <v>0</v>
      </c>
      <c r="BL102" s="3" t="s">
        <v>126</v>
      </c>
      <c r="BM102" s="144" t="s">
        <v>152</v>
      </c>
    </row>
    <row r="103" spans="1:65" s="21" customFormat="1">
      <c r="A103" s="17"/>
      <c r="B103" s="18"/>
      <c r="C103" s="17"/>
      <c r="D103" s="146" t="s">
        <v>128</v>
      </c>
      <c r="E103" s="17"/>
      <c r="F103" s="147" t="s">
        <v>153</v>
      </c>
      <c r="G103" s="17"/>
      <c r="H103" s="17"/>
      <c r="I103" s="17"/>
      <c r="J103" s="17"/>
      <c r="K103" s="17"/>
      <c r="L103" s="18"/>
      <c r="M103" s="148"/>
      <c r="N103" s="149"/>
      <c r="O103" s="40"/>
      <c r="P103" s="40"/>
      <c r="Q103" s="40"/>
      <c r="R103" s="40"/>
      <c r="S103" s="40"/>
      <c r="T103" s="41"/>
      <c r="U103" s="17"/>
      <c r="V103" s="17"/>
      <c r="W103" s="17"/>
      <c r="X103" s="17"/>
      <c r="Y103" s="17"/>
      <c r="Z103" s="17"/>
      <c r="AA103" s="17"/>
      <c r="AB103" s="17"/>
      <c r="AC103" s="17"/>
      <c r="AD103" s="17"/>
      <c r="AE103" s="17"/>
      <c r="AT103" s="3" t="s">
        <v>128</v>
      </c>
      <c r="AU103" s="3" t="s">
        <v>82</v>
      </c>
    </row>
    <row r="104" spans="1:65" s="21" customFormat="1" ht="19.5">
      <c r="A104" s="17"/>
      <c r="B104" s="18"/>
      <c r="C104" s="17"/>
      <c r="D104" s="150" t="s">
        <v>130</v>
      </c>
      <c r="E104" s="17"/>
      <c r="F104" s="151" t="s">
        <v>154</v>
      </c>
      <c r="G104" s="17"/>
      <c r="H104" s="17"/>
      <c r="I104" s="17"/>
      <c r="J104" s="17"/>
      <c r="K104" s="17"/>
      <c r="L104" s="18"/>
      <c r="M104" s="148"/>
      <c r="N104" s="149"/>
      <c r="O104" s="40"/>
      <c r="P104" s="40"/>
      <c r="Q104" s="40"/>
      <c r="R104" s="40"/>
      <c r="S104" s="40"/>
      <c r="T104" s="41"/>
      <c r="U104" s="17"/>
      <c r="V104" s="17"/>
      <c r="W104" s="17"/>
      <c r="X104" s="17"/>
      <c r="Y104" s="17"/>
      <c r="Z104" s="17"/>
      <c r="AA104" s="17"/>
      <c r="AB104" s="17"/>
      <c r="AC104" s="17"/>
      <c r="AD104" s="17"/>
      <c r="AE104" s="17"/>
      <c r="AT104" s="3" t="s">
        <v>130</v>
      </c>
      <c r="AU104" s="3" t="s">
        <v>82</v>
      </c>
    </row>
    <row r="105" spans="1:65" s="120" customFormat="1" ht="22.9" customHeight="1">
      <c r="B105" s="121"/>
      <c r="D105" s="122" t="s">
        <v>71</v>
      </c>
      <c r="E105" s="131" t="s">
        <v>137</v>
      </c>
      <c r="F105" s="131" t="s">
        <v>155</v>
      </c>
      <c r="J105" s="132">
        <f>BK105</f>
        <v>0</v>
      </c>
      <c r="L105" s="121"/>
      <c r="M105" s="125"/>
      <c r="N105" s="126"/>
      <c r="O105" s="126"/>
      <c r="P105" s="127">
        <f>SUM(P106:P116)</f>
        <v>0</v>
      </c>
      <c r="Q105" s="126"/>
      <c r="R105" s="127">
        <f>SUM(R106:R116)</f>
        <v>585.87725513999999</v>
      </c>
      <c r="S105" s="126"/>
      <c r="T105" s="128">
        <f>SUM(T106:T116)</f>
        <v>0</v>
      </c>
      <c r="AR105" s="122" t="s">
        <v>80</v>
      </c>
      <c r="AT105" s="129" t="s">
        <v>71</v>
      </c>
      <c r="AU105" s="129" t="s">
        <v>80</v>
      </c>
      <c r="AY105" s="122" t="s">
        <v>119</v>
      </c>
      <c r="BK105" s="130">
        <f>SUM(BK106:BK116)</f>
        <v>0</v>
      </c>
    </row>
    <row r="106" spans="1:65" s="21" customFormat="1" ht="78" customHeight="1">
      <c r="A106" s="17"/>
      <c r="B106" s="18"/>
      <c r="C106" s="133" t="s">
        <v>156</v>
      </c>
      <c r="D106" s="133" t="s">
        <v>121</v>
      </c>
      <c r="E106" s="134" t="s">
        <v>157</v>
      </c>
      <c r="F106" s="135" t="s">
        <v>158</v>
      </c>
      <c r="G106" s="136" t="s">
        <v>124</v>
      </c>
      <c r="H106" s="137">
        <v>181.07300000000001</v>
      </c>
      <c r="I106" s="138"/>
      <c r="J106" s="139">
        <f>ROUND(I106*H106,2)</f>
        <v>0</v>
      </c>
      <c r="K106" s="135" t="s">
        <v>125</v>
      </c>
      <c r="L106" s="18"/>
      <c r="M106" s="140" t="s">
        <v>3</v>
      </c>
      <c r="N106" s="141" t="s">
        <v>43</v>
      </c>
      <c r="O106" s="40"/>
      <c r="P106" s="142">
        <f>O106*H106</f>
        <v>0</v>
      </c>
      <c r="Q106" s="142">
        <v>2.7258599999999999</v>
      </c>
      <c r="R106" s="142">
        <f>Q106*H106</f>
        <v>493.57964778000002</v>
      </c>
      <c r="S106" s="142">
        <v>0</v>
      </c>
      <c r="T106" s="143">
        <f>S106*H106</f>
        <v>0</v>
      </c>
      <c r="U106" s="17"/>
      <c r="V106" s="17"/>
      <c r="W106" s="17"/>
      <c r="X106" s="17"/>
      <c r="Y106" s="17"/>
      <c r="Z106" s="17"/>
      <c r="AA106" s="17"/>
      <c r="AB106" s="17"/>
      <c r="AC106" s="17"/>
      <c r="AD106" s="17"/>
      <c r="AE106" s="17"/>
      <c r="AR106" s="144" t="s">
        <v>126</v>
      </c>
      <c r="AT106" s="144" t="s">
        <v>121</v>
      </c>
      <c r="AU106" s="144" t="s">
        <v>82</v>
      </c>
      <c r="AY106" s="3" t="s">
        <v>119</v>
      </c>
      <c r="BE106" s="145">
        <f>IF(N106="základní",J106,0)</f>
        <v>0</v>
      </c>
      <c r="BF106" s="145">
        <f>IF(N106="snížená",J106,0)</f>
        <v>0</v>
      </c>
      <c r="BG106" s="145">
        <f>IF(N106="zákl. přenesená",J106,0)</f>
        <v>0</v>
      </c>
      <c r="BH106" s="145">
        <f>IF(N106="sníž. přenesená",J106,0)</f>
        <v>0</v>
      </c>
      <c r="BI106" s="145">
        <f>IF(N106="nulová",J106,0)</f>
        <v>0</v>
      </c>
      <c r="BJ106" s="3" t="s">
        <v>80</v>
      </c>
      <c r="BK106" s="145">
        <f>ROUND(I106*H106,2)</f>
        <v>0</v>
      </c>
      <c r="BL106" s="3" t="s">
        <v>126</v>
      </c>
      <c r="BM106" s="144" t="s">
        <v>159</v>
      </c>
    </row>
    <row r="107" spans="1:65" s="21" customFormat="1">
      <c r="A107" s="17"/>
      <c r="B107" s="18"/>
      <c r="C107" s="17"/>
      <c r="D107" s="146" t="s">
        <v>128</v>
      </c>
      <c r="E107" s="17"/>
      <c r="F107" s="147" t="s">
        <v>160</v>
      </c>
      <c r="G107" s="17"/>
      <c r="H107" s="17"/>
      <c r="I107" s="17"/>
      <c r="J107" s="17"/>
      <c r="K107" s="17"/>
      <c r="L107" s="18"/>
      <c r="M107" s="148"/>
      <c r="N107" s="149"/>
      <c r="O107" s="40"/>
      <c r="P107" s="40"/>
      <c r="Q107" s="40"/>
      <c r="R107" s="40"/>
      <c r="S107" s="40"/>
      <c r="T107" s="41"/>
      <c r="U107" s="17"/>
      <c r="V107" s="17"/>
      <c r="W107" s="17"/>
      <c r="X107" s="17"/>
      <c r="Y107" s="17"/>
      <c r="Z107" s="17"/>
      <c r="AA107" s="17"/>
      <c r="AB107" s="17"/>
      <c r="AC107" s="17"/>
      <c r="AD107" s="17"/>
      <c r="AE107" s="17"/>
      <c r="AT107" s="3" t="s">
        <v>128</v>
      </c>
      <c r="AU107" s="3" t="s">
        <v>82</v>
      </c>
    </row>
    <row r="108" spans="1:65" s="21" customFormat="1" ht="29.25">
      <c r="A108" s="17"/>
      <c r="B108" s="18"/>
      <c r="C108" s="17"/>
      <c r="D108" s="150" t="s">
        <v>130</v>
      </c>
      <c r="E108" s="17"/>
      <c r="F108" s="151" t="s">
        <v>161</v>
      </c>
      <c r="G108" s="17"/>
      <c r="H108" s="17"/>
      <c r="I108" s="17"/>
      <c r="J108" s="17"/>
      <c r="K108" s="17"/>
      <c r="L108" s="18"/>
      <c r="M108" s="148"/>
      <c r="N108" s="149"/>
      <c r="O108" s="40"/>
      <c r="P108" s="40"/>
      <c r="Q108" s="40"/>
      <c r="R108" s="40"/>
      <c r="S108" s="40"/>
      <c r="T108" s="41"/>
      <c r="U108" s="17"/>
      <c r="V108" s="17"/>
      <c r="W108" s="17"/>
      <c r="X108" s="17"/>
      <c r="Y108" s="17"/>
      <c r="Z108" s="17"/>
      <c r="AA108" s="17"/>
      <c r="AB108" s="17"/>
      <c r="AC108" s="17"/>
      <c r="AD108" s="17"/>
      <c r="AE108" s="17"/>
      <c r="AT108" s="3" t="s">
        <v>130</v>
      </c>
      <c r="AU108" s="3" t="s">
        <v>82</v>
      </c>
    </row>
    <row r="109" spans="1:65" s="21" customFormat="1" ht="78" customHeight="1">
      <c r="A109" s="17"/>
      <c r="B109" s="18"/>
      <c r="C109" s="133" t="s">
        <v>162</v>
      </c>
      <c r="D109" s="133" t="s">
        <v>121</v>
      </c>
      <c r="E109" s="134" t="s">
        <v>163</v>
      </c>
      <c r="F109" s="135" t="s">
        <v>164</v>
      </c>
      <c r="G109" s="136" t="s">
        <v>124</v>
      </c>
      <c r="H109" s="137">
        <v>32.045999999999999</v>
      </c>
      <c r="I109" s="138"/>
      <c r="J109" s="139">
        <f>ROUND(I109*H109,2)</f>
        <v>0</v>
      </c>
      <c r="K109" s="135" t="s">
        <v>125</v>
      </c>
      <c r="L109" s="18"/>
      <c r="M109" s="140" t="s">
        <v>3</v>
      </c>
      <c r="N109" s="141" t="s">
        <v>43</v>
      </c>
      <c r="O109" s="40"/>
      <c r="P109" s="142">
        <f>O109*H109</f>
        <v>0</v>
      </c>
      <c r="Q109" s="142">
        <v>2.8801600000000001</v>
      </c>
      <c r="R109" s="142">
        <f>Q109*H109</f>
        <v>92.297607360000001</v>
      </c>
      <c r="S109" s="142">
        <v>0</v>
      </c>
      <c r="T109" s="143">
        <f>S109*H109</f>
        <v>0</v>
      </c>
      <c r="U109" s="17"/>
      <c r="V109" s="17"/>
      <c r="W109" s="17"/>
      <c r="X109" s="17"/>
      <c r="Y109" s="17"/>
      <c r="Z109" s="17"/>
      <c r="AA109" s="17"/>
      <c r="AB109" s="17"/>
      <c r="AC109" s="17"/>
      <c r="AD109" s="17"/>
      <c r="AE109" s="17"/>
      <c r="AR109" s="144" t="s">
        <v>126</v>
      </c>
      <c r="AT109" s="144" t="s">
        <v>121</v>
      </c>
      <c r="AU109" s="144" t="s">
        <v>82</v>
      </c>
      <c r="AY109" s="3" t="s">
        <v>119</v>
      </c>
      <c r="BE109" s="145">
        <f>IF(N109="základní",J109,0)</f>
        <v>0</v>
      </c>
      <c r="BF109" s="145">
        <f>IF(N109="snížená",J109,0)</f>
        <v>0</v>
      </c>
      <c r="BG109" s="145">
        <f>IF(N109="zákl. přenesená",J109,0)</f>
        <v>0</v>
      </c>
      <c r="BH109" s="145">
        <f>IF(N109="sníž. přenesená",J109,0)</f>
        <v>0</v>
      </c>
      <c r="BI109" s="145">
        <f>IF(N109="nulová",J109,0)</f>
        <v>0</v>
      </c>
      <c r="BJ109" s="3" t="s">
        <v>80</v>
      </c>
      <c r="BK109" s="145">
        <f>ROUND(I109*H109,2)</f>
        <v>0</v>
      </c>
      <c r="BL109" s="3" t="s">
        <v>126</v>
      </c>
      <c r="BM109" s="144" t="s">
        <v>165</v>
      </c>
    </row>
    <row r="110" spans="1:65" s="21" customFormat="1">
      <c r="A110" s="17"/>
      <c r="B110" s="18"/>
      <c r="C110" s="17"/>
      <c r="D110" s="146" t="s">
        <v>128</v>
      </c>
      <c r="E110" s="17"/>
      <c r="F110" s="147" t="s">
        <v>166</v>
      </c>
      <c r="G110" s="17"/>
      <c r="H110" s="17"/>
      <c r="I110" s="17"/>
      <c r="J110" s="17"/>
      <c r="K110" s="17"/>
      <c r="L110" s="18"/>
      <c r="M110" s="148"/>
      <c r="N110" s="149"/>
      <c r="O110" s="40"/>
      <c r="P110" s="40"/>
      <c r="Q110" s="40"/>
      <c r="R110" s="40"/>
      <c r="S110" s="40"/>
      <c r="T110" s="41"/>
      <c r="U110" s="17"/>
      <c r="V110" s="17"/>
      <c r="W110" s="17"/>
      <c r="X110" s="17"/>
      <c r="Y110" s="17"/>
      <c r="Z110" s="17"/>
      <c r="AA110" s="17"/>
      <c r="AB110" s="17"/>
      <c r="AC110" s="17"/>
      <c r="AD110" s="17"/>
      <c r="AE110" s="17"/>
      <c r="AT110" s="3" t="s">
        <v>128</v>
      </c>
      <c r="AU110" s="3" t="s">
        <v>82</v>
      </c>
    </row>
    <row r="111" spans="1:65" s="21" customFormat="1" ht="19.5">
      <c r="A111" s="17"/>
      <c r="B111" s="18"/>
      <c r="C111" s="17"/>
      <c r="D111" s="150" t="s">
        <v>130</v>
      </c>
      <c r="E111" s="17"/>
      <c r="F111" s="151" t="s">
        <v>167</v>
      </c>
      <c r="G111" s="17"/>
      <c r="H111" s="17"/>
      <c r="I111" s="17"/>
      <c r="J111" s="17"/>
      <c r="K111" s="17"/>
      <c r="L111" s="18"/>
      <c r="M111" s="148"/>
      <c r="N111" s="149"/>
      <c r="O111" s="40"/>
      <c r="P111" s="40"/>
      <c r="Q111" s="40"/>
      <c r="R111" s="40"/>
      <c r="S111" s="40"/>
      <c r="T111" s="41"/>
      <c r="U111" s="17"/>
      <c r="V111" s="17"/>
      <c r="W111" s="17"/>
      <c r="X111" s="17"/>
      <c r="Y111" s="17"/>
      <c r="Z111" s="17"/>
      <c r="AA111" s="17"/>
      <c r="AB111" s="17"/>
      <c r="AC111" s="17"/>
      <c r="AD111" s="17"/>
      <c r="AE111" s="17"/>
      <c r="AT111" s="3" t="s">
        <v>130</v>
      </c>
      <c r="AU111" s="3" t="s">
        <v>82</v>
      </c>
    </row>
    <row r="112" spans="1:65" s="21" customFormat="1" ht="66.75" customHeight="1">
      <c r="A112" s="17"/>
      <c r="B112" s="18"/>
      <c r="C112" s="133" t="s">
        <v>168</v>
      </c>
      <c r="D112" s="133" t="s">
        <v>121</v>
      </c>
      <c r="E112" s="134" t="s">
        <v>169</v>
      </c>
      <c r="F112" s="135" t="s">
        <v>170</v>
      </c>
      <c r="G112" s="136" t="s">
        <v>124</v>
      </c>
      <c r="H112" s="137">
        <v>29.5</v>
      </c>
      <c r="I112" s="138"/>
      <c r="J112" s="139">
        <f>ROUND(I112*H112,2)</f>
        <v>0</v>
      </c>
      <c r="K112" s="135" t="s">
        <v>125</v>
      </c>
      <c r="L112" s="18"/>
      <c r="M112" s="140" t="s">
        <v>3</v>
      </c>
      <c r="N112" s="141" t="s">
        <v>43</v>
      </c>
      <c r="O112" s="40"/>
      <c r="P112" s="142">
        <f>O112*H112</f>
        <v>0</v>
      </c>
      <c r="Q112" s="142">
        <v>0</v>
      </c>
      <c r="R112" s="142">
        <f>Q112*H112</f>
        <v>0</v>
      </c>
      <c r="S112" s="142">
        <v>0</v>
      </c>
      <c r="T112" s="143">
        <f>S112*H112</f>
        <v>0</v>
      </c>
      <c r="U112" s="17"/>
      <c r="V112" s="17"/>
      <c r="W112" s="17"/>
      <c r="X112" s="17"/>
      <c r="Y112" s="17"/>
      <c r="Z112" s="17"/>
      <c r="AA112" s="17"/>
      <c r="AB112" s="17"/>
      <c r="AC112" s="17"/>
      <c r="AD112" s="17"/>
      <c r="AE112" s="17"/>
      <c r="AR112" s="144" t="s">
        <v>126</v>
      </c>
      <c r="AT112" s="144" t="s">
        <v>121</v>
      </c>
      <c r="AU112" s="144" t="s">
        <v>82</v>
      </c>
      <c r="AY112" s="3" t="s">
        <v>119</v>
      </c>
      <c r="BE112" s="145">
        <f>IF(N112="základní",J112,0)</f>
        <v>0</v>
      </c>
      <c r="BF112" s="145">
        <f>IF(N112="snížená",J112,0)</f>
        <v>0</v>
      </c>
      <c r="BG112" s="145">
        <f>IF(N112="zákl. přenesená",J112,0)</f>
        <v>0</v>
      </c>
      <c r="BH112" s="145">
        <f>IF(N112="sníž. přenesená",J112,0)</f>
        <v>0</v>
      </c>
      <c r="BI112" s="145">
        <f>IF(N112="nulová",J112,0)</f>
        <v>0</v>
      </c>
      <c r="BJ112" s="3" t="s">
        <v>80</v>
      </c>
      <c r="BK112" s="145">
        <f>ROUND(I112*H112,2)</f>
        <v>0</v>
      </c>
      <c r="BL112" s="3" t="s">
        <v>126</v>
      </c>
      <c r="BM112" s="144" t="s">
        <v>171</v>
      </c>
    </row>
    <row r="113" spans="1:65" s="21" customFormat="1">
      <c r="A113" s="17"/>
      <c r="B113" s="18"/>
      <c r="C113" s="17"/>
      <c r="D113" s="146" t="s">
        <v>128</v>
      </c>
      <c r="E113" s="17"/>
      <c r="F113" s="147" t="s">
        <v>172</v>
      </c>
      <c r="G113" s="17"/>
      <c r="H113" s="17"/>
      <c r="I113" s="17"/>
      <c r="J113" s="17"/>
      <c r="K113" s="17"/>
      <c r="L113" s="18"/>
      <c r="M113" s="148"/>
      <c r="N113" s="149"/>
      <c r="O113" s="40"/>
      <c r="P113" s="40"/>
      <c r="Q113" s="40"/>
      <c r="R113" s="40"/>
      <c r="S113" s="40"/>
      <c r="T113" s="41"/>
      <c r="U113" s="17"/>
      <c r="V113" s="17"/>
      <c r="W113" s="17"/>
      <c r="X113" s="17"/>
      <c r="Y113" s="17"/>
      <c r="Z113" s="17"/>
      <c r="AA113" s="17"/>
      <c r="AB113" s="17"/>
      <c r="AC113" s="17"/>
      <c r="AD113" s="17"/>
      <c r="AE113" s="17"/>
      <c r="AT113" s="3" t="s">
        <v>128</v>
      </c>
      <c r="AU113" s="3" t="s">
        <v>82</v>
      </c>
    </row>
    <row r="114" spans="1:65" s="21" customFormat="1" ht="19.5">
      <c r="A114" s="17"/>
      <c r="B114" s="18"/>
      <c r="C114" s="17"/>
      <c r="D114" s="150" t="s">
        <v>130</v>
      </c>
      <c r="E114" s="17"/>
      <c r="F114" s="151" t="s">
        <v>173</v>
      </c>
      <c r="G114" s="17"/>
      <c r="H114" s="17"/>
      <c r="I114" s="17"/>
      <c r="J114" s="17"/>
      <c r="K114" s="17"/>
      <c r="L114" s="18"/>
      <c r="M114" s="148"/>
      <c r="N114" s="149"/>
      <c r="O114" s="40"/>
      <c r="P114" s="40"/>
      <c r="Q114" s="40"/>
      <c r="R114" s="40"/>
      <c r="S114" s="40"/>
      <c r="T114" s="41"/>
      <c r="U114" s="17"/>
      <c r="V114" s="17"/>
      <c r="W114" s="17"/>
      <c r="X114" s="17"/>
      <c r="Y114" s="17"/>
      <c r="Z114" s="17"/>
      <c r="AA114" s="17"/>
      <c r="AB114" s="17"/>
      <c r="AC114" s="17"/>
      <c r="AD114" s="17"/>
      <c r="AE114" s="17"/>
      <c r="AT114" s="3" t="s">
        <v>130</v>
      </c>
      <c r="AU114" s="3" t="s">
        <v>82</v>
      </c>
    </row>
    <row r="115" spans="1:65" s="21" customFormat="1" ht="37.9" customHeight="1">
      <c r="A115" s="17"/>
      <c r="B115" s="18"/>
      <c r="C115" s="133" t="s">
        <v>174</v>
      </c>
      <c r="D115" s="133" t="s">
        <v>121</v>
      </c>
      <c r="E115" s="134" t="s">
        <v>175</v>
      </c>
      <c r="F115" s="135" t="s">
        <v>176</v>
      </c>
      <c r="G115" s="136" t="s">
        <v>177</v>
      </c>
      <c r="H115" s="137">
        <v>49.05</v>
      </c>
      <c r="I115" s="138"/>
      <c r="J115" s="139">
        <f>ROUND(I115*H115,2)</f>
        <v>0</v>
      </c>
      <c r="K115" s="135" t="s">
        <v>3</v>
      </c>
      <c r="L115" s="18"/>
      <c r="M115" s="140" t="s">
        <v>3</v>
      </c>
      <c r="N115" s="141" t="s">
        <v>43</v>
      </c>
      <c r="O115" s="40"/>
      <c r="P115" s="142">
        <f>O115*H115</f>
        <v>0</v>
      </c>
      <c r="Q115" s="142">
        <v>0</v>
      </c>
      <c r="R115" s="142">
        <f>Q115*H115</f>
        <v>0</v>
      </c>
      <c r="S115" s="142">
        <v>0</v>
      </c>
      <c r="T115" s="143">
        <f>S115*H115</f>
        <v>0</v>
      </c>
      <c r="U115" s="17"/>
      <c r="V115" s="17"/>
      <c r="W115" s="17"/>
      <c r="X115" s="17"/>
      <c r="Y115" s="17"/>
      <c r="Z115" s="17"/>
      <c r="AA115" s="17"/>
      <c r="AB115" s="17"/>
      <c r="AC115" s="17"/>
      <c r="AD115" s="17"/>
      <c r="AE115" s="17"/>
      <c r="AR115" s="144" t="s">
        <v>126</v>
      </c>
      <c r="AT115" s="144" t="s">
        <v>121</v>
      </c>
      <c r="AU115" s="144" t="s">
        <v>82</v>
      </c>
      <c r="AY115" s="3" t="s">
        <v>119</v>
      </c>
      <c r="BE115" s="145">
        <f>IF(N115="základní",J115,0)</f>
        <v>0</v>
      </c>
      <c r="BF115" s="145">
        <f>IF(N115="snížená",J115,0)</f>
        <v>0</v>
      </c>
      <c r="BG115" s="145">
        <f>IF(N115="zákl. přenesená",J115,0)</f>
        <v>0</v>
      </c>
      <c r="BH115" s="145">
        <f>IF(N115="sníž. přenesená",J115,0)</f>
        <v>0</v>
      </c>
      <c r="BI115" s="145">
        <f>IF(N115="nulová",J115,0)</f>
        <v>0</v>
      </c>
      <c r="BJ115" s="3" t="s">
        <v>80</v>
      </c>
      <c r="BK115" s="145">
        <f>ROUND(I115*H115,2)</f>
        <v>0</v>
      </c>
      <c r="BL115" s="3" t="s">
        <v>126</v>
      </c>
      <c r="BM115" s="144" t="s">
        <v>178</v>
      </c>
    </row>
    <row r="116" spans="1:65" s="21" customFormat="1" ht="48.75">
      <c r="A116" s="17"/>
      <c r="B116" s="18"/>
      <c r="C116" s="17"/>
      <c r="D116" s="150" t="s">
        <v>130</v>
      </c>
      <c r="E116" s="17"/>
      <c r="F116" s="151" t="s">
        <v>179</v>
      </c>
      <c r="G116" s="17"/>
      <c r="H116" s="17"/>
      <c r="I116" s="17"/>
      <c r="J116" s="17"/>
      <c r="K116" s="17"/>
      <c r="L116" s="18"/>
      <c r="M116" s="148"/>
      <c r="N116" s="149"/>
      <c r="O116" s="40"/>
      <c r="P116" s="40"/>
      <c r="Q116" s="40"/>
      <c r="R116" s="40"/>
      <c r="S116" s="40"/>
      <c r="T116" s="41"/>
      <c r="U116" s="17"/>
      <c r="V116" s="17"/>
      <c r="W116" s="17"/>
      <c r="X116" s="17"/>
      <c r="Y116" s="17"/>
      <c r="Z116" s="17"/>
      <c r="AA116" s="17"/>
      <c r="AB116" s="17"/>
      <c r="AC116" s="17"/>
      <c r="AD116" s="17"/>
      <c r="AE116" s="17"/>
      <c r="AT116" s="3" t="s">
        <v>130</v>
      </c>
      <c r="AU116" s="3" t="s">
        <v>82</v>
      </c>
    </row>
    <row r="117" spans="1:65" s="120" customFormat="1" ht="22.9" customHeight="1">
      <c r="B117" s="121"/>
      <c r="D117" s="122" t="s">
        <v>71</v>
      </c>
      <c r="E117" s="131" t="s">
        <v>126</v>
      </c>
      <c r="F117" s="131" t="s">
        <v>180</v>
      </c>
      <c r="J117" s="132">
        <f>BK117</f>
        <v>0</v>
      </c>
      <c r="L117" s="121"/>
      <c r="M117" s="125"/>
      <c r="N117" s="126"/>
      <c r="O117" s="126"/>
      <c r="P117" s="127">
        <f>SUM(P118:P121)</f>
        <v>0</v>
      </c>
      <c r="Q117" s="126"/>
      <c r="R117" s="127">
        <f>SUM(R118:R121)</f>
        <v>25.6804992</v>
      </c>
      <c r="S117" s="126"/>
      <c r="T117" s="128">
        <f>SUM(T118:T121)</f>
        <v>0</v>
      </c>
      <c r="AR117" s="122" t="s">
        <v>80</v>
      </c>
      <c r="AT117" s="129" t="s">
        <v>71</v>
      </c>
      <c r="AU117" s="129" t="s">
        <v>80</v>
      </c>
      <c r="AY117" s="122" t="s">
        <v>119</v>
      </c>
      <c r="BK117" s="130">
        <f>SUM(BK118:BK121)</f>
        <v>0</v>
      </c>
    </row>
    <row r="118" spans="1:65" s="21" customFormat="1" ht="44.25" customHeight="1">
      <c r="A118" s="17"/>
      <c r="B118" s="18"/>
      <c r="C118" s="133" t="s">
        <v>181</v>
      </c>
      <c r="D118" s="133" t="s">
        <v>121</v>
      </c>
      <c r="E118" s="134" t="s">
        <v>182</v>
      </c>
      <c r="F118" s="135" t="s">
        <v>183</v>
      </c>
      <c r="G118" s="136" t="s">
        <v>177</v>
      </c>
      <c r="H118" s="137">
        <v>13.32</v>
      </c>
      <c r="I118" s="138"/>
      <c r="J118" s="139">
        <f>ROUND(I118*H118,2)</f>
        <v>0</v>
      </c>
      <c r="K118" s="135" t="s">
        <v>3</v>
      </c>
      <c r="L118" s="18"/>
      <c r="M118" s="140" t="s">
        <v>3</v>
      </c>
      <c r="N118" s="141" t="s">
        <v>43</v>
      </c>
      <c r="O118" s="40"/>
      <c r="P118" s="142">
        <f>O118*H118</f>
        <v>0</v>
      </c>
      <c r="Q118" s="142">
        <v>0.78741000000000005</v>
      </c>
      <c r="R118" s="142">
        <f>Q118*H118</f>
        <v>10.4883012</v>
      </c>
      <c r="S118" s="142">
        <v>0</v>
      </c>
      <c r="T118" s="143">
        <f>S118*H118</f>
        <v>0</v>
      </c>
      <c r="U118" s="17"/>
      <c r="V118" s="17"/>
      <c r="W118" s="17"/>
      <c r="X118" s="17"/>
      <c r="Y118" s="17"/>
      <c r="Z118" s="17"/>
      <c r="AA118" s="17"/>
      <c r="AB118" s="17"/>
      <c r="AC118" s="17"/>
      <c r="AD118" s="17"/>
      <c r="AE118" s="17"/>
      <c r="AR118" s="144" t="s">
        <v>126</v>
      </c>
      <c r="AT118" s="144" t="s">
        <v>121</v>
      </c>
      <c r="AU118" s="144" t="s">
        <v>82</v>
      </c>
      <c r="AY118" s="3" t="s">
        <v>119</v>
      </c>
      <c r="BE118" s="145">
        <f>IF(N118="základní",J118,0)</f>
        <v>0</v>
      </c>
      <c r="BF118" s="145">
        <f>IF(N118="snížená",J118,0)</f>
        <v>0</v>
      </c>
      <c r="BG118" s="145">
        <f>IF(N118="zákl. přenesená",J118,0)</f>
        <v>0</v>
      </c>
      <c r="BH118" s="145">
        <f>IF(N118="sníž. přenesená",J118,0)</f>
        <v>0</v>
      </c>
      <c r="BI118" s="145">
        <f>IF(N118="nulová",J118,0)</f>
        <v>0</v>
      </c>
      <c r="BJ118" s="3" t="s">
        <v>80</v>
      </c>
      <c r="BK118" s="145">
        <f>ROUND(I118*H118,2)</f>
        <v>0</v>
      </c>
      <c r="BL118" s="3" t="s">
        <v>126</v>
      </c>
      <c r="BM118" s="144" t="s">
        <v>184</v>
      </c>
    </row>
    <row r="119" spans="1:65" s="21" customFormat="1" ht="19.5">
      <c r="A119" s="17"/>
      <c r="B119" s="18"/>
      <c r="C119" s="17"/>
      <c r="D119" s="150" t="s">
        <v>130</v>
      </c>
      <c r="E119" s="17"/>
      <c r="F119" s="151" t="s">
        <v>185</v>
      </c>
      <c r="G119" s="17"/>
      <c r="H119" s="17"/>
      <c r="I119" s="17"/>
      <c r="J119" s="17"/>
      <c r="K119" s="17"/>
      <c r="L119" s="18"/>
      <c r="M119" s="148"/>
      <c r="N119" s="149"/>
      <c r="O119" s="40"/>
      <c r="P119" s="40"/>
      <c r="Q119" s="40"/>
      <c r="R119" s="40"/>
      <c r="S119" s="40"/>
      <c r="T119" s="41"/>
      <c r="U119" s="17"/>
      <c r="V119" s="17"/>
      <c r="W119" s="17"/>
      <c r="X119" s="17"/>
      <c r="Y119" s="17"/>
      <c r="Z119" s="17"/>
      <c r="AA119" s="17"/>
      <c r="AB119" s="17"/>
      <c r="AC119" s="17"/>
      <c r="AD119" s="17"/>
      <c r="AE119" s="17"/>
      <c r="AT119" s="3" t="s">
        <v>130</v>
      </c>
      <c r="AU119" s="3" t="s">
        <v>82</v>
      </c>
    </row>
    <row r="120" spans="1:65" s="21" customFormat="1" ht="44.25" customHeight="1">
      <c r="A120" s="17"/>
      <c r="B120" s="18"/>
      <c r="C120" s="133" t="s">
        <v>186</v>
      </c>
      <c r="D120" s="133" t="s">
        <v>121</v>
      </c>
      <c r="E120" s="134" t="s">
        <v>187</v>
      </c>
      <c r="F120" s="135" t="s">
        <v>188</v>
      </c>
      <c r="G120" s="136" t="s">
        <v>177</v>
      </c>
      <c r="H120" s="137">
        <v>16.2</v>
      </c>
      <c r="I120" s="138"/>
      <c r="J120" s="139">
        <f>ROUND(I120*H120,2)</f>
        <v>0</v>
      </c>
      <c r="K120" s="135" t="s">
        <v>125</v>
      </c>
      <c r="L120" s="18"/>
      <c r="M120" s="140" t="s">
        <v>3</v>
      </c>
      <c r="N120" s="141" t="s">
        <v>43</v>
      </c>
      <c r="O120" s="40"/>
      <c r="P120" s="142">
        <f>O120*H120</f>
        <v>0</v>
      </c>
      <c r="Q120" s="142">
        <v>0.93779000000000001</v>
      </c>
      <c r="R120" s="142">
        <f>Q120*H120</f>
        <v>15.192197999999999</v>
      </c>
      <c r="S120" s="142">
        <v>0</v>
      </c>
      <c r="T120" s="143">
        <f>S120*H120</f>
        <v>0</v>
      </c>
      <c r="U120" s="17"/>
      <c r="V120" s="17"/>
      <c r="W120" s="17"/>
      <c r="X120" s="17"/>
      <c r="Y120" s="17"/>
      <c r="Z120" s="17"/>
      <c r="AA120" s="17"/>
      <c r="AB120" s="17"/>
      <c r="AC120" s="17"/>
      <c r="AD120" s="17"/>
      <c r="AE120" s="17"/>
      <c r="AR120" s="144" t="s">
        <v>126</v>
      </c>
      <c r="AT120" s="144" t="s">
        <v>121</v>
      </c>
      <c r="AU120" s="144" t="s">
        <v>82</v>
      </c>
      <c r="AY120" s="3" t="s">
        <v>119</v>
      </c>
      <c r="BE120" s="145">
        <f>IF(N120="základní",J120,0)</f>
        <v>0</v>
      </c>
      <c r="BF120" s="145">
        <f>IF(N120="snížená",J120,0)</f>
        <v>0</v>
      </c>
      <c r="BG120" s="145">
        <f>IF(N120="zákl. přenesená",J120,0)</f>
        <v>0</v>
      </c>
      <c r="BH120" s="145">
        <f>IF(N120="sníž. přenesená",J120,0)</f>
        <v>0</v>
      </c>
      <c r="BI120" s="145">
        <f>IF(N120="nulová",J120,0)</f>
        <v>0</v>
      </c>
      <c r="BJ120" s="3" t="s">
        <v>80</v>
      </c>
      <c r="BK120" s="145">
        <f>ROUND(I120*H120,2)</f>
        <v>0</v>
      </c>
      <c r="BL120" s="3" t="s">
        <v>126</v>
      </c>
      <c r="BM120" s="144" t="s">
        <v>189</v>
      </c>
    </row>
    <row r="121" spans="1:65" s="21" customFormat="1">
      <c r="A121" s="17"/>
      <c r="B121" s="18"/>
      <c r="C121" s="17"/>
      <c r="D121" s="146" t="s">
        <v>128</v>
      </c>
      <c r="E121" s="17"/>
      <c r="F121" s="147" t="s">
        <v>190</v>
      </c>
      <c r="G121" s="17"/>
      <c r="H121" s="17"/>
      <c r="I121" s="17"/>
      <c r="J121" s="17"/>
      <c r="K121" s="17"/>
      <c r="L121" s="18"/>
      <c r="M121" s="148"/>
      <c r="N121" s="149"/>
      <c r="O121" s="40"/>
      <c r="P121" s="40"/>
      <c r="Q121" s="40"/>
      <c r="R121" s="40"/>
      <c r="S121" s="40"/>
      <c r="T121" s="41"/>
      <c r="U121" s="17"/>
      <c r="V121" s="17"/>
      <c r="W121" s="17"/>
      <c r="X121" s="17"/>
      <c r="Y121" s="17"/>
      <c r="Z121" s="17"/>
      <c r="AA121" s="17"/>
      <c r="AB121" s="17"/>
      <c r="AC121" s="17"/>
      <c r="AD121" s="17"/>
      <c r="AE121" s="17"/>
      <c r="AT121" s="3" t="s">
        <v>128</v>
      </c>
      <c r="AU121" s="3" t="s">
        <v>82</v>
      </c>
    </row>
    <row r="122" spans="1:65" s="120" customFormat="1" ht="22.9" customHeight="1">
      <c r="B122" s="121"/>
      <c r="D122" s="122" t="s">
        <v>71</v>
      </c>
      <c r="E122" s="131" t="s">
        <v>174</v>
      </c>
      <c r="F122" s="131" t="s">
        <v>191</v>
      </c>
      <c r="J122" s="132">
        <f>BK122</f>
        <v>0</v>
      </c>
      <c r="L122" s="121"/>
      <c r="M122" s="125"/>
      <c r="N122" s="126"/>
      <c r="O122" s="126"/>
      <c r="P122" s="127">
        <f>SUM(P123:P136)</f>
        <v>0</v>
      </c>
      <c r="Q122" s="126"/>
      <c r="R122" s="127">
        <f>SUM(R123:R136)</f>
        <v>0</v>
      </c>
      <c r="S122" s="126"/>
      <c r="T122" s="128">
        <f>SUM(T123:T136)</f>
        <v>225.6</v>
      </c>
      <c r="AR122" s="122" t="s">
        <v>80</v>
      </c>
      <c r="AT122" s="129" t="s">
        <v>71</v>
      </c>
      <c r="AU122" s="129" t="s">
        <v>80</v>
      </c>
      <c r="AY122" s="122" t="s">
        <v>119</v>
      </c>
      <c r="BK122" s="130">
        <f>SUM(BK123:BK136)</f>
        <v>0</v>
      </c>
    </row>
    <row r="123" spans="1:65" s="21" customFormat="1" ht="44.25" customHeight="1">
      <c r="A123" s="17"/>
      <c r="B123" s="18"/>
      <c r="C123" s="133" t="s">
        <v>192</v>
      </c>
      <c r="D123" s="133" t="s">
        <v>121</v>
      </c>
      <c r="E123" s="134" t="s">
        <v>193</v>
      </c>
      <c r="F123" s="135" t="s">
        <v>194</v>
      </c>
      <c r="G123" s="136" t="s">
        <v>177</v>
      </c>
      <c r="H123" s="137">
        <v>213.48</v>
      </c>
      <c r="I123" s="138"/>
      <c r="J123" s="139">
        <f>ROUND(I123*H123,2)</f>
        <v>0</v>
      </c>
      <c r="K123" s="135" t="s">
        <v>125</v>
      </c>
      <c r="L123" s="18"/>
      <c r="M123" s="140" t="s">
        <v>3</v>
      </c>
      <c r="N123" s="141" t="s">
        <v>43</v>
      </c>
      <c r="O123" s="40"/>
      <c r="P123" s="142">
        <f>O123*H123</f>
        <v>0</v>
      </c>
      <c r="Q123" s="142">
        <v>0</v>
      </c>
      <c r="R123" s="142">
        <f>Q123*H123</f>
        <v>0</v>
      </c>
      <c r="S123" s="142">
        <v>0</v>
      </c>
      <c r="T123" s="143">
        <f>S123*H123</f>
        <v>0</v>
      </c>
      <c r="U123" s="17"/>
      <c r="V123" s="17"/>
      <c r="W123" s="17"/>
      <c r="X123" s="17"/>
      <c r="Y123" s="17"/>
      <c r="Z123" s="17"/>
      <c r="AA123" s="17"/>
      <c r="AB123" s="17"/>
      <c r="AC123" s="17"/>
      <c r="AD123" s="17"/>
      <c r="AE123" s="17"/>
      <c r="AR123" s="144" t="s">
        <v>126</v>
      </c>
      <c r="AT123" s="144" t="s">
        <v>121</v>
      </c>
      <c r="AU123" s="144" t="s">
        <v>82</v>
      </c>
      <c r="AY123" s="3" t="s">
        <v>119</v>
      </c>
      <c r="BE123" s="145">
        <f>IF(N123="základní",J123,0)</f>
        <v>0</v>
      </c>
      <c r="BF123" s="145">
        <f>IF(N123="snížená",J123,0)</f>
        <v>0</v>
      </c>
      <c r="BG123" s="145">
        <f>IF(N123="zákl. přenesená",J123,0)</f>
        <v>0</v>
      </c>
      <c r="BH123" s="145">
        <f>IF(N123="sníž. přenesená",J123,0)</f>
        <v>0</v>
      </c>
      <c r="BI123" s="145">
        <f>IF(N123="nulová",J123,0)</f>
        <v>0</v>
      </c>
      <c r="BJ123" s="3" t="s">
        <v>80</v>
      </c>
      <c r="BK123" s="145">
        <f>ROUND(I123*H123,2)</f>
        <v>0</v>
      </c>
      <c r="BL123" s="3" t="s">
        <v>126</v>
      </c>
      <c r="BM123" s="144" t="s">
        <v>195</v>
      </c>
    </row>
    <row r="124" spans="1:65" s="21" customFormat="1">
      <c r="A124" s="17"/>
      <c r="B124" s="18"/>
      <c r="C124" s="17"/>
      <c r="D124" s="146" t="s">
        <v>128</v>
      </c>
      <c r="E124" s="17"/>
      <c r="F124" s="147" t="s">
        <v>196</v>
      </c>
      <c r="G124" s="17"/>
      <c r="H124" s="17"/>
      <c r="I124" s="17"/>
      <c r="J124" s="17"/>
      <c r="K124" s="17"/>
      <c r="L124" s="18"/>
      <c r="M124" s="148"/>
      <c r="N124" s="149"/>
      <c r="O124" s="40"/>
      <c r="P124" s="40"/>
      <c r="Q124" s="40"/>
      <c r="R124" s="40"/>
      <c r="S124" s="40"/>
      <c r="T124" s="41"/>
      <c r="U124" s="17"/>
      <c r="V124" s="17"/>
      <c r="W124" s="17"/>
      <c r="X124" s="17"/>
      <c r="Y124" s="17"/>
      <c r="Z124" s="17"/>
      <c r="AA124" s="17"/>
      <c r="AB124" s="17"/>
      <c r="AC124" s="17"/>
      <c r="AD124" s="17"/>
      <c r="AE124" s="17"/>
      <c r="AT124" s="3" t="s">
        <v>128</v>
      </c>
      <c r="AU124" s="3" t="s">
        <v>82</v>
      </c>
    </row>
    <row r="125" spans="1:65" s="21" customFormat="1" ht="49.15" customHeight="1">
      <c r="A125" s="17"/>
      <c r="B125" s="18"/>
      <c r="C125" s="133" t="s">
        <v>197</v>
      </c>
      <c r="D125" s="133" t="s">
        <v>121</v>
      </c>
      <c r="E125" s="134" t="s">
        <v>198</v>
      </c>
      <c r="F125" s="135" t="s">
        <v>199</v>
      </c>
      <c r="G125" s="136" t="s">
        <v>177</v>
      </c>
      <c r="H125" s="137">
        <v>2067.6999999999998</v>
      </c>
      <c r="I125" s="138"/>
      <c r="J125" s="139">
        <f>ROUND(I125*H125,2)</f>
        <v>0</v>
      </c>
      <c r="K125" s="135" t="s">
        <v>125</v>
      </c>
      <c r="L125" s="18"/>
      <c r="M125" s="140" t="s">
        <v>3</v>
      </c>
      <c r="N125" s="141" t="s">
        <v>43</v>
      </c>
      <c r="O125" s="40"/>
      <c r="P125" s="142">
        <f>O125*H125</f>
        <v>0</v>
      </c>
      <c r="Q125" s="142">
        <v>0</v>
      </c>
      <c r="R125" s="142">
        <f>Q125*H125</f>
        <v>0</v>
      </c>
      <c r="S125" s="142">
        <v>0</v>
      </c>
      <c r="T125" s="143">
        <f>S125*H125</f>
        <v>0</v>
      </c>
      <c r="U125" s="17"/>
      <c r="V125" s="17"/>
      <c r="W125" s="17"/>
      <c r="X125" s="17"/>
      <c r="Y125" s="17"/>
      <c r="Z125" s="17"/>
      <c r="AA125" s="17"/>
      <c r="AB125" s="17"/>
      <c r="AC125" s="17"/>
      <c r="AD125" s="17"/>
      <c r="AE125" s="17"/>
      <c r="AR125" s="144" t="s">
        <v>126</v>
      </c>
      <c r="AT125" s="144" t="s">
        <v>121</v>
      </c>
      <c r="AU125" s="144" t="s">
        <v>82</v>
      </c>
      <c r="AY125" s="3" t="s">
        <v>119</v>
      </c>
      <c r="BE125" s="145">
        <f>IF(N125="základní",J125,0)</f>
        <v>0</v>
      </c>
      <c r="BF125" s="145">
        <f>IF(N125="snížená",J125,0)</f>
        <v>0</v>
      </c>
      <c r="BG125" s="145">
        <f>IF(N125="zákl. přenesená",J125,0)</f>
        <v>0</v>
      </c>
      <c r="BH125" s="145">
        <f>IF(N125="sníž. přenesená",J125,0)</f>
        <v>0</v>
      </c>
      <c r="BI125" s="145">
        <f>IF(N125="nulová",J125,0)</f>
        <v>0</v>
      </c>
      <c r="BJ125" s="3" t="s">
        <v>80</v>
      </c>
      <c r="BK125" s="145">
        <f>ROUND(I125*H125,2)</f>
        <v>0</v>
      </c>
      <c r="BL125" s="3" t="s">
        <v>126</v>
      </c>
      <c r="BM125" s="144" t="s">
        <v>200</v>
      </c>
    </row>
    <row r="126" spans="1:65" s="21" customFormat="1">
      <c r="A126" s="17"/>
      <c r="B126" s="18"/>
      <c r="C126" s="17"/>
      <c r="D126" s="146" t="s">
        <v>128</v>
      </c>
      <c r="E126" s="17"/>
      <c r="F126" s="147" t="s">
        <v>201</v>
      </c>
      <c r="G126" s="17"/>
      <c r="H126" s="17"/>
      <c r="I126" s="17"/>
      <c r="J126" s="17"/>
      <c r="K126" s="17"/>
      <c r="L126" s="18"/>
      <c r="M126" s="148"/>
      <c r="N126" s="149"/>
      <c r="O126" s="40"/>
      <c r="P126" s="40"/>
      <c r="Q126" s="40"/>
      <c r="R126" s="40"/>
      <c r="S126" s="40"/>
      <c r="T126" s="41"/>
      <c r="U126" s="17"/>
      <c r="V126" s="17"/>
      <c r="W126" s="17"/>
      <c r="X126" s="17"/>
      <c r="Y126" s="17"/>
      <c r="Z126" s="17"/>
      <c r="AA126" s="17"/>
      <c r="AB126" s="17"/>
      <c r="AC126" s="17"/>
      <c r="AD126" s="17"/>
      <c r="AE126" s="17"/>
      <c r="AT126" s="3" t="s">
        <v>128</v>
      </c>
      <c r="AU126" s="3" t="s">
        <v>82</v>
      </c>
    </row>
    <row r="127" spans="1:65" s="21" customFormat="1" ht="19.5">
      <c r="A127" s="17"/>
      <c r="B127" s="18"/>
      <c r="C127" s="17"/>
      <c r="D127" s="150" t="s">
        <v>130</v>
      </c>
      <c r="E127" s="17"/>
      <c r="F127" s="151" t="s">
        <v>202</v>
      </c>
      <c r="G127" s="17"/>
      <c r="H127" s="17"/>
      <c r="I127" s="17"/>
      <c r="J127" s="17"/>
      <c r="K127" s="17"/>
      <c r="L127" s="18"/>
      <c r="M127" s="148"/>
      <c r="N127" s="149"/>
      <c r="O127" s="40"/>
      <c r="P127" s="40"/>
      <c r="Q127" s="40"/>
      <c r="R127" s="40"/>
      <c r="S127" s="40"/>
      <c r="T127" s="41"/>
      <c r="U127" s="17"/>
      <c r="V127" s="17"/>
      <c r="W127" s="17"/>
      <c r="X127" s="17"/>
      <c r="Y127" s="17"/>
      <c r="Z127" s="17"/>
      <c r="AA127" s="17"/>
      <c r="AB127" s="17"/>
      <c r="AC127" s="17"/>
      <c r="AD127" s="17"/>
      <c r="AE127" s="17"/>
      <c r="AT127" s="3" t="s">
        <v>130</v>
      </c>
      <c r="AU127" s="3" t="s">
        <v>82</v>
      </c>
    </row>
    <row r="128" spans="1:65" s="21" customFormat="1" ht="44.25" customHeight="1">
      <c r="A128" s="17"/>
      <c r="B128" s="18"/>
      <c r="C128" s="133" t="s">
        <v>203</v>
      </c>
      <c r="D128" s="133" t="s">
        <v>121</v>
      </c>
      <c r="E128" s="134" t="s">
        <v>204</v>
      </c>
      <c r="F128" s="135" t="s">
        <v>205</v>
      </c>
      <c r="G128" s="136" t="s">
        <v>177</v>
      </c>
      <c r="H128" s="137">
        <v>213.48</v>
      </c>
      <c r="I128" s="138"/>
      <c r="J128" s="139">
        <f>ROUND(I128*H128,2)</f>
        <v>0</v>
      </c>
      <c r="K128" s="135" t="s">
        <v>125</v>
      </c>
      <c r="L128" s="18"/>
      <c r="M128" s="140" t="s">
        <v>3</v>
      </c>
      <c r="N128" s="141" t="s">
        <v>43</v>
      </c>
      <c r="O128" s="40"/>
      <c r="P128" s="142">
        <f>O128*H128</f>
        <v>0</v>
      </c>
      <c r="Q128" s="142">
        <v>0</v>
      </c>
      <c r="R128" s="142">
        <f>Q128*H128</f>
        <v>0</v>
      </c>
      <c r="S128" s="142">
        <v>0</v>
      </c>
      <c r="T128" s="143">
        <f>S128*H128</f>
        <v>0</v>
      </c>
      <c r="U128" s="17"/>
      <c r="V128" s="17"/>
      <c r="W128" s="17"/>
      <c r="X128" s="17"/>
      <c r="Y128" s="17"/>
      <c r="Z128" s="17"/>
      <c r="AA128" s="17"/>
      <c r="AB128" s="17"/>
      <c r="AC128" s="17"/>
      <c r="AD128" s="17"/>
      <c r="AE128" s="17"/>
      <c r="AR128" s="144" t="s">
        <v>126</v>
      </c>
      <c r="AT128" s="144" t="s">
        <v>121</v>
      </c>
      <c r="AU128" s="144" t="s">
        <v>82</v>
      </c>
      <c r="AY128" s="3" t="s">
        <v>119</v>
      </c>
      <c r="BE128" s="145">
        <f>IF(N128="základní",J128,0)</f>
        <v>0</v>
      </c>
      <c r="BF128" s="145">
        <f>IF(N128="snížená",J128,0)</f>
        <v>0</v>
      </c>
      <c r="BG128" s="145">
        <f>IF(N128="zákl. přenesená",J128,0)</f>
        <v>0</v>
      </c>
      <c r="BH128" s="145">
        <f>IF(N128="sníž. přenesená",J128,0)</f>
        <v>0</v>
      </c>
      <c r="BI128" s="145">
        <f>IF(N128="nulová",J128,0)</f>
        <v>0</v>
      </c>
      <c r="BJ128" s="3" t="s">
        <v>80</v>
      </c>
      <c r="BK128" s="145">
        <f>ROUND(I128*H128,2)</f>
        <v>0</v>
      </c>
      <c r="BL128" s="3" t="s">
        <v>126</v>
      </c>
      <c r="BM128" s="144" t="s">
        <v>206</v>
      </c>
    </row>
    <row r="129" spans="1:65" s="21" customFormat="1">
      <c r="A129" s="17"/>
      <c r="B129" s="18"/>
      <c r="C129" s="17"/>
      <c r="D129" s="146" t="s">
        <v>128</v>
      </c>
      <c r="E129" s="17"/>
      <c r="F129" s="147" t="s">
        <v>207</v>
      </c>
      <c r="G129" s="17"/>
      <c r="H129" s="17"/>
      <c r="I129" s="17"/>
      <c r="J129" s="17"/>
      <c r="K129" s="17"/>
      <c r="L129" s="18"/>
      <c r="M129" s="148"/>
      <c r="N129" s="149"/>
      <c r="O129" s="40"/>
      <c r="P129" s="40"/>
      <c r="Q129" s="40"/>
      <c r="R129" s="40"/>
      <c r="S129" s="40"/>
      <c r="T129" s="41"/>
      <c r="U129" s="17"/>
      <c r="V129" s="17"/>
      <c r="W129" s="17"/>
      <c r="X129" s="17"/>
      <c r="Y129" s="17"/>
      <c r="Z129" s="17"/>
      <c r="AA129" s="17"/>
      <c r="AB129" s="17"/>
      <c r="AC129" s="17"/>
      <c r="AD129" s="17"/>
      <c r="AE129" s="17"/>
      <c r="AT129" s="3" t="s">
        <v>128</v>
      </c>
      <c r="AU129" s="3" t="s">
        <v>82</v>
      </c>
    </row>
    <row r="130" spans="1:65" s="21" customFormat="1" ht="24.2" customHeight="1">
      <c r="A130" s="17"/>
      <c r="B130" s="18"/>
      <c r="C130" s="133" t="s">
        <v>9</v>
      </c>
      <c r="D130" s="133" t="s">
        <v>121</v>
      </c>
      <c r="E130" s="134" t="s">
        <v>208</v>
      </c>
      <c r="F130" s="135" t="s">
        <v>209</v>
      </c>
      <c r="G130" s="136" t="s">
        <v>124</v>
      </c>
      <c r="H130" s="137">
        <v>94</v>
      </c>
      <c r="I130" s="138"/>
      <c r="J130" s="139">
        <f>ROUND(I130*H130,2)</f>
        <v>0</v>
      </c>
      <c r="K130" s="135" t="s">
        <v>125</v>
      </c>
      <c r="L130" s="18"/>
      <c r="M130" s="140" t="s">
        <v>3</v>
      </c>
      <c r="N130" s="141" t="s">
        <v>43</v>
      </c>
      <c r="O130" s="40"/>
      <c r="P130" s="142">
        <f>O130*H130</f>
        <v>0</v>
      </c>
      <c r="Q130" s="142">
        <v>0</v>
      </c>
      <c r="R130" s="142">
        <f>Q130*H130</f>
        <v>0</v>
      </c>
      <c r="S130" s="142">
        <v>2.4</v>
      </c>
      <c r="T130" s="143">
        <f>S130*H130</f>
        <v>225.6</v>
      </c>
      <c r="U130" s="17"/>
      <c r="V130" s="17"/>
      <c r="W130" s="17"/>
      <c r="X130" s="17"/>
      <c r="Y130" s="17"/>
      <c r="Z130" s="17"/>
      <c r="AA130" s="17"/>
      <c r="AB130" s="17"/>
      <c r="AC130" s="17"/>
      <c r="AD130" s="17"/>
      <c r="AE130" s="17"/>
      <c r="AR130" s="144" t="s">
        <v>126</v>
      </c>
      <c r="AT130" s="144" t="s">
        <v>121</v>
      </c>
      <c r="AU130" s="144" t="s">
        <v>82</v>
      </c>
      <c r="AY130" s="3" t="s">
        <v>119</v>
      </c>
      <c r="BE130" s="145">
        <f>IF(N130="základní",J130,0)</f>
        <v>0</v>
      </c>
      <c r="BF130" s="145">
        <f>IF(N130="snížená",J130,0)</f>
        <v>0</v>
      </c>
      <c r="BG130" s="145">
        <f>IF(N130="zákl. přenesená",J130,0)</f>
        <v>0</v>
      </c>
      <c r="BH130" s="145">
        <f>IF(N130="sníž. přenesená",J130,0)</f>
        <v>0</v>
      </c>
      <c r="BI130" s="145">
        <f>IF(N130="nulová",J130,0)</f>
        <v>0</v>
      </c>
      <c r="BJ130" s="3" t="s">
        <v>80</v>
      </c>
      <c r="BK130" s="145">
        <f>ROUND(I130*H130,2)</f>
        <v>0</v>
      </c>
      <c r="BL130" s="3" t="s">
        <v>126</v>
      </c>
      <c r="BM130" s="144" t="s">
        <v>210</v>
      </c>
    </row>
    <row r="131" spans="1:65" s="21" customFormat="1">
      <c r="A131" s="17"/>
      <c r="B131" s="18"/>
      <c r="C131" s="17"/>
      <c r="D131" s="146" t="s">
        <v>128</v>
      </c>
      <c r="E131" s="17"/>
      <c r="F131" s="147" t="s">
        <v>211</v>
      </c>
      <c r="G131" s="17"/>
      <c r="H131" s="17"/>
      <c r="I131" s="17"/>
      <c r="J131" s="17"/>
      <c r="K131" s="17"/>
      <c r="L131" s="18"/>
      <c r="M131" s="148"/>
      <c r="N131" s="149"/>
      <c r="O131" s="40"/>
      <c r="P131" s="40"/>
      <c r="Q131" s="40"/>
      <c r="R131" s="40"/>
      <c r="S131" s="40"/>
      <c r="T131" s="41"/>
      <c r="U131" s="17"/>
      <c r="V131" s="17"/>
      <c r="W131" s="17"/>
      <c r="X131" s="17"/>
      <c r="Y131" s="17"/>
      <c r="Z131" s="17"/>
      <c r="AA131" s="17"/>
      <c r="AB131" s="17"/>
      <c r="AC131" s="17"/>
      <c r="AD131" s="17"/>
      <c r="AE131" s="17"/>
      <c r="AT131" s="3" t="s">
        <v>128</v>
      </c>
      <c r="AU131" s="3" t="s">
        <v>82</v>
      </c>
    </row>
    <row r="132" spans="1:65" s="21" customFormat="1" ht="29.25">
      <c r="A132" s="17"/>
      <c r="B132" s="18"/>
      <c r="C132" s="17"/>
      <c r="D132" s="150" t="s">
        <v>130</v>
      </c>
      <c r="E132" s="17"/>
      <c r="F132" s="151" t="s">
        <v>212</v>
      </c>
      <c r="G132" s="17"/>
      <c r="H132" s="17"/>
      <c r="I132" s="17"/>
      <c r="J132" s="17"/>
      <c r="K132" s="17"/>
      <c r="L132" s="18"/>
      <c r="M132" s="148"/>
      <c r="N132" s="149"/>
      <c r="O132" s="40"/>
      <c r="P132" s="40"/>
      <c r="Q132" s="40"/>
      <c r="R132" s="40"/>
      <c r="S132" s="40"/>
      <c r="T132" s="41"/>
      <c r="U132" s="17"/>
      <c r="V132" s="17"/>
      <c r="W132" s="17"/>
      <c r="X132" s="17"/>
      <c r="Y132" s="17"/>
      <c r="Z132" s="17"/>
      <c r="AA132" s="17"/>
      <c r="AB132" s="17"/>
      <c r="AC132" s="17"/>
      <c r="AD132" s="17"/>
      <c r="AE132" s="17"/>
      <c r="AT132" s="3" t="s">
        <v>130</v>
      </c>
      <c r="AU132" s="3" t="s">
        <v>82</v>
      </c>
    </row>
    <row r="133" spans="1:65" s="21" customFormat="1" ht="16.5" customHeight="1">
      <c r="A133" s="17"/>
      <c r="B133" s="18"/>
      <c r="C133" s="133" t="s">
        <v>213</v>
      </c>
      <c r="D133" s="133" t="s">
        <v>121</v>
      </c>
      <c r="E133" s="134" t="s">
        <v>214</v>
      </c>
      <c r="F133" s="135" t="s">
        <v>215</v>
      </c>
      <c r="G133" s="136" t="s">
        <v>216</v>
      </c>
      <c r="H133" s="137">
        <v>96</v>
      </c>
      <c r="I133" s="138"/>
      <c r="J133" s="139">
        <f>ROUND(I133*H133,2)</f>
        <v>0</v>
      </c>
      <c r="K133" s="135" t="s">
        <v>3</v>
      </c>
      <c r="L133" s="18"/>
      <c r="M133" s="140" t="s">
        <v>3</v>
      </c>
      <c r="N133" s="141" t="s">
        <v>43</v>
      </c>
      <c r="O133" s="40"/>
      <c r="P133" s="142">
        <f>O133*H133</f>
        <v>0</v>
      </c>
      <c r="Q133" s="142">
        <v>0</v>
      </c>
      <c r="R133" s="142">
        <f>Q133*H133</f>
        <v>0</v>
      </c>
      <c r="S133" s="142">
        <v>0</v>
      </c>
      <c r="T133" s="143">
        <f>S133*H133</f>
        <v>0</v>
      </c>
      <c r="U133" s="17"/>
      <c r="V133" s="17"/>
      <c r="W133" s="17"/>
      <c r="X133" s="17"/>
      <c r="Y133" s="17"/>
      <c r="Z133" s="17"/>
      <c r="AA133" s="17"/>
      <c r="AB133" s="17"/>
      <c r="AC133" s="17"/>
      <c r="AD133" s="17"/>
      <c r="AE133" s="17"/>
      <c r="AR133" s="144" t="s">
        <v>126</v>
      </c>
      <c r="AT133" s="144" t="s">
        <v>121</v>
      </c>
      <c r="AU133" s="144" t="s">
        <v>82</v>
      </c>
      <c r="AY133" s="3" t="s">
        <v>119</v>
      </c>
      <c r="BE133" s="145">
        <f>IF(N133="základní",J133,0)</f>
        <v>0</v>
      </c>
      <c r="BF133" s="145">
        <f>IF(N133="snížená",J133,0)</f>
        <v>0</v>
      </c>
      <c r="BG133" s="145">
        <f>IF(N133="zákl. přenesená",J133,0)</f>
        <v>0</v>
      </c>
      <c r="BH133" s="145">
        <f>IF(N133="sníž. přenesená",J133,0)</f>
        <v>0</v>
      </c>
      <c r="BI133" s="145">
        <f>IF(N133="nulová",J133,0)</f>
        <v>0</v>
      </c>
      <c r="BJ133" s="3" t="s">
        <v>80</v>
      </c>
      <c r="BK133" s="145">
        <f>ROUND(I133*H133,2)</f>
        <v>0</v>
      </c>
      <c r="BL133" s="3" t="s">
        <v>126</v>
      </c>
      <c r="BM133" s="144" t="s">
        <v>217</v>
      </c>
    </row>
    <row r="134" spans="1:65" s="21" customFormat="1" ht="39">
      <c r="A134" s="17"/>
      <c r="B134" s="18"/>
      <c r="C134" s="17"/>
      <c r="D134" s="150" t="s">
        <v>130</v>
      </c>
      <c r="E134" s="17"/>
      <c r="F134" s="151" t="s">
        <v>218</v>
      </c>
      <c r="G134" s="17"/>
      <c r="H134" s="17"/>
      <c r="I134" s="17"/>
      <c r="J134" s="17"/>
      <c r="K134" s="17"/>
      <c r="L134" s="18"/>
      <c r="M134" s="148"/>
      <c r="N134" s="149"/>
      <c r="O134" s="40"/>
      <c r="P134" s="40"/>
      <c r="Q134" s="40"/>
      <c r="R134" s="40"/>
      <c r="S134" s="40"/>
      <c r="T134" s="41"/>
      <c r="U134" s="17"/>
      <c r="V134" s="17"/>
      <c r="W134" s="17"/>
      <c r="X134" s="17"/>
      <c r="Y134" s="17"/>
      <c r="Z134" s="17"/>
      <c r="AA134" s="17"/>
      <c r="AB134" s="17"/>
      <c r="AC134" s="17"/>
      <c r="AD134" s="17"/>
      <c r="AE134" s="17"/>
      <c r="AT134" s="3" t="s">
        <v>130</v>
      </c>
      <c r="AU134" s="3" t="s">
        <v>82</v>
      </c>
    </row>
    <row r="135" spans="1:65" s="21" customFormat="1" ht="16.5" customHeight="1">
      <c r="A135" s="17"/>
      <c r="B135" s="18"/>
      <c r="C135" s="133" t="s">
        <v>219</v>
      </c>
      <c r="D135" s="133" t="s">
        <v>121</v>
      </c>
      <c r="E135" s="134" t="s">
        <v>220</v>
      </c>
      <c r="F135" s="135" t="s">
        <v>221</v>
      </c>
      <c r="G135" s="136" t="s">
        <v>222</v>
      </c>
      <c r="H135" s="137">
        <v>39</v>
      </c>
      <c r="I135" s="138"/>
      <c r="J135" s="139">
        <f>ROUND(I135*H135,2)</f>
        <v>0</v>
      </c>
      <c r="K135" s="135" t="s">
        <v>3</v>
      </c>
      <c r="L135" s="18"/>
      <c r="M135" s="140" t="s">
        <v>3</v>
      </c>
      <c r="N135" s="141" t="s">
        <v>43</v>
      </c>
      <c r="O135" s="40"/>
      <c r="P135" s="142">
        <f>O135*H135</f>
        <v>0</v>
      </c>
      <c r="Q135" s="142">
        <v>0</v>
      </c>
      <c r="R135" s="142">
        <f>Q135*H135</f>
        <v>0</v>
      </c>
      <c r="S135" s="142">
        <v>0</v>
      </c>
      <c r="T135" s="143">
        <f>S135*H135</f>
        <v>0</v>
      </c>
      <c r="U135" s="17"/>
      <c r="V135" s="17"/>
      <c r="W135" s="17"/>
      <c r="X135" s="17"/>
      <c r="Y135" s="17"/>
      <c r="Z135" s="17"/>
      <c r="AA135" s="17"/>
      <c r="AB135" s="17"/>
      <c r="AC135" s="17"/>
      <c r="AD135" s="17"/>
      <c r="AE135" s="17"/>
      <c r="AR135" s="144" t="s">
        <v>126</v>
      </c>
      <c r="AT135" s="144" t="s">
        <v>121</v>
      </c>
      <c r="AU135" s="144" t="s">
        <v>82</v>
      </c>
      <c r="AY135" s="3" t="s">
        <v>119</v>
      </c>
      <c r="BE135" s="145">
        <f>IF(N135="základní",J135,0)</f>
        <v>0</v>
      </c>
      <c r="BF135" s="145">
        <f>IF(N135="snížená",J135,0)</f>
        <v>0</v>
      </c>
      <c r="BG135" s="145">
        <f>IF(N135="zákl. přenesená",J135,0)</f>
        <v>0</v>
      </c>
      <c r="BH135" s="145">
        <f>IF(N135="sníž. přenesená",J135,0)</f>
        <v>0</v>
      </c>
      <c r="BI135" s="145">
        <f>IF(N135="nulová",J135,0)</f>
        <v>0</v>
      </c>
      <c r="BJ135" s="3" t="s">
        <v>80</v>
      </c>
      <c r="BK135" s="145">
        <f>ROUND(I135*H135,2)</f>
        <v>0</v>
      </c>
      <c r="BL135" s="3" t="s">
        <v>126</v>
      </c>
      <c r="BM135" s="144" t="s">
        <v>223</v>
      </c>
    </row>
    <row r="136" spans="1:65" s="21" customFormat="1" ht="39">
      <c r="A136" s="17"/>
      <c r="B136" s="18"/>
      <c r="C136" s="17"/>
      <c r="D136" s="150" t="s">
        <v>130</v>
      </c>
      <c r="E136" s="17"/>
      <c r="F136" s="151" t="s">
        <v>224</v>
      </c>
      <c r="G136" s="17"/>
      <c r="H136" s="17"/>
      <c r="I136" s="17"/>
      <c r="J136" s="17"/>
      <c r="K136" s="17"/>
      <c r="L136" s="18"/>
      <c r="M136" s="148"/>
      <c r="N136" s="149"/>
      <c r="O136" s="40"/>
      <c r="P136" s="40"/>
      <c r="Q136" s="40"/>
      <c r="R136" s="40"/>
      <c r="S136" s="40"/>
      <c r="T136" s="41"/>
      <c r="U136" s="17"/>
      <c r="V136" s="17"/>
      <c r="W136" s="17"/>
      <c r="X136" s="17"/>
      <c r="Y136" s="17"/>
      <c r="Z136" s="17"/>
      <c r="AA136" s="17"/>
      <c r="AB136" s="17"/>
      <c r="AC136" s="17"/>
      <c r="AD136" s="17"/>
      <c r="AE136" s="17"/>
      <c r="AT136" s="3" t="s">
        <v>130</v>
      </c>
      <c r="AU136" s="3" t="s">
        <v>82</v>
      </c>
    </row>
    <row r="137" spans="1:65" s="120" customFormat="1" ht="22.9" customHeight="1">
      <c r="B137" s="121"/>
      <c r="D137" s="122" t="s">
        <v>71</v>
      </c>
      <c r="E137" s="131" t="s">
        <v>225</v>
      </c>
      <c r="F137" s="131" t="s">
        <v>226</v>
      </c>
      <c r="J137" s="132">
        <f>BK137</f>
        <v>0</v>
      </c>
      <c r="L137" s="121"/>
      <c r="M137" s="125"/>
      <c r="N137" s="126"/>
      <c r="O137" s="126"/>
      <c r="P137" s="127">
        <f>SUM(P138:P145)</f>
        <v>0</v>
      </c>
      <c r="Q137" s="126"/>
      <c r="R137" s="127">
        <f>SUM(R138:R145)</f>
        <v>0</v>
      </c>
      <c r="S137" s="126"/>
      <c r="T137" s="128">
        <f>SUM(T138:T145)</f>
        <v>0</v>
      </c>
      <c r="AR137" s="122" t="s">
        <v>80</v>
      </c>
      <c r="AT137" s="129" t="s">
        <v>71</v>
      </c>
      <c r="AU137" s="129" t="s">
        <v>80</v>
      </c>
      <c r="AY137" s="122" t="s">
        <v>119</v>
      </c>
      <c r="BK137" s="130">
        <f>SUM(BK138:BK145)</f>
        <v>0</v>
      </c>
    </row>
    <row r="138" spans="1:65" s="21" customFormat="1" ht="33" customHeight="1">
      <c r="A138" s="17"/>
      <c r="B138" s="18"/>
      <c r="C138" s="133" t="s">
        <v>227</v>
      </c>
      <c r="D138" s="133" t="s">
        <v>121</v>
      </c>
      <c r="E138" s="134" t="s">
        <v>228</v>
      </c>
      <c r="F138" s="135" t="s">
        <v>229</v>
      </c>
      <c r="G138" s="136" t="s">
        <v>151</v>
      </c>
      <c r="H138" s="137">
        <v>225.6</v>
      </c>
      <c r="I138" s="138"/>
      <c r="J138" s="139">
        <f>ROUND(I138*H138,2)</f>
        <v>0</v>
      </c>
      <c r="K138" s="135" t="s">
        <v>125</v>
      </c>
      <c r="L138" s="18"/>
      <c r="M138" s="140" t="s">
        <v>3</v>
      </c>
      <c r="N138" s="141" t="s">
        <v>43</v>
      </c>
      <c r="O138" s="40"/>
      <c r="P138" s="142">
        <f>O138*H138</f>
        <v>0</v>
      </c>
      <c r="Q138" s="142">
        <v>0</v>
      </c>
      <c r="R138" s="142">
        <f>Q138*H138</f>
        <v>0</v>
      </c>
      <c r="S138" s="142">
        <v>0</v>
      </c>
      <c r="T138" s="143">
        <f>S138*H138</f>
        <v>0</v>
      </c>
      <c r="U138" s="17"/>
      <c r="V138" s="17"/>
      <c r="W138" s="17"/>
      <c r="X138" s="17"/>
      <c r="Y138" s="17"/>
      <c r="Z138" s="17"/>
      <c r="AA138" s="17"/>
      <c r="AB138" s="17"/>
      <c r="AC138" s="17"/>
      <c r="AD138" s="17"/>
      <c r="AE138" s="17"/>
      <c r="AR138" s="144" t="s">
        <v>126</v>
      </c>
      <c r="AT138" s="144" t="s">
        <v>121</v>
      </c>
      <c r="AU138" s="144" t="s">
        <v>82</v>
      </c>
      <c r="AY138" s="3" t="s">
        <v>119</v>
      </c>
      <c r="BE138" s="145">
        <f>IF(N138="základní",J138,0)</f>
        <v>0</v>
      </c>
      <c r="BF138" s="145">
        <f>IF(N138="snížená",J138,0)</f>
        <v>0</v>
      </c>
      <c r="BG138" s="145">
        <f>IF(N138="zákl. přenesená",J138,0)</f>
        <v>0</v>
      </c>
      <c r="BH138" s="145">
        <f>IF(N138="sníž. přenesená",J138,0)</f>
        <v>0</v>
      </c>
      <c r="BI138" s="145">
        <f>IF(N138="nulová",J138,0)</f>
        <v>0</v>
      </c>
      <c r="BJ138" s="3" t="s">
        <v>80</v>
      </c>
      <c r="BK138" s="145">
        <f>ROUND(I138*H138,2)</f>
        <v>0</v>
      </c>
      <c r="BL138" s="3" t="s">
        <v>126</v>
      </c>
      <c r="BM138" s="144" t="s">
        <v>230</v>
      </c>
    </row>
    <row r="139" spans="1:65" s="21" customFormat="1">
      <c r="A139" s="17"/>
      <c r="B139" s="18"/>
      <c r="C139" s="17"/>
      <c r="D139" s="146" t="s">
        <v>128</v>
      </c>
      <c r="E139" s="17"/>
      <c r="F139" s="147" t="s">
        <v>231</v>
      </c>
      <c r="G139" s="17"/>
      <c r="H139" s="17"/>
      <c r="I139" s="17"/>
      <c r="J139" s="17"/>
      <c r="K139" s="17"/>
      <c r="L139" s="18"/>
      <c r="M139" s="148"/>
      <c r="N139" s="149"/>
      <c r="O139" s="40"/>
      <c r="P139" s="40"/>
      <c r="Q139" s="40"/>
      <c r="R139" s="40"/>
      <c r="S139" s="40"/>
      <c r="T139" s="41"/>
      <c r="U139" s="17"/>
      <c r="V139" s="17"/>
      <c r="W139" s="17"/>
      <c r="X139" s="17"/>
      <c r="Y139" s="17"/>
      <c r="Z139" s="17"/>
      <c r="AA139" s="17"/>
      <c r="AB139" s="17"/>
      <c r="AC139" s="17"/>
      <c r="AD139" s="17"/>
      <c r="AE139" s="17"/>
      <c r="AT139" s="3" t="s">
        <v>128</v>
      </c>
      <c r="AU139" s="3" t="s">
        <v>82</v>
      </c>
    </row>
    <row r="140" spans="1:65" s="21" customFormat="1" ht="19.5">
      <c r="A140" s="17"/>
      <c r="B140" s="18"/>
      <c r="C140" s="17"/>
      <c r="D140" s="150" t="s">
        <v>130</v>
      </c>
      <c r="E140" s="17"/>
      <c r="F140" s="151" t="s">
        <v>232</v>
      </c>
      <c r="G140" s="17"/>
      <c r="H140" s="17"/>
      <c r="I140" s="17"/>
      <c r="J140" s="17"/>
      <c r="K140" s="17"/>
      <c r="L140" s="18"/>
      <c r="M140" s="148"/>
      <c r="N140" s="149"/>
      <c r="O140" s="40"/>
      <c r="P140" s="40"/>
      <c r="Q140" s="40"/>
      <c r="R140" s="40"/>
      <c r="S140" s="40"/>
      <c r="T140" s="41"/>
      <c r="U140" s="17"/>
      <c r="V140" s="17"/>
      <c r="W140" s="17"/>
      <c r="X140" s="17"/>
      <c r="Y140" s="17"/>
      <c r="Z140" s="17"/>
      <c r="AA140" s="17"/>
      <c r="AB140" s="17"/>
      <c r="AC140" s="17"/>
      <c r="AD140" s="17"/>
      <c r="AE140" s="17"/>
      <c r="AT140" s="3" t="s">
        <v>130</v>
      </c>
      <c r="AU140" s="3" t="s">
        <v>82</v>
      </c>
    </row>
    <row r="141" spans="1:65" s="21" customFormat="1" ht="37.9" customHeight="1">
      <c r="A141" s="17"/>
      <c r="B141" s="18"/>
      <c r="C141" s="133" t="s">
        <v>233</v>
      </c>
      <c r="D141" s="133" t="s">
        <v>121</v>
      </c>
      <c r="E141" s="134" t="s">
        <v>234</v>
      </c>
      <c r="F141" s="135" t="s">
        <v>235</v>
      </c>
      <c r="G141" s="136" t="s">
        <v>151</v>
      </c>
      <c r="H141" s="137">
        <v>2932.8</v>
      </c>
      <c r="I141" s="138"/>
      <c r="J141" s="139">
        <f>ROUND(I141*H141,2)</f>
        <v>0</v>
      </c>
      <c r="K141" s="135" t="s">
        <v>125</v>
      </c>
      <c r="L141" s="18"/>
      <c r="M141" s="140" t="s">
        <v>3</v>
      </c>
      <c r="N141" s="141" t="s">
        <v>43</v>
      </c>
      <c r="O141" s="40"/>
      <c r="P141" s="142">
        <f>O141*H141</f>
        <v>0</v>
      </c>
      <c r="Q141" s="142">
        <v>0</v>
      </c>
      <c r="R141" s="142">
        <f>Q141*H141</f>
        <v>0</v>
      </c>
      <c r="S141" s="142">
        <v>0</v>
      </c>
      <c r="T141" s="143">
        <f>S141*H141</f>
        <v>0</v>
      </c>
      <c r="U141" s="17"/>
      <c r="V141" s="17"/>
      <c r="W141" s="17"/>
      <c r="X141" s="17"/>
      <c r="Y141" s="17"/>
      <c r="Z141" s="17"/>
      <c r="AA141" s="17"/>
      <c r="AB141" s="17"/>
      <c r="AC141" s="17"/>
      <c r="AD141" s="17"/>
      <c r="AE141" s="17"/>
      <c r="AR141" s="144" t="s">
        <v>126</v>
      </c>
      <c r="AT141" s="144" t="s">
        <v>121</v>
      </c>
      <c r="AU141" s="144" t="s">
        <v>82</v>
      </c>
      <c r="AY141" s="3" t="s">
        <v>119</v>
      </c>
      <c r="BE141" s="145">
        <f>IF(N141="základní",J141,0)</f>
        <v>0</v>
      </c>
      <c r="BF141" s="145">
        <f>IF(N141="snížená",J141,0)</f>
        <v>0</v>
      </c>
      <c r="BG141" s="145">
        <f>IF(N141="zákl. přenesená",J141,0)</f>
        <v>0</v>
      </c>
      <c r="BH141" s="145">
        <f>IF(N141="sníž. přenesená",J141,0)</f>
        <v>0</v>
      </c>
      <c r="BI141" s="145">
        <f>IF(N141="nulová",J141,0)</f>
        <v>0</v>
      </c>
      <c r="BJ141" s="3" t="s">
        <v>80</v>
      </c>
      <c r="BK141" s="145">
        <f>ROUND(I141*H141,2)</f>
        <v>0</v>
      </c>
      <c r="BL141" s="3" t="s">
        <v>126</v>
      </c>
      <c r="BM141" s="144" t="s">
        <v>236</v>
      </c>
    </row>
    <row r="142" spans="1:65" s="21" customFormat="1">
      <c r="A142" s="17"/>
      <c r="B142" s="18"/>
      <c r="C142" s="17"/>
      <c r="D142" s="146" t="s">
        <v>128</v>
      </c>
      <c r="E142" s="17"/>
      <c r="F142" s="147" t="s">
        <v>237</v>
      </c>
      <c r="G142" s="17"/>
      <c r="H142" s="17"/>
      <c r="I142" s="17"/>
      <c r="J142" s="17"/>
      <c r="K142" s="17"/>
      <c r="L142" s="18"/>
      <c r="M142" s="148"/>
      <c r="N142" s="149"/>
      <c r="O142" s="40"/>
      <c r="P142" s="40"/>
      <c r="Q142" s="40"/>
      <c r="R142" s="40"/>
      <c r="S142" s="40"/>
      <c r="T142" s="41"/>
      <c r="U142" s="17"/>
      <c r="V142" s="17"/>
      <c r="W142" s="17"/>
      <c r="X142" s="17"/>
      <c r="Y142" s="17"/>
      <c r="Z142" s="17"/>
      <c r="AA142" s="17"/>
      <c r="AB142" s="17"/>
      <c r="AC142" s="17"/>
      <c r="AD142" s="17"/>
      <c r="AE142" s="17"/>
      <c r="AT142" s="3" t="s">
        <v>128</v>
      </c>
      <c r="AU142" s="3" t="s">
        <v>82</v>
      </c>
    </row>
    <row r="143" spans="1:65" s="21" customFormat="1" ht="29.25">
      <c r="A143" s="17"/>
      <c r="B143" s="18"/>
      <c r="C143" s="17"/>
      <c r="D143" s="150" t="s">
        <v>130</v>
      </c>
      <c r="E143" s="17"/>
      <c r="F143" s="151" t="s">
        <v>238</v>
      </c>
      <c r="G143" s="17"/>
      <c r="H143" s="17"/>
      <c r="I143" s="17"/>
      <c r="J143" s="17"/>
      <c r="K143" s="17"/>
      <c r="L143" s="18"/>
      <c r="M143" s="148"/>
      <c r="N143" s="149"/>
      <c r="O143" s="40"/>
      <c r="P143" s="40"/>
      <c r="Q143" s="40"/>
      <c r="R143" s="40"/>
      <c r="S143" s="40"/>
      <c r="T143" s="41"/>
      <c r="U143" s="17"/>
      <c r="V143" s="17"/>
      <c r="W143" s="17"/>
      <c r="X143" s="17"/>
      <c r="Y143" s="17"/>
      <c r="Z143" s="17"/>
      <c r="AA143" s="17"/>
      <c r="AB143" s="17"/>
      <c r="AC143" s="17"/>
      <c r="AD143" s="17"/>
      <c r="AE143" s="17"/>
      <c r="AT143" s="3" t="s">
        <v>130</v>
      </c>
      <c r="AU143" s="3" t="s">
        <v>82</v>
      </c>
    </row>
    <row r="144" spans="1:65" s="21" customFormat="1" ht="16.5" customHeight="1">
      <c r="A144" s="17"/>
      <c r="B144" s="18"/>
      <c r="C144" s="133" t="s">
        <v>239</v>
      </c>
      <c r="D144" s="133" t="s">
        <v>121</v>
      </c>
      <c r="E144" s="134" t="s">
        <v>240</v>
      </c>
      <c r="F144" s="135" t="s">
        <v>241</v>
      </c>
      <c r="G144" s="136" t="s">
        <v>151</v>
      </c>
      <c r="H144" s="137">
        <v>225.6</v>
      </c>
      <c r="I144" s="138"/>
      <c r="J144" s="139">
        <f>ROUND(I144*H144,2)</f>
        <v>0</v>
      </c>
      <c r="K144" s="135" t="s">
        <v>3</v>
      </c>
      <c r="L144" s="18"/>
      <c r="M144" s="140" t="s">
        <v>3</v>
      </c>
      <c r="N144" s="141" t="s">
        <v>43</v>
      </c>
      <c r="O144" s="40"/>
      <c r="P144" s="142">
        <f>O144*H144</f>
        <v>0</v>
      </c>
      <c r="Q144" s="142">
        <v>0</v>
      </c>
      <c r="R144" s="142">
        <f>Q144*H144</f>
        <v>0</v>
      </c>
      <c r="S144" s="142">
        <v>0</v>
      </c>
      <c r="T144" s="143">
        <f>S144*H144</f>
        <v>0</v>
      </c>
      <c r="U144" s="17"/>
      <c r="V144" s="17"/>
      <c r="W144" s="17"/>
      <c r="X144" s="17"/>
      <c r="Y144" s="17"/>
      <c r="Z144" s="17"/>
      <c r="AA144" s="17"/>
      <c r="AB144" s="17"/>
      <c r="AC144" s="17"/>
      <c r="AD144" s="17"/>
      <c r="AE144" s="17"/>
      <c r="AR144" s="144" t="s">
        <v>126</v>
      </c>
      <c r="AT144" s="144" t="s">
        <v>121</v>
      </c>
      <c r="AU144" s="144" t="s">
        <v>82</v>
      </c>
      <c r="AY144" s="3" t="s">
        <v>119</v>
      </c>
      <c r="BE144" s="145">
        <f>IF(N144="základní",J144,0)</f>
        <v>0</v>
      </c>
      <c r="BF144" s="145">
        <f>IF(N144="snížená",J144,0)</f>
        <v>0</v>
      </c>
      <c r="BG144" s="145">
        <f>IF(N144="zákl. přenesená",J144,0)</f>
        <v>0</v>
      </c>
      <c r="BH144" s="145">
        <f>IF(N144="sníž. přenesená",J144,0)</f>
        <v>0</v>
      </c>
      <c r="BI144" s="145">
        <f>IF(N144="nulová",J144,0)</f>
        <v>0</v>
      </c>
      <c r="BJ144" s="3" t="s">
        <v>80</v>
      </c>
      <c r="BK144" s="145">
        <f>ROUND(I144*H144,2)</f>
        <v>0</v>
      </c>
      <c r="BL144" s="3" t="s">
        <v>126</v>
      </c>
      <c r="BM144" s="144" t="s">
        <v>242</v>
      </c>
    </row>
    <row r="145" spans="1:65" s="21" customFormat="1" ht="19.5">
      <c r="A145" s="17"/>
      <c r="B145" s="18"/>
      <c r="C145" s="17"/>
      <c r="D145" s="150" t="s">
        <v>130</v>
      </c>
      <c r="E145" s="17"/>
      <c r="F145" s="151" t="s">
        <v>243</v>
      </c>
      <c r="G145" s="17"/>
      <c r="H145" s="17"/>
      <c r="I145" s="17"/>
      <c r="J145" s="17"/>
      <c r="K145" s="17"/>
      <c r="L145" s="18"/>
      <c r="M145" s="148"/>
      <c r="N145" s="149"/>
      <c r="O145" s="40"/>
      <c r="P145" s="40"/>
      <c r="Q145" s="40"/>
      <c r="R145" s="40"/>
      <c r="S145" s="40"/>
      <c r="T145" s="41"/>
      <c r="U145" s="17"/>
      <c r="V145" s="17"/>
      <c r="W145" s="17"/>
      <c r="X145" s="17"/>
      <c r="Y145" s="17"/>
      <c r="Z145" s="17"/>
      <c r="AA145" s="17"/>
      <c r="AB145" s="17"/>
      <c r="AC145" s="17"/>
      <c r="AD145" s="17"/>
      <c r="AE145" s="17"/>
      <c r="AT145" s="3" t="s">
        <v>130</v>
      </c>
      <c r="AU145" s="3" t="s">
        <v>82</v>
      </c>
    </row>
    <row r="146" spans="1:65" s="120" customFormat="1" ht="22.9" customHeight="1">
      <c r="B146" s="121"/>
      <c r="D146" s="122" t="s">
        <v>71</v>
      </c>
      <c r="E146" s="131" t="s">
        <v>244</v>
      </c>
      <c r="F146" s="131" t="s">
        <v>245</v>
      </c>
      <c r="J146" s="132">
        <f>BK146</f>
        <v>0</v>
      </c>
      <c r="L146" s="121"/>
      <c r="M146" s="125"/>
      <c r="N146" s="126"/>
      <c r="O146" s="126"/>
      <c r="P146" s="127">
        <f>SUM(P147:P148)</f>
        <v>0</v>
      </c>
      <c r="Q146" s="126"/>
      <c r="R146" s="127">
        <f>SUM(R147:R148)</f>
        <v>0</v>
      </c>
      <c r="S146" s="126"/>
      <c r="T146" s="128">
        <f>SUM(T147:T148)</f>
        <v>0</v>
      </c>
      <c r="AR146" s="122" t="s">
        <v>80</v>
      </c>
      <c r="AT146" s="129" t="s">
        <v>71</v>
      </c>
      <c r="AU146" s="129" t="s">
        <v>80</v>
      </c>
      <c r="AY146" s="122" t="s">
        <v>119</v>
      </c>
      <c r="BK146" s="130">
        <f>SUM(BK147:BK148)</f>
        <v>0</v>
      </c>
    </row>
    <row r="147" spans="1:65" s="21" customFormat="1" ht="24.2" customHeight="1">
      <c r="A147" s="17"/>
      <c r="B147" s="18"/>
      <c r="C147" s="133" t="s">
        <v>8</v>
      </c>
      <c r="D147" s="133" t="s">
        <v>121</v>
      </c>
      <c r="E147" s="134" t="s">
        <v>246</v>
      </c>
      <c r="F147" s="135" t="s">
        <v>247</v>
      </c>
      <c r="G147" s="136" t="s">
        <v>151</v>
      </c>
      <c r="H147" s="137">
        <v>640.75199999999995</v>
      </c>
      <c r="I147" s="138"/>
      <c r="J147" s="139">
        <f>ROUND(I147*H147,2)</f>
        <v>0</v>
      </c>
      <c r="K147" s="135" t="s">
        <v>125</v>
      </c>
      <c r="L147" s="18"/>
      <c r="M147" s="140" t="s">
        <v>3</v>
      </c>
      <c r="N147" s="141" t="s">
        <v>43</v>
      </c>
      <c r="O147" s="40"/>
      <c r="P147" s="142">
        <f>O147*H147</f>
        <v>0</v>
      </c>
      <c r="Q147" s="142">
        <v>0</v>
      </c>
      <c r="R147" s="142">
        <f>Q147*H147</f>
        <v>0</v>
      </c>
      <c r="S147" s="142">
        <v>0</v>
      </c>
      <c r="T147" s="143">
        <f>S147*H147</f>
        <v>0</v>
      </c>
      <c r="U147" s="17"/>
      <c r="V147" s="17"/>
      <c r="W147" s="17"/>
      <c r="X147" s="17"/>
      <c r="Y147" s="17"/>
      <c r="Z147" s="17"/>
      <c r="AA147" s="17"/>
      <c r="AB147" s="17"/>
      <c r="AC147" s="17"/>
      <c r="AD147" s="17"/>
      <c r="AE147" s="17"/>
      <c r="AR147" s="144" t="s">
        <v>126</v>
      </c>
      <c r="AT147" s="144" t="s">
        <v>121</v>
      </c>
      <c r="AU147" s="144" t="s">
        <v>82</v>
      </c>
      <c r="AY147" s="3" t="s">
        <v>119</v>
      </c>
      <c r="BE147" s="145">
        <f>IF(N147="základní",J147,0)</f>
        <v>0</v>
      </c>
      <c r="BF147" s="145">
        <f>IF(N147="snížená",J147,0)</f>
        <v>0</v>
      </c>
      <c r="BG147" s="145">
        <f>IF(N147="zákl. přenesená",J147,0)</f>
        <v>0</v>
      </c>
      <c r="BH147" s="145">
        <f>IF(N147="sníž. přenesená",J147,0)</f>
        <v>0</v>
      </c>
      <c r="BI147" s="145">
        <f>IF(N147="nulová",J147,0)</f>
        <v>0</v>
      </c>
      <c r="BJ147" s="3" t="s">
        <v>80</v>
      </c>
      <c r="BK147" s="145">
        <f>ROUND(I147*H147,2)</f>
        <v>0</v>
      </c>
      <c r="BL147" s="3" t="s">
        <v>126</v>
      </c>
      <c r="BM147" s="144" t="s">
        <v>248</v>
      </c>
    </row>
    <row r="148" spans="1:65" s="21" customFormat="1">
      <c r="A148" s="17"/>
      <c r="B148" s="18"/>
      <c r="C148" s="17"/>
      <c r="D148" s="146" t="s">
        <v>128</v>
      </c>
      <c r="E148" s="17"/>
      <c r="F148" s="147" t="s">
        <v>249</v>
      </c>
      <c r="G148" s="17"/>
      <c r="H148" s="17"/>
      <c r="I148" s="17"/>
      <c r="J148" s="17"/>
      <c r="K148" s="17"/>
      <c r="L148" s="18"/>
      <c r="M148" s="152"/>
      <c r="N148" s="153"/>
      <c r="O148" s="154"/>
      <c r="P148" s="154"/>
      <c r="Q148" s="154"/>
      <c r="R148" s="154"/>
      <c r="S148" s="154"/>
      <c r="T148" s="155"/>
      <c r="U148" s="17"/>
      <c r="V148" s="17"/>
      <c r="W148" s="17"/>
      <c r="X148" s="17"/>
      <c r="Y148" s="17"/>
      <c r="Z148" s="17"/>
      <c r="AA148" s="17"/>
      <c r="AB148" s="17"/>
      <c r="AC148" s="17"/>
      <c r="AD148" s="17"/>
      <c r="AE148" s="17"/>
      <c r="AT148" s="3" t="s">
        <v>128</v>
      </c>
      <c r="AU148" s="3" t="s">
        <v>82</v>
      </c>
    </row>
    <row r="149" spans="1:65" s="21" customFormat="1" ht="6.95" customHeight="1">
      <c r="A149" s="17"/>
      <c r="B149" s="28"/>
      <c r="C149" s="29"/>
      <c r="D149" s="29"/>
      <c r="E149" s="29"/>
      <c r="F149" s="29"/>
      <c r="G149" s="29"/>
      <c r="H149" s="29"/>
      <c r="I149" s="29"/>
      <c r="J149" s="29"/>
      <c r="K149" s="29"/>
      <c r="L149" s="18"/>
      <c r="M149" s="17"/>
      <c r="O149" s="17"/>
      <c r="P149" s="17"/>
      <c r="Q149" s="17"/>
      <c r="R149" s="17"/>
      <c r="S149" s="17"/>
      <c r="T149" s="17"/>
      <c r="U149" s="17"/>
      <c r="V149" s="17"/>
      <c r="W149" s="17"/>
      <c r="X149" s="17"/>
      <c r="Y149" s="17"/>
      <c r="Z149" s="17"/>
      <c r="AA149" s="17"/>
      <c r="AB149" s="17"/>
      <c r="AC149" s="17"/>
      <c r="AD149" s="17"/>
      <c r="AE149" s="17"/>
    </row>
  </sheetData>
  <sheetProtection algorithmName="SHA-512" hashValue="+vnozD4IJ4liYSjTGl265cgcwJxcZzOmQRhkIqiu2S0v5vkcPWU5eTL2c9gMWsMrd0WQHEwyDU+UypEj7fldsQ==" saltValue="XmHAEi0WGvZBi7rN3pi7cA==" spinCount="100000" sheet="1" objects="1" scenarios="1"/>
  <protectedRanges>
    <protectedRange sqref="J12" name="Oblast2"/>
    <protectedRange sqref="E18 J17 J18 I90 I93 I96 I99 I102 I106 I109 I112 I115 I118 I120 I123 I125 I128 I130 I133 I135 I138 I141 I144 I147" name="Oblast1"/>
  </protectedRanges>
  <autoFilter ref="C86:K148"/>
  <mergeCells count="9">
    <mergeCell ref="E50:H50"/>
    <mergeCell ref="E77:H77"/>
    <mergeCell ref="E79:H79"/>
    <mergeCell ref="L2:V2"/>
    <mergeCell ref="E7:H7"/>
    <mergeCell ref="E9:H9"/>
    <mergeCell ref="E18:H18"/>
    <mergeCell ref="E27:H27"/>
    <mergeCell ref="E48:H48"/>
  </mergeCells>
  <hyperlinks>
    <hyperlink ref="F91" r:id="rId1"/>
    <hyperlink ref="F94" r:id="rId2"/>
    <hyperlink ref="F100" r:id="rId3"/>
    <hyperlink ref="F103" r:id="rId4"/>
    <hyperlink ref="F107" r:id="rId5"/>
    <hyperlink ref="F110" r:id="rId6"/>
    <hyperlink ref="F113" r:id="rId7"/>
    <hyperlink ref="F121" r:id="rId8"/>
    <hyperlink ref="F124" r:id="rId9"/>
    <hyperlink ref="F126" r:id="rId10"/>
    <hyperlink ref="F129" r:id="rId11"/>
    <hyperlink ref="F131" r:id="rId12"/>
    <hyperlink ref="F139" r:id="rId13"/>
    <hyperlink ref="F142" r:id="rId14"/>
    <hyperlink ref="F148"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election activeCell="I93" sqref="I93"/>
    </sheetView>
  </sheetViews>
  <sheetFormatPr defaultRowHeight="11.25"/>
  <cols>
    <col min="1" max="1" width="8.33203125" style="2" customWidth="1"/>
    <col min="2" max="2" width="1.1640625" style="2" customWidth="1"/>
    <col min="3" max="3" width="4.1640625" style="2" customWidth="1"/>
    <col min="4" max="4" width="4.33203125" style="2" customWidth="1"/>
    <col min="5" max="5" width="17.1640625" style="2" customWidth="1"/>
    <col min="6" max="6" width="50.83203125" style="2" customWidth="1"/>
    <col min="7" max="7" width="7.5" style="2" customWidth="1"/>
    <col min="8" max="8" width="14" style="2" customWidth="1"/>
    <col min="9" max="9" width="15.83203125" style="2" customWidth="1"/>
    <col min="10" max="11" width="22.33203125" style="2" customWidth="1"/>
    <col min="12" max="12" width="9.33203125" style="2" customWidth="1"/>
    <col min="13" max="13" width="10.83203125" style="2" hidden="1" customWidth="1"/>
    <col min="14" max="14" width="9.33203125" style="2" hidden="1"/>
    <col min="15" max="20" width="14.1640625" style="2" hidden="1" customWidth="1"/>
    <col min="21" max="21" width="16.33203125" style="2" hidden="1" customWidth="1"/>
    <col min="22" max="22" width="12.33203125" style="2" customWidth="1"/>
    <col min="23" max="23" width="16.33203125" style="2" customWidth="1"/>
    <col min="24" max="24" width="12.332031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9.33203125" style="2"/>
    <col min="44" max="65" width="9.33203125" style="2" hidden="1"/>
    <col min="66" max="16384" width="9.33203125" style="2"/>
  </cols>
  <sheetData>
    <row r="2" spans="1:46" ht="36.950000000000003" customHeight="1">
      <c r="L2" s="172" t="s">
        <v>6</v>
      </c>
      <c r="M2" s="173"/>
      <c r="N2" s="173"/>
      <c r="O2" s="173"/>
      <c r="P2" s="173"/>
      <c r="Q2" s="173"/>
      <c r="R2" s="173"/>
      <c r="S2" s="173"/>
      <c r="T2" s="173"/>
      <c r="U2" s="173"/>
      <c r="V2" s="173"/>
      <c r="AT2" s="3" t="s">
        <v>85</v>
      </c>
    </row>
    <row r="3" spans="1:46" ht="6.95" customHeight="1">
      <c r="B3" s="4"/>
      <c r="C3" s="5"/>
      <c r="D3" s="5"/>
      <c r="E3" s="5"/>
      <c r="F3" s="5"/>
      <c r="G3" s="5"/>
      <c r="H3" s="5"/>
      <c r="I3" s="5"/>
      <c r="J3" s="5"/>
      <c r="K3" s="5"/>
      <c r="L3" s="6"/>
      <c r="AT3" s="3" t="s">
        <v>82</v>
      </c>
    </row>
    <row r="4" spans="1:46" ht="24.95" customHeight="1">
      <c r="B4" s="6"/>
      <c r="D4" s="7" t="s">
        <v>89</v>
      </c>
      <c r="L4" s="6"/>
      <c r="M4" s="76" t="s">
        <v>11</v>
      </c>
      <c r="AT4" s="3" t="s">
        <v>4</v>
      </c>
    </row>
    <row r="5" spans="1:46" ht="6.95" customHeight="1">
      <c r="B5" s="6"/>
      <c r="L5" s="6"/>
    </row>
    <row r="6" spans="1:46" ht="12" customHeight="1">
      <c r="B6" s="6"/>
      <c r="D6" s="12" t="s">
        <v>17</v>
      </c>
      <c r="L6" s="6"/>
    </row>
    <row r="7" spans="1:46" ht="16.5" customHeight="1">
      <c r="B7" s="6"/>
      <c r="E7" s="211" t="str">
        <f>'Rekapitulace stavby'!K6</f>
        <v>REVITALIZACE  RYBNÍKA  P.Č.  1394</v>
      </c>
      <c r="F7" s="212"/>
      <c r="G7" s="212"/>
      <c r="H7" s="212"/>
      <c r="L7" s="6"/>
    </row>
    <row r="8" spans="1:46" s="21" customFormat="1" ht="12" customHeight="1">
      <c r="A8" s="17"/>
      <c r="B8" s="18"/>
      <c r="C8" s="17"/>
      <c r="D8" s="12" t="s">
        <v>90</v>
      </c>
      <c r="E8" s="17"/>
      <c r="F8" s="17"/>
      <c r="G8" s="17"/>
      <c r="H8" s="17"/>
      <c r="I8" s="17"/>
      <c r="J8" s="17"/>
      <c r="K8" s="17"/>
      <c r="L8" s="77"/>
      <c r="S8" s="17"/>
      <c r="T8" s="17"/>
      <c r="U8" s="17"/>
      <c r="V8" s="17"/>
      <c r="W8" s="17"/>
      <c r="X8" s="17"/>
      <c r="Y8" s="17"/>
      <c r="Z8" s="17"/>
      <c r="AA8" s="17"/>
      <c r="AB8" s="17"/>
      <c r="AC8" s="17"/>
      <c r="AD8" s="17"/>
      <c r="AE8" s="17"/>
    </row>
    <row r="9" spans="1:46" s="21" customFormat="1" ht="16.5" customHeight="1">
      <c r="A9" s="17"/>
      <c r="B9" s="18"/>
      <c r="C9" s="17"/>
      <c r="D9" s="17"/>
      <c r="E9" s="177" t="s">
        <v>250</v>
      </c>
      <c r="F9" s="210"/>
      <c r="G9" s="210"/>
      <c r="H9" s="210"/>
      <c r="I9" s="17"/>
      <c r="J9" s="17"/>
      <c r="K9" s="17"/>
      <c r="L9" s="77"/>
      <c r="S9" s="17"/>
      <c r="T9" s="17"/>
      <c r="U9" s="17"/>
      <c r="V9" s="17"/>
      <c r="W9" s="17"/>
      <c r="X9" s="17"/>
      <c r="Y9" s="17"/>
      <c r="Z9" s="17"/>
      <c r="AA9" s="17"/>
      <c r="AB9" s="17"/>
      <c r="AC9" s="17"/>
      <c r="AD9" s="17"/>
      <c r="AE9" s="17"/>
    </row>
    <row r="10" spans="1:46" s="21" customFormat="1">
      <c r="A10" s="17"/>
      <c r="B10" s="18"/>
      <c r="C10" s="17"/>
      <c r="D10" s="17"/>
      <c r="E10" s="17"/>
      <c r="F10" s="17"/>
      <c r="G10" s="17"/>
      <c r="H10" s="17"/>
      <c r="I10" s="17"/>
      <c r="J10" s="17"/>
      <c r="K10" s="17"/>
      <c r="L10" s="77"/>
      <c r="S10" s="17"/>
      <c r="T10" s="17"/>
      <c r="U10" s="17"/>
      <c r="V10" s="17"/>
      <c r="W10" s="17"/>
      <c r="X10" s="17"/>
      <c r="Y10" s="17"/>
      <c r="Z10" s="17"/>
      <c r="AA10" s="17"/>
      <c r="AB10" s="17"/>
      <c r="AC10" s="17"/>
      <c r="AD10" s="17"/>
      <c r="AE10" s="17"/>
    </row>
    <row r="11" spans="1:46" s="21" customFormat="1" ht="12" customHeight="1">
      <c r="A11" s="17"/>
      <c r="B11" s="18"/>
      <c r="C11" s="17"/>
      <c r="D11" s="12" t="s">
        <v>19</v>
      </c>
      <c r="E11" s="17"/>
      <c r="F11" s="13" t="s">
        <v>3</v>
      </c>
      <c r="G11" s="17"/>
      <c r="H11" s="17"/>
      <c r="I11" s="12" t="s">
        <v>20</v>
      </c>
      <c r="J11" s="13" t="s">
        <v>3</v>
      </c>
      <c r="K11" s="17"/>
      <c r="L11" s="77"/>
      <c r="S11" s="17"/>
      <c r="T11" s="17"/>
      <c r="U11" s="17"/>
      <c r="V11" s="17"/>
      <c r="W11" s="17"/>
      <c r="X11" s="17"/>
      <c r="Y11" s="17"/>
      <c r="Z11" s="17"/>
      <c r="AA11" s="17"/>
      <c r="AB11" s="17"/>
      <c r="AC11" s="17"/>
      <c r="AD11" s="17"/>
      <c r="AE11" s="17"/>
    </row>
    <row r="12" spans="1:46" s="21" customFormat="1" ht="12" customHeight="1">
      <c r="A12" s="17"/>
      <c r="B12" s="18"/>
      <c r="C12" s="17"/>
      <c r="D12" s="12" t="s">
        <v>21</v>
      </c>
      <c r="E12" s="17"/>
      <c r="F12" s="13" t="s">
        <v>22</v>
      </c>
      <c r="G12" s="17"/>
      <c r="H12" s="17"/>
      <c r="I12" s="12" t="s">
        <v>23</v>
      </c>
      <c r="J12" s="171" t="str">
        <f>'Rekapitulace stavby'!AN8</f>
        <v>Vyplň údaj</v>
      </c>
      <c r="K12" s="17"/>
      <c r="L12" s="77"/>
      <c r="S12" s="17"/>
      <c r="T12" s="17"/>
      <c r="U12" s="17"/>
      <c r="V12" s="17"/>
      <c r="W12" s="17"/>
      <c r="X12" s="17"/>
      <c r="Y12" s="17"/>
      <c r="Z12" s="17"/>
      <c r="AA12" s="17"/>
      <c r="AB12" s="17"/>
      <c r="AC12" s="17"/>
      <c r="AD12" s="17"/>
      <c r="AE12" s="17"/>
    </row>
    <row r="13" spans="1:46" s="21" customFormat="1" ht="10.9" customHeight="1">
      <c r="A13" s="17"/>
      <c r="B13" s="18"/>
      <c r="C13" s="17"/>
      <c r="D13" s="17"/>
      <c r="E13" s="17"/>
      <c r="F13" s="17"/>
      <c r="G13" s="17"/>
      <c r="H13" s="17"/>
      <c r="I13" s="17"/>
      <c r="J13" s="17"/>
      <c r="K13" s="17"/>
      <c r="L13" s="77"/>
      <c r="S13" s="17"/>
      <c r="T13" s="17"/>
      <c r="U13" s="17"/>
      <c r="V13" s="17"/>
      <c r="W13" s="17"/>
      <c r="X13" s="17"/>
      <c r="Y13" s="17"/>
      <c r="Z13" s="17"/>
      <c r="AA13" s="17"/>
      <c r="AB13" s="17"/>
      <c r="AC13" s="17"/>
      <c r="AD13" s="17"/>
      <c r="AE13" s="17"/>
    </row>
    <row r="14" spans="1:46" s="21" customFormat="1" ht="12" customHeight="1">
      <c r="A14" s="17"/>
      <c r="B14" s="18"/>
      <c r="C14" s="17"/>
      <c r="D14" s="12" t="s">
        <v>24</v>
      </c>
      <c r="E14" s="17"/>
      <c r="F14" s="17"/>
      <c r="G14" s="17"/>
      <c r="H14" s="17"/>
      <c r="I14" s="12" t="s">
        <v>25</v>
      </c>
      <c r="J14" s="13" t="s">
        <v>26</v>
      </c>
      <c r="K14" s="17"/>
      <c r="L14" s="77"/>
      <c r="S14" s="17"/>
      <c r="T14" s="17"/>
      <c r="U14" s="17"/>
      <c r="V14" s="17"/>
      <c r="W14" s="17"/>
      <c r="X14" s="17"/>
      <c r="Y14" s="17"/>
      <c r="Z14" s="17"/>
      <c r="AA14" s="17"/>
      <c r="AB14" s="17"/>
      <c r="AC14" s="17"/>
      <c r="AD14" s="17"/>
      <c r="AE14" s="17"/>
    </row>
    <row r="15" spans="1:46" s="21" customFormat="1" ht="18" customHeight="1">
      <c r="A15" s="17"/>
      <c r="B15" s="18"/>
      <c r="C15" s="17"/>
      <c r="D15" s="17"/>
      <c r="E15" s="13" t="s">
        <v>27</v>
      </c>
      <c r="F15" s="17"/>
      <c r="G15" s="17"/>
      <c r="H15" s="17"/>
      <c r="I15" s="12" t="s">
        <v>28</v>
      </c>
      <c r="J15" s="13" t="s">
        <v>3</v>
      </c>
      <c r="K15" s="17"/>
      <c r="L15" s="77"/>
      <c r="S15" s="17"/>
      <c r="T15" s="17"/>
      <c r="U15" s="17"/>
      <c r="V15" s="17"/>
      <c r="W15" s="17"/>
      <c r="X15" s="17"/>
      <c r="Y15" s="17"/>
      <c r="Z15" s="17"/>
      <c r="AA15" s="17"/>
      <c r="AB15" s="17"/>
      <c r="AC15" s="17"/>
      <c r="AD15" s="17"/>
      <c r="AE15" s="17"/>
    </row>
    <row r="16" spans="1:46" s="21" customFormat="1" ht="6.95" customHeight="1">
      <c r="A16" s="17"/>
      <c r="B16" s="18"/>
      <c r="C16" s="17"/>
      <c r="D16" s="17"/>
      <c r="E16" s="17"/>
      <c r="F16" s="17"/>
      <c r="G16" s="17"/>
      <c r="H16" s="17"/>
      <c r="I16" s="17"/>
      <c r="J16" s="17"/>
      <c r="K16" s="17"/>
      <c r="L16" s="77"/>
      <c r="S16" s="17"/>
      <c r="T16" s="17"/>
      <c r="U16" s="17"/>
      <c r="V16" s="17"/>
      <c r="W16" s="17"/>
      <c r="X16" s="17"/>
      <c r="Y16" s="17"/>
      <c r="Z16" s="17"/>
      <c r="AA16" s="17"/>
      <c r="AB16" s="17"/>
      <c r="AC16" s="17"/>
      <c r="AD16" s="17"/>
      <c r="AE16" s="17"/>
    </row>
    <row r="17" spans="1:31" s="21" customFormat="1" ht="12" customHeight="1">
      <c r="A17" s="17"/>
      <c r="B17" s="18"/>
      <c r="C17" s="17"/>
      <c r="D17" s="12" t="s">
        <v>29</v>
      </c>
      <c r="E17" s="17"/>
      <c r="F17" s="17"/>
      <c r="G17" s="17"/>
      <c r="H17" s="17"/>
      <c r="I17" s="12" t="s">
        <v>25</v>
      </c>
      <c r="J17" s="14" t="str">
        <f>'Rekapitulace stavby'!AN13</f>
        <v>Vyplň údaj</v>
      </c>
      <c r="K17" s="17"/>
      <c r="L17" s="77"/>
      <c r="S17" s="17"/>
      <c r="T17" s="17"/>
      <c r="U17" s="17"/>
      <c r="V17" s="17"/>
      <c r="W17" s="17"/>
      <c r="X17" s="17"/>
      <c r="Y17" s="17"/>
      <c r="Z17" s="17"/>
      <c r="AA17" s="17"/>
      <c r="AB17" s="17"/>
      <c r="AC17" s="17"/>
      <c r="AD17" s="17"/>
      <c r="AE17" s="17"/>
    </row>
    <row r="18" spans="1:31" s="21" customFormat="1" ht="18" customHeight="1">
      <c r="A18" s="17"/>
      <c r="B18" s="18"/>
      <c r="C18" s="17"/>
      <c r="D18" s="17"/>
      <c r="E18" s="213" t="str">
        <f>'Rekapitulace stavby'!E14</f>
        <v>Vyplň údaj</v>
      </c>
      <c r="F18" s="202"/>
      <c r="G18" s="202"/>
      <c r="H18" s="202"/>
      <c r="I18" s="12" t="s">
        <v>28</v>
      </c>
      <c r="J18" s="14" t="str">
        <f>'Rekapitulace stavby'!AN14</f>
        <v>Vyplň údaj</v>
      </c>
      <c r="K18" s="17"/>
      <c r="L18" s="77"/>
      <c r="S18" s="17"/>
      <c r="T18" s="17"/>
      <c r="U18" s="17"/>
      <c r="V18" s="17"/>
      <c r="W18" s="17"/>
      <c r="X18" s="17"/>
      <c r="Y18" s="17"/>
      <c r="Z18" s="17"/>
      <c r="AA18" s="17"/>
      <c r="AB18" s="17"/>
      <c r="AC18" s="17"/>
      <c r="AD18" s="17"/>
      <c r="AE18" s="17"/>
    </row>
    <row r="19" spans="1:31" s="21" customFormat="1" ht="6.95" customHeight="1">
      <c r="A19" s="17"/>
      <c r="B19" s="18"/>
      <c r="C19" s="17"/>
      <c r="D19" s="17"/>
      <c r="E19" s="17"/>
      <c r="F19" s="17"/>
      <c r="G19" s="17"/>
      <c r="H19" s="17"/>
      <c r="I19" s="17"/>
      <c r="J19" s="17"/>
      <c r="K19" s="17"/>
      <c r="L19" s="77"/>
      <c r="S19" s="17"/>
      <c r="T19" s="17"/>
      <c r="U19" s="17"/>
      <c r="V19" s="17"/>
      <c r="W19" s="17"/>
      <c r="X19" s="17"/>
      <c r="Y19" s="17"/>
      <c r="Z19" s="17"/>
      <c r="AA19" s="17"/>
      <c r="AB19" s="17"/>
      <c r="AC19" s="17"/>
      <c r="AD19" s="17"/>
      <c r="AE19" s="17"/>
    </row>
    <row r="20" spans="1:31" s="21" customFormat="1" ht="12" customHeight="1">
      <c r="A20" s="17"/>
      <c r="B20" s="18"/>
      <c r="C20" s="17"/>
      <c r="D20" s="12" t="s">
        <v>31</v>
      </c>
      <c r="E20" s="17"/>
      <c r="F20" s="17"/>
      <c r="G20" s="17"/>
      <c r="H20" s="17"/>
      <c r="I20" s="12" t="s">
        <v>25</v>
      </c>
      <c r="J20" s="13" t="s">
        <v>32</v>
      </c>
      <c r="K20" s="17"/>
      <c r="L20" s="77"/>
      <c r="S20" s="17"/>
      <c r="T20" s="17"/>
      <c r="U20" s="17"/>
      <c r="V20" s="17"/>
      <c r="W20" s="17"/>
      <c r="X20" s="17"/>
      <c r="Y20" s="17"/>
      <c r="Z20" s="17"/>
      <c r="AA20" s="17"/>
      <c r="AB20" s="17"/>
      <c r="AC20" s="17"/>
      <c r="AD20" s="17"/>
      <c r="AE20" s="17"/>
    </row>
    <row r="21" spans="1:31" s="21" customFormat="1" ht="18" customHeight="1">
      <c r="A21" s="17"/>
      <c r="B21" s="18"/>
      <c r="C21" s="17"/>
      <c r="D21" s="17"/>
      <c r="E21" s="13" t="s">
        <v>33</v>
      </c>
      <c r="F21" s="17"/>
      <c r="G21" s="17"/>
      <c r="H21" s="17"/>
      <c r="I21" s="12" t="s">
        <v>28</v>
      </c>
      <c r="J21" s="13" t="s">
        <v>3</v>
      </c>
      <c r="K21" s="17"/>
      <c r="L21" s="77"/>
      <c r="S21" s="17"/>
      <c r="T21" s="17"/>
      <c r="U21" s="17"/>
      <c r="V21" s="17"/>
      <c r="W21" s="17"/>
      <c r="X21" s="17"/>
      <c r="Y21" s="17"/>
      <c r="Z21" s="17"/>
      <c r="AA21" s="17"/>
      <c r="AB21" s="17"/>
      <c r="AC21" s="17"/>
      <c r="AD21" s="17"/>
      <c r="AE21" s="17"/>
    </row>
    <row r="22" spans="1:31" s="21" customFormat="1" ht="6.95" customHeight="1">
      <c r="A22" s="17"/>
      <c r="B22" s="18"/>
      <c r="C22" s="17"/>
      <c r="D22" s="17"/>
      <c r="E22" s="17"/>
      <c r="F22" s="17"/>
      <c r="G22" s="17"/>
      <c r="H22" s="17"/>
      <c r="I22" s="17"/>
      <c r="J22" s="17"/>
      <c r="K22" s="17"/>
      <c r="L22" s="77"/>
      <c r="S22" s="17"/>
      <c r="T22" s="17"/>
      <c r="U22" s="17"/>
      <c r="V22" s="17"/>
      <c r="W22" s="17"/>
      <c r="X22" s="17"/>
      <c r="Y22" s="17"/>
      <c r="Z22" s="17"/>
      <c r="AA22" s="17"/>
      <c r="AB22" s="17"/>
      <c r="AC22" s="17"/>
      <c r="AD22" s="17"/>
      <c r="AE22" s="17"/>
    </row>
    <row r="23" spans="1:31" s="21" customFormat="1" ht="12" customHeight="1">
      <c r="A23" s="17"/>
      <c r="B23" s="18"/>
      <c r="C23" s="17"/>
      <c r="D23" s="12" t="s">
        <v>35</v>
      </c>
      <c r="E23" s="17"/>
      <c r="F23" s="17"/>
      <c r="G23" s="17"/>
      <c r="H23" s="17"/>
      <c r="I23" s="12" t="s">
        <v>25</v>
      </c>
      <c r="J23" s="13" t="s">
        <v>32</v>
      </c>
      <c r="K23" s="17"/>
      <c r="L23" s="77"/>
      <c r="S23" s="17"/>
      <c r="T23" s="17"/>
      <c r="U23" s="17"/>
      <c r="V23" s="17"/>
      <c r="W23" s="17"/>
      <c r="X23" s="17"/>
      <c r="Y23" s="17"/>
      <c r="Z23" s="17"/>
      <c r="AA23" s="17"/>
      <c r="AB23" s="17"/>
      <c r="AC23" s="17"/>
      <c r="AD23" s="17"/>
      <c r="AE23" s="17"/>
    </row>
    <row r="24" spans="1:31" s="21" customFormat="1" ht="18" customHeight="1">
      <c r="A24" s="17"/>
      <c r="B24" s="18"/>
      <c r="C24" s="17"/>
      <c r="D24" s="17"/>
      <c r="E24" s="13" t="s">
        <v>33</v>
      </c>
      <c r="F24" s="17"/>
      <c r="G24" s="17"/>
      <c r="H24" s="17"/>
      <c r="I24" s="12" t="s">
        <v>28</v>
      </c>
      <c r="J24" s="13" t="s">
        <v>3</v>
      </c>
      <c r="K24" s="17"/>
      <c r="L24" s="77"/>
      <c r="S24" s="17"/>
      <c r="T24" s="17"/>
      <c r="U24" s="17"/>
      <c r="V24" s="17"/>
      <c r="W24" s="17"/>
      <c r="X24" s="17"/>
      <c r="Y24" s="17"/>
      <c r="Z24" s="17"/>
      <c r="AA24" s="17"/>
      <c r="AB24" s="17"/>
      <c r="AC24" s="17"/>
      <c r="AD24" s="17"/>
      <c r="AE24" s="17"/>
    </row>
    <row r="25" spans="1:31" s="21" customFormat="1" ht="6.95" customHeight="1">
      <c r="A25" s="17"/>
      <c r="B25" s="18"/>
      <c r="C25" s="17"/>
      <c r="D25" s="17"/>
      <c r="E25" s="17"/>
      <c r="F25" s="17"/>
      <c r="G25" s="17"/>
      <c r="H25" s="17"/>
      <c r="I25" s="17"/>
      <c r="J25" s="17"/>
      <c r="K25" s="17"/>
      <c r="L25" s="77"/>
      <c r="S25" s="17"/>
      <c r="T25" s="17"/>
      <c r="U25" s="17"/>
      <c r="V25" s="17"/>
      <c r="W25" s="17"/>
      <c r="X25" s="17"/>
      <c r="Y25" s="17"/>
      <c r="Z25" s="17"/>
      <c r="AA25" s="17"/>
      <c r="AB25" s="17"/>
      <c r="AC25" s="17"/>
      <c r="AD25" s="17"/>
      <c r="AE25" s="17"/>
    </row>
    <row r="26" spans="1:31" s="21" customFormat="1" ht="12" customHeight="1">
      <c r="A26" s="17"/>
      <c r="B26" s="18"/>
      <c r="C26" s="17"/>
      <c r="D26" s="12" t="s">
        <v>36</v>
      </c>
      <c r="E26" s="17"/>
      <c r="F26" s="17"/>
      <c r="G26" s="17"/>
      <c r="H26" s="17"/>
      <c r="I26" s="17"/>
      <c r="J26" s="17"/>
      <c r="K26" s="17"/>
      <c r="L26" s="77"/>
      <c r="S26" s="17"/>
      <c r="T26" s="17"/>
      <c r="U26" s="17"/>
      <c r="V26" s="17"/>
      <c r="W26" s="17"/>
      <c r="X26" s="17"/>
      <c r="Y26" s="17"/>
      <c r="Z26" s="17"/>
      <c r="AA26" s="17"/>
      <c r="AB26" s="17"/>
      <c r="AC26" s="17"/>
      <c r="AD26" s="17"/>
      <c r="AE26" s="17"/>
    </row>
    <row r="27" spans="1:31" s="82" customFormat="1" ht="16.5" customHeight="1">
      <c r="A27" s="79"/>
      <c r="B27" s="80"/>
      <c r="C27" s="79"/>
      <c r="D27" s="79"/>
      <c r="E27" s="206" t="s">
        <v>3</v>
      </c>
      <c r="F27" s="206"/>
      <c r="G27" s="206"/>
      <c r="H27" s="206"/>
      <c r="I27" s="79"/>
      <c r="J27" s="79"/>
      <c r="K27" s="79"/>
      <c r="L27" s="81"/>
      <c r="S27" s="79"/>
      <c r="T27" s="79"/>
      <c r="U27" s="79"/>
      <c r="V27" s="79"/>
      <c r="W27" s="79"/>
      <c r="X27" s="79"/>
      <c r="Y27" s="79"/>
      <c r="Z27" s="79"/>
      <c r="AA27" s="79"/>
      <c r="AB27" s="79"/>
      <c r="AC27" s="79"/>
      <c r="AD27" s="79"/>
      <c r="AE27" s="79"/>
    </row>
    <row r="28" spans="1:31" s="21" customFormat="1" ht="6.95" customHeight="1">
      <c r="A28" s="17"/>
      <c r="B28" s="18"/>
      <c r="C28" s="17"/>
      <c r="D28" s="17"/>
      <c r="E28" s="17"/>
      <c r="F28" s="17"/>
      <c r="G28" s="17"/>
      <c r="H28" s="17"/>
      <c r="I28" s="17"/>
      <c r="J28" s="17"/>
      <c r="K28" s="17"/>
      <c r="L28" s="77"/>
      <c r="S28" s="17"/>
      <c r="T28" s="17"/>
      <c r="U28" s="17"/>
      <c r="V28" s="17"/>
      <c r="W28" s="17"/>
      <c r="X28" s="17"/>
      <c r="Y28" s="17"/>
      <c r="Z28" s="17"/>
      <c r="AA28" s="17"/>
      <c r="AB28" s="17"/>
      <c r="AC28" s="17"/>
      <c r="AD28" s="17"/>
      <c r="AE28" s="17"/>
    </row>
    <row r="29" spans="1:31" s="21" customFormat="1" ht="6.95" customHeight="1">
      <c r="A29" s="17"/>
      <c r="B29" s="18"/>
      <c r="C29" s="17"/>
      <c r="D29" s="48"/>
      <c r="E29" s="48"/>
      <c r="F29" s="48"/>
      <c r="G29" s="48"/>
      <c r="H29" s="48"/>
      <c r="I29" s="48"/>
      <c r="J29" s="48"/>
      <c r="K29" s="48"/>
      <c r="L29" s="77"/>
      <c r="S29" s="17"/>
      <c r="T29" s="17"/>
      <c r="U29" s="17"/>
      <c r="V29" s="17"/>
      <c r="W29" s="17"/>
      <c r="X29" s="17"/>
      <c r="Y29" s="17"/>
      <c r="Z29" s="17"/>
      <c r="AA29" s="17"/>
      <c r="AB29" s="17"/>
      <c r="AC29" s="17"/>
      <c r="AD29" s="17"/>
      <c r="AE29" s="17"/>
    </row>
    <row r="30" spans="1:31" s="21" customFormat="1" ht="25.35" customHeight="1">
      <c r="A30" s="17"/>
      <c r="B30" s="18"/>
      <c r="C30" s="17"/>
      <c r="D30" s="83" t="s">
        <v>38</v>
      </c>
      <c r="E30" s="17"/>
      <c r="F30" s="17"/>
      <c r="G30" s="17"/>
      <c r="H30" s="17"/>
      <c r="I30" s="17"/>
      <c r="J30" s="84">
        <f>ROUND(J90, 2)</f>
        <v>0</v>
      </c>
      <c r="K30" s="17"/>
      <c r="L30" s="77"/>
      <c r="S30" s="17"/>
      <c r="T30" s="17"/>
      <c r="U30" s="17"/>
      <c r="V30" s="17"/>
      <c r="W30" s="17"/>
      <c r="X30" s="17"/>
      <c r="Y30" s="17"/>
      <c r="Z30" s="17"/>
      <c r="AA30" s="17"/>
      <c r="AB30" s="17"/>
      <c r="AC30" s="17"/>
      <c r="AD30" s="17"/>
      <c r="AE30" s="17"/>
    </row>
    <row r="31" spans="1:31" s="21" customFormat="1" ht="6.95" customHeight="1">
      <c r="A31" s="17"/>
      <c r="B31" s="18"/>
      <c r="C31" s="17"/>
      <c r="D31" s="48"/>
      <c r="E31" s="48"/>
      <c r="F31" s="48"/>
      <c r="G31" s="48"/>
      <c r="H31" s="48"/>
      <c r="I31" s="48"/>
      <c r="J31" s="48"/>
      <c r="K31" s="48"/>
      <c r="L31" s="77"/>
      <c r="S31" s="17"/>
      <c r="T31" s="17"/>
      <c r="U31" s="17"/>
      <c r="V31" s="17"/>
      <c r="W31" s="17"/>
      <c r="X31" s="17"/>
      <c r="Y31" s="17"/>
      <c r="Z31" s="17"/>
      <c r="AA31" s="17"/>
      <c r="AB31" s="17"/>
      <c r="AC31" s="17"/>
      <c r="AD31" s="17"/>
      <c r="AE31" s="17"/>
    </row>
    <row r="32" spans="1:31" s="21" customFormat="1" ht="14.45" customHeight="1">
      <c r="A32" s="17"/>
      <c r="B32" s="18"/>
      <c r="C32" s="17"/>
      <c r="D32" s="17"/>
      <c r="E32" s="17"/>
      <c r="F32" s="85" t="s">
        <v>40</v>
      </c>
      <c r="G32" s="17"/>
      <c r="H32" s="17"/>
      <c r="I32" s="85" t="s">
        <v>39</v>
      </c>
      <c r="J32" s="85" t="s">
        <v>41</v>
      </c>
      <c r="K32" s="17"/>
      <c r="L32" s="77"/>
      <c r="S32" s="17"/>
      <c r="T32" s="17"/>
      <c r="U32" s="17"/>
      <c r="V32" s="17"/>
      <c r="W32" s="17"/>
      <c r="X32" s="17"/>
      <c r="Y32" s="17"/>
      <c r="Z32" s="17"/>
      <c r="AA32" s="17"/>
      <c r="AB32" s="17"/>
      <c r="AC32" s="17"/>
      <c r="AD32" s="17"/>
      <c r="AE32" s="17"/>
    </row>
    <row r="33" spans="1:31" s="21" customFormat="1" ht="14.45" customHeight="1">
      <c r="A33" s="17"/>
      <c r="B33" s="18"/>
      <c r="C33" s="17"/>
      <c r="D33" s="86" t="s">
        <v>42</v>
      </c>
      <c r="E33" s="12" t="s">
        <v>43</v>
      </c>
      <c r="F33" s="87">
        <f>ROUND((SUM(BE90:BE171)),  2)</f>
        <v>0</v>
      </c>
      <c r="G33" s="17"/>
      <c r="H33" s="17"/>
      <c r="I33" s="88">
        <v>0.21</v>
      </c>
      <c r="J33" s="87">
        <f>ROUND(((SUM(BE90:BE171))*I33),  2)</f>
        <v>0</v>
      </c>
      <c r="K33" s="17"/>
      <c r="L33" s="77"/>
      <c r="S33" s="17"/>
      <c r="T33" s="17"/>
      <c r="U33" s="17"/>
      <c r="V33" s="17"/>
      <c r="W33" s="17"/>
      <c r="X33" s="17"/>
      <c r="Y33" s="17"/>
      <c r="Z33" s="17"/>
      <c r="AA33" s="17"/>
      <c r="AB33" s="17"/>
      <c r="AC33" s="17"/>
      <c r="AD33" s="17"/>
      <c r="AE33" s="17"/>
    </row>
    <row r="34" spans="1:31" s="21" customFormat="1" ht="14.45" customHeight="1">
      <c r="A34" s="17"/>
      <c r="B34" s="18"/>
      <c r="C34" s="17"/>
      <c r="D34" s="17"/>
      <c r="E34" s="12" t="s">
        <v>44</v>
      </c>
      <c r="F34" s="87">
        <f>ROUND((SUM(BF90:BF171)),  2)</f>
        <v>0</v>
      </c>
      <c r="G34" s="17"/>
      <c r="H34" s="17"/>
      <c r="I34" s="88">
        <v>0.15</v>
      </c>
      <c r="J34" s="87">
        <f>ROUND(((SUM(BF90:BF171))*I34),  2)</f>
        <v>0</v>
      </c>
      <c r="K34" s="17"/>
      <c r="L34" s="77"/>
      <c r="S34" s="17"/>
      <c r="T34" s="17"/>
      <c r="U34" s="17"/>
      <c r="V34" s="17"/>
      <c r="W34" s="17"/>
      <c r="X34" s="17"/>
      <c r="Y34" s="17"/>
      <c r="Z34" s="17"/>
      <c r="AA34" s="17"/>
      <c r="AB34" s="17"/>
      <c r="AC34" s="17"/>
      <c r="AD34" s="17"/>
      <c r="AE34" s="17"/>
    </row>
    <row r="35" spans="1:31" s="21" customFormat="1" ht="14.45" hidden="1" customHeight="1">
      <c r="A35" s="17"/>
      <c r="B35" s="18"/>
      <c r="C35" s="17"/>
      <c r="D35" s="17"/>
      <c r="E35" s="12" t="s">
        <v>45</v>
      </c>
      <c r="F35" s="87">
        <f>ROUND((SUM(BG90:BG171)),  2)</f>
        <v>0</v>
      </c>
      <c r="G35" s="17"/>
      <c r="H35" s="17"/>
      <c r="I35" s="88">
        <v>0.21</v>
      </c>
      <c r="J35" s="87">
        <f>0</f>
        <v>0</v>
      </c>
      <c r="K35" s="17"/>
      <c r="L35" s="77"/>
      <c r="S35" s="17"/>
      <c r="T35" s="17"/>
      <c r="U35" s="17"/>
      <c r="V35" s="17"/>
      <c r="W35" s="17"/>
      <c r="X35" s="17"/>
      <c r="Y35" s="17"/>
      <c r="Z35" s="17"/>
      <c r="AA35" s="17"/>
      <c r="AB35" s="17"/>
      <c r="AC35" s="17"/>
      <c r="AD35" s="17"/>
      <c r="AE35" s="17"/>
    </row>
    <row r="36" spans="1:31" s="21" customFormat="1" ht="14.45" hidden="1" customHeight="1">
      <c r="A36" s="17"/>
      <c r="B36" s="18"/>
      <c r="C36" s="17"/>
      <c r="D36" s="17"/>
      <c r="E36" s="12" t="s">
        <v>46</v>
      </c>
      <c r="F36" s="87">
        <f>ROUND((SUM(BH90:BH171)),  2)</f>
        <v>0</v>
      </c>
      <c r="G36" s="17"/>
      <c r="H36" s="17"/>
      <c r="I36" s="88">
        <v>0.15</v>
      </c>
      <c r="J36" s="87">
        <f>0</f>
        <v>0</v>
      </c>
      <c r="K36" s="17"/>
      <c r="L36" s="77"/>
      <c r="S36" s="17"/>
      <c r="T36" s="17"/>
      <c r="U36" s="17"/>
      <c r="V36" s="17"/>
      <c r="W36" s="17"/>
      <c r="X36" s="17"/>
      <c r="Y36" s="17"/>
      <c r="Z36" s="17"/>
      <c r="AA36" s="17"/>
      <c r="AB36" s="17"/>
      <c r="AC36" s="17"/>
      <c r="AD36" s="17"/>
      <c r="AE36" s="17"/>
    </row>
    <row r="37" spans="1:31" s="21" customFormat="1" ht="14.45" hidden="1" customHeight="1">
      <c r="A37" s="17"/>
      <c r="B37" s="18"/>
      <c r="C37" s="17"/>
      <c r="D37" s="17"/>
      <c r="E37" s="12" t="s">
        <v>47</v>
      </c>
      <c r="F37" s="87">
        <f>ROUND((SUM(BI90:BI171)),  2)</f>
        <v>0</v>
      </c>
      <c r="G37" s="17"/>
      <c r="H37" s="17"/>
      <c r="I37" s="88">
        <v>0</v>
      </c>
      <c r="J37" s="87">
        <f>0</f>
        <v>0</v>
      </c>
      <c r="K37" s="17"/>
      <c r="L37" s="77"/>
      <c r="S37" s="17"/>
      <c r="T37" s="17"/>
      <c r="U37" s="17"/>
      <c r="V37" s="17"/>
      <c r="W37" s="17"/>
      <c r="X37" s="17"/>
      <c r="Y37" s="17"/>
      <c r="Z37" s="17"/>
      <c r="AA37" s="17"/>
      <c r="AB37" s="17"/>
      <c r="AC37" s="17"/>
      <c r="AD37" s="17"/>
      <c r="AE37" s="17"/>
    </row>
    <row r="38" spans="1:31" s="21" customFormat="1" ht="6.95" customHeight="1">
      <c r="A38" s="17"/>
      <c r="B38" s="18"/>
      <c r="C38" s="17"/>
      <c r="D38" s="17"/>
      <c r="E38" s="17"/>
      <c r="F38" s="17"/>
      <c r="G38" s="17"/>
      <c r="H38" s="17"/>
      <c r="I38" s="17"/>
      <c r="J38" s="17"/>
      <c r="K38" s="17"/>
      <c r="L38" s="77"/>
      <c r="S38" s="17"/>
      <c r="T38" s="17"/>
      <c r="U38" s="17"/>
      <c r="V38" s="17"/>
      <c r="W38" s="17"/>
      <c r="X38" s="17"/>
      <c r="Y38" s="17"/>
      <c r="Z38" s="17"/>
      <c r="AA38" s="17"/>
      <c r="AB38" s="17"/>
      <c r="AC38" s="17"/>
      <c r="AD38" s="17"/>
      <c r="AE38" s="17"/>
    </row>
    <row r="39" spans="1:31" s="21" customFormat="1" ht="25.35" customHeight="1">
      <c r="A39" s="17"/>
      <c r="B39" s="18"/>
      <c r="C39" s="89"/>
      <c r="D39" s="90" t="s">
        <v>48</v>
      </c>
      <c r="E39" s="42"/>
      <c r="F39" s="42"/>
      <c r="G39" s="91" t="s">
        <v>49</v>
      </c>
      <c r="H39" s="92" t="s">
        <v>50</v>
      </c>
      <c r="I39" s="42"/>
      <c r="J39" s="93">
        <f>SUM(J30:J37)</f>
        <v>0</v>
      </c>
      <c r="K39" s="94"/>
      <c r="L39" s="77"/>
      <c r="S39" s="17"/>
      <c r="T39" s="17"/>
      <c r="U39" s="17"/>
      <c r="V39" s="17"/>
      <c r="W39" s="17"/>
      <c r="X39" s="17"/>
      <c r="Y39" s="17"/>
      <c r="Z39" s="17"/>
      <c r="AA39" s="17"/>
      <c r="AB39" s="17"/>
      <c r="AC39" s="17"/>
      <c r="AD39" s="17"/>
      <c r="AE39" s="17"/>
    </row>
    <row r="40" spans="1:31" s="21" customFormat="1" ht="14.45" customHeight="1">
      <c r="A40" s="17"/>
      <c r="B40" s="28"/>
      <c r="C40" s="29"/>
      <c r="D40" s="29"/>
      <c r="E40" s="29"/>
      <c r="F40" s="29"/>
      <c r="G40" s="29"/>
      <c r="H40" s="29"/>
      <c r="I40" s="29"/>
      <c r="J40" s="29"/>
      <c r="K40" s="29"/>
      <c r="L40" s="77"/>
      <c r="S40" s="17"/>
      <c r="T40" s="17"/>
      <c r="U40" s="17"/>
      <c r="V40" s="17"/>
      <c r="W40" s="17"/>
      <c r="X40" s="17"/>
      <c r="Y40" s="17"/>
      <c r="Z40" s="17"/>
      <c r="AA40" s="17"/>
      <c r="AB40" s="17"/>
      <c r="AC40" s="17"/>
      <c r="AD40" s="17"/>
      <c r="AE40" s="17"/>
    </row>
    <row r="44" spans="1:31" s="21" customFormat="1" ht="6.95" hidden="1" customHeight="1">
      <c r="A44" s="17"/>
      <c r="B44" s="30"/>
      <c r="C44" s="31"/>
      <c r="D44" s="31"/>
      <c r="E44" s="31"/>
      <c r="F44" s="31"/>
      <c r="G44" s="31"/>
      <c r="H44" s="31"/>
      <c r="I44" s="31"/>
      <c r="J44" s="31"/>
      <c r="K44" s="31"/>
      <c r="L44" s="77"/>
      <c r="S44" s="17"/>
      <c r="T44" s="17"/>
      <c r="U44" s="17"/>
      <c r="V44" s="17"/>
      <c r="W44" s="17"/>
      <c r="X44" s="17"/>
      <c r="Y44" s="17"/>
      <c r="Z44" s="17"/>
      <c r="AA44" s="17"/>
      <c r="AB44" s="17"/>
      <c r="AC44" s="17"/>
      <c r="AD44" s="17"/>
      <c r="AE44" s="17"/>
    </row>
    <row r="45" spans="1:31" s="21" customFormat="1" ht="24.95" hidden="1" customHeight="1">
      <c r="A45" s="17"/>
      <c r="B45" s="18"/>
      <c r="C45" s="7" t="s">
        <v>92</v>
      </c>
      <c r="D45" s="17"/>
      <c r="E45" s="17"/>
      <c r="F45" s="17"/>
      <c r="G45" s="17"/>
      <c r="H45" s="17"/>
      <c r="I45" s="17"/>
      <c r="J45" s="17"/>
      <c r="K45" s="17"/>
      <c r="L45" s="77"/>
      <c r="S45" s="17"/>
      <c r="T45" s="17"/>
      <c r="U45" s="17"/>
      <c r="V45" s="17"/>
      <c r="W45" s="17"/>
      <c r="X45" s="17"/>
      <c r="Y45" s="17"/>
      <c r="Z45" s="17"/>
      <c r="AA45" s="17"/>
      <c r="AB45" s="17"/>
      <c r="AC45" s="17"/>
      <c r="AD45" s="17"/>
      <c r="AE45" s="17"/>
    </row>
    <row r="46" spans="1:31" s="21" customFormat="1" ht="6.95" hidden="1" customHeight="1">
      <c r="A46" s="17"/>
      <c r="B46" s="18"/>
      <c r="C46" s="17"/>
      <c r="D46" s="17"/>
      <c r="E46" s="17"/>
      <c r="F46" s="17"/>
      <c r="G46" s="17"/>
      <c r="H46" s="17"/>
      <c r="I46" s="17"/>
      <c r="J46" s="17"/>
      <c r="K46" s="17"/>
      <c r="L46" s="77"/>
      <c r="S46" s="17"/>
      <c r="T46" s="17"/>
      <c r="U46" s="17"/>
      <c r="V46" s="17"/>
      <c r="W46" s="17"/>
      <c r="X46" s="17"/>
      <c r="Y46" s="17"/>
      <c r="Z46" s="17"/>
      <c r="AA46" s="17"/>
      <c r="AB46" s="17"/>
      <c r="AC46" s="17"/>
      <c r="AD46" s="17"/>
      <c r="AE46" s="17"/>
    </row>
    <row r="47" spans="1:31" s="21" customFormat="1" ht="12" hidden="1" customHeight="1">
      <c r="A47" s="17"/>
      <c r="B47" s="18"/>
      <c r="C47" s="12" t="s">
        <v>17</v>
      </c>
      <c r="D47" s="17"/>
      <c r="E47" s="17"/>
      <c r="F47" s="17"/>
      <c r="G47" s="17"/>
      <c r="H47" s="17"/>
      <c r="I47" s="17"/>
      <c r="J47" s="17"/>
      <c r="K47" s="17"/>
      <c r="L47" s="77"/>
      <c r="S47" s="17"/>
      <c r="T47" s="17"/>
      <c r="U47" s="17"/>
      <c r="V47" s="17"/>
      <c r="W47" s="17"/>
      <c r="X47" s="17"/>
      <c r="Y47" s="17"/>
      <c r="Z47" s="17"/>
      <c r="AA47" s="17"/>
      <c r="AB47" s="17"/>
      <c r="AC47" s="17"/>
      <c r="AD47" s="17"/>
      <c r="AE47" s="17"/>
    </row>
    <row r="48" spans="1:31" s="21" customFormat="1" ht="16.5" hidden="1" customHeight="1">
      <c r="A48" s="17"/>
      <c r="B48" s="18"/>
      <c r="C48" s="17"/>
      <c r="D48" s="17"/>
      <c r="E48" s="211" t="str">
        <f>E7</f>
        <v>REVITALIZACE  RYBNÍKA  P.Č.  1394</v>
      </c>
      <c r="F48" s="212"/>
      <c r="G48" s="212"/>
      <c r="H48" s="212"/>
      <c r="I48" s="17"/>
      <c r="J48" s="17"/>
      <c r="K48" s="17"/>
      <c r="L48" s="77"/>
      <c r="S48" s="17"/>
      <c r="T48" s="17"/>
      <c r="U48" s="17"/>
      <c r="V48" s="17"/>
      <c r="W48" s="17"/>
      <c r="X48" s="17"/>
      <c r="Y48" s="17"/>
      <c r="Z48" s="17"/>
      <c r="AA48" s="17"/>
      <c r="AB48" s="17"/>
      <c r="AC48" s="17"/>
      <c r="AD48" s="17"/>
      <c r="AE48" s="17"/>
    </row>
    <row r="49" spans="1:47" s="21" customFormat="1" ht="12" hidden="1" customHeight="1">
      <c r="A49" s="17"/>
      <c r="B49" s="18"/>
      <c r="C49" s="12" t="s">
        <v>90</v>
      </c>
      <c r="D49" s="17"/>
      <c r="E49" s="17"/>
      <c r="F49" s="17"/>
      <c r="G49" s="17"/>
      <c r="H49" s="17"/>
      <c r="I49" s="17"/>
      <c r="J49" s="17"/>
      <c r="K49" s="17"/>
      <c r="L49" s="77"/>
      <c r="S49" s="17"/>
      <c r="T49" s="17"/>
      <c r="U49" s="17"/>
      <c r="V49" s="17"/>
      <c r="W49" s="17"/>
      <c r="X49" s="17"/>
      <c r="Y49" s="17"/>
      <c r="Z49" s="17"/>
      <c r="AA49" s="17"/>
      <c r="AB49" s="17"/>
      <c r="AC49" s="17"/>
      <c r="AD49" s="17"/>
      <c r="AE49" s="17"/>
    </row>
    <row r="50" spans="1:47" s="21" customFormat="1" ht="16.5" hidden="1" customHeight="1">
      <c r="A50" s="17"/>
      <c r="B50" s="18"/>
      <c r="C50" s="17"/>
      <c r="D50" s="17"/>
      <c r="E50" s="177" t="str">
        <f>E9</f>
        <v>002 - Sdružený funkční objekt</v>
      </c>
      <c r="F50" s="210"/>
      <c r="G50" s="210"/>
      <c r="H50" s="210"/>
      <c r="I50" s="17"/>
      <c r="J50" s="17"/>
      <c r="K50" s="17"/>
      <c r="L50" s="77"/>
      <c r="S50" s="17"/>
      <c r="T50" s="17"/>
      <c r="U50" s="17"/>
      <c r="V50" s="17"/>
      <c r="W50" s="17"/>
      <c r="X50" s="17"/>
      <c r="Y50" s="17"/>
      <c r="Z50" s="17"/>
      <c r="AA50" s="17"/>
      <c r="AB50" s="17"/>
      <c r="AC50" s="17"/>
      <c r="AD50" s="17"/>
      <c r="AE50" s="17"/>
    </row>
    <row r="51" spans="1:47" s="21" customFormat="1" ht="6.95" hidden="1" customHeight="1">
      <c r="A51" s="17"/>
      <c r="B51" s="18"/>
      <c r="C51" s="17"/>
      <c r="D51" s="17"/>
      <c r="E51" s="17"/>
      <c r="F51" s="17"/>
      <c r="G51" s="17"/>
      <c r="H51" s="17"/>
      <c r="I51" s="17"/>
      <c r="J51" s="17"/>
      <c r="K51" s="17"/>
      <c r="L51" s="77"/>
      <c r="S51" s="17"/>
      <c r="T51" s="17"/>
      <c r="U51" s="17"/>
      <c r="V51" s="17"/>
      <c r="W51" s="17"/>
      <c r="X51" s="17"/>
      <c r="Y51" s="17"/>
      <c r="Z51" s="17"/>
      <c r="AA51" s="17"/>
      <c r="AB51" s="17"/>
      <c r="AC51" s="17"/>
      <c r="AD51" s="17"/>
      <c r="AE51" s="17"/>
    </row>
    <row r="52" spans="1:47" s="21" customFormat="1" ht="12" hidden="1" customHeight="1">
      <c r="A52" s="17"/>
      <c r="B52" s="18"/>
      <c r="C52" s="12" t="s">
        <v>21</v>
      </c>
      <c r="D52" s="17"/>
      <c r="E52" s="17"/>
      <c r="F52" s="13" t="str">
        <f>F12</f>
        <v>Budíkovice</v>
      </c>
      <c r="G52" s="17"/>
      <c r="H52" s="17"/>
      <c r="I52" s="12" t="s">
        <v>23</v>
      </c>
      <c r="J52" s="78" t="str">
        <f>IF(J12="","",J12)</f>
        <v>Vyplň údaj</v>
      </c>
      <c r="K52" s="17"/>
      <c r="L52" s="77"/>
      <c r="S52" s="17"/>
      <c r="T52" s="17"/>
      <c r="U52" s="17"/>
      <c r="V52" s="17"/>
      <c r="W52" s="17"/>
      <c r="X52" s="17"/>
      <c r="Y52" s="17"/>
      <c r="Z52" s="17"/>
      <c r="AA52" s="17"/>
      <c r="AB52" s="17"/>
      <c r="AC52" s="17"/>
      <c r="AD52" s="17"/>
      <c r="AE52" s="17"/>
    </row>
    <row r="53" spans="1:47" s="21" customFormat="1" ht="6.95" hidden="1" customHeight="1">
      <c r="A53" s="17"/>
      <c r="B53" s="18"/>
      <c r="C53" s="17"/>
      <c r="D53" s="17"/>
      <c r="E53" s="17"/>
      <c r="F53" s="17"/>
      <c r="G53" s="17"/>
      <c r="H53" s="17"/>
      <c r="I53" s="17"/>
      <c r="J53" s="17"/>
      <c r="K53" s="17"/>
      <c r="L53" s="77"/>
      <c r="S53" s="17"/>
      <c r="T53" s="17"/>
      <c r="U53" s="17"/>
      <c r="V53" s="17"/>
      <c r="W53" s="17"/>
      <c r="X53" s="17"/>
      <c r="Y53" s="17"/>
      <c r="Z53" s="17"/>
      <c r="AA53" s="17"/>
      <c r="AB53" s="17"/>
      <c r="AC53" s="17"/>
      <c r="AD53" s="17"/>
      <c r="AE53" s="17"/>
    </row>
    <row r="54" spans="1:47" s="21" customFormat="1" ht="15.2" hidden="1" customHeight="1">
      <c r="A54" s="17"/>
      <c r="B54" s="18"/>
      <c r="C54" s="12" t="s">
        <v>24</v>
      </c>
      <c r="D54" s="17"/>
      <c r="E54" s="17"/>
      <c r="F54" s="13" t="str">
        <f>E15</f>
        <v>Město Třebíč</v>
      </c>
      <c r="G54" s="17"/>
      <c r="H54" s="17"/>
      <c r="I54" s="12" t="s">
        <v>31</v>
      </c>
      <c r="J54" s="95" t="str">
        <f>E21</f>
        <v>KOINVEST, s.r.o.</v>
      </c>
      <c r="K54" s="17"/>
      <c r="L54" s="77"/>
      <c r="S54" s="17"/>
      <c r="T54" s="17"/>
      <c r="U54" s="17"/>
      <c r="V54" s="17"/>
      <c r="W54" s="17"/>
      <c r="X54" s="17"/>
      <c r="Y54" s="17"/>
      <c r="Z54" s="17"/>
      <c r="AA54" s="17"/>
      <c r="AB54" s="17"/>
      <c r="AC54" s="17"/>
      <c r="AD54" s="17"/>
      <c r="AE54" s="17"/>
    </row>
    <row r="55" spans="1:47" s="21" customFormat="1" ht="15.2" hidden="1" customHeight="1">
      <c r="A55" s="17"/>
      <c r="B55" s="18"/>
      <c r="C55" s="12" t="s">
        <v>29</v>
      </c>
      <c r="D55" s="17"/>
      <c r="E55" s="17"/>
      <c r="F55" s="13" t="str">
        <f>IF(E18="","",E18)</f>
        <v>Vyplň údaj</v>
      </c>
      <c r="G55" s="17"/>
      <c r="H55" s="17"/>
      <c r="I55" s="12" t="s">
        <v>35</v>
      </c>
      <c r="J55" s="95" t="str">
        <f>E24</f>
        <v>KOINVEST, s.r.o.</v>
      </c>
      <c r="K55" s="17"/>
      <c r="L55" s="77"/>
      <c r="S55" s="17"/>
      <c r="T55" s="17"/>
      <c r="U55" s="17"/>
      <c r="V55" s="17"/>
      <c r="W55" s="17"/>
      <c r="X55" s="17"/>
      <c r="Y55" s="17"/>
      <c r="Z55" s="17"/>
      <c r="AA55" s="17"/>
      <c r="AB55" s="17"/>
      <c r="AC55" s="17"/>
      <c r="AD55" s="17"/>
      <c r="AE55" s="17"/>
    </row>
    <row r="56" spans="1:47" s="21" customFormat="1" ht="10.35" hidden="1" customHeight="1">
      <c r="A56" s="17"/>
      <c r="B56" s="18"/>
      <c r="C56" s="17"/>
      <c r="D56" s="17"/>
      <c r="E56" s="17"/>
      <c r="F56" s="17"/>
      <c r="G56" s="17"/>
      <c r="H56" s="17"/>
      <c r="I56" s="17"/>
      <c r="J56" s="17"/>
      <c r="K56" s="17"/>
      <c r="L56" s="77"/>
      <c r="S56" s="17"/>
      <c r="T56" s="17"/>
      <c r="U56" s="17"/>
      <c r="V56" s="17"/>
      <c r="W56" s="17"/>
      <c r="X56" s="17"/>
      <c r="Y56" s="17"/>
      <c r="Z56" s="17"/>
      <c r="AA56" s="17"/>
      <c r="AB56" s="17"/>
      <c r="AC56" s="17"/>
      <c r="AD56" s="17"/>
      <c r="AE56" s="17"/>
    </row>
    <row r="57" spans="1:47" s="21" customFormat="1" ht="29.25" hidden="1" customHeight="1">
      <c r="A57" s="17"/>
      <c r="B57" s="18"/>
      <c r="C57" s="96" t="s">
        <v>93</v>
      </c>
      <c r="D57" s="89"/>
      <c r="E57" s="89"/>
      <c r="F57" s="89"/>
      <c r="G57" s="89"/>
      <c r="H57" s="89"/>
      <c r="I57" s="89"/>
      <c r="J57" s="97" t="s">
        <v>94</v>
      </c>
      <c r="K57" s="89"/>
      <c r="L57" s="77"/>
      <c r="S57" s="17"/>
      <c r="T57" s="17"/>
      <c r="U57" s="17"/>
      <c r="V57" s="17"/>
      <c r="W57" s="17"/>
      <c r="X57" s="17"/>
      <c r="Y57" s="17"/>
      <c r="Z57" s="17"/>
      <c r="AA57" s="17"/>
      <c r="AB57" s="17"/>
      <c r="AC57" s="17"/>
      <c r="AD57" s="17"/>
      <c r="AE57" s="17"/>
    </row>
    <row r="58" spans="1:47" s="21" customFormat="1" ht="10.35" hidden="1" customHeight="1">
      <c r="A58" s="17"/>
      <c r="B58" s="18"/>
      <c r="C58" s="17"/>
      <c r="D58" s="17"/>
      <c r="E58" s="17"/>
      <c r="F58" s="17"/>
      <c r="G58" s="17"/>
      <c r="H58" s="17"/>
      <c r="I58" s="17"/>
      <c r="J58" s="17"/>
      <c r="K58" s="17"/>
      <c r="L58" s="77"/>
      <c r="S58" s="17"/>
      <c r="T58" s="17"/>
      <c r="U58" s="17"/>
      <c r="V58" s="17"/>
      <c r="W58" s="17"/>
      <c r="X58" s="17"/>
      <c r="Y58" s="17"/>
      <c r="Z58" s="17"/>
      <c r="AA58" s="17"/>
      <c r="AB58" s="17"/>
      <c r="AC58" s="17"/>
      <c r="AD58" s="17"/>
      <c r="AE58" s="17"/>
    </row>
    <row r="59" spans="1:47" s="21" customFormat="1" ht="22.9" hidden="1" customHeight="1">
      <c r="A59" s="17"/>
      <c r="B59" s="18"/>
      <c r="C59" s="98" t="s">
        <v>70</v>
      </c>
      <c r="D59" s="17"/>
      <c r="E59" s="17"/>
      <c r="F59" s="17"/>
      <c r="G59" s="17"/>
      <c r="H59" s="17"/>
      <c r="I59" s="17"/>
      <c r="J59" s="84">
        <f>J90</f>
        <v>0</v>
      </c>
      <c r="K59" s="17"/>
      <c r="L59" s="77"/>
      <c r="S59" s="17"/>
      <c r="T59" s="17"/>
      <c r="U59" s="17"/>
      <c r="V59" s="17"/>
      <c r="W59" s="17"/>
      <c r="X59" s="17"/>
      <c r="Y59" s="17"/>
      <c r="Z59" s="17"/>
      <c r="AA59" s="17"/>
      <c r="AB59" s="17"/>
      <c r="AC59" s="17"/>
      <c r="AD59" s="17"/>
      <c r="AE59" s="17"/>
      <c r="AU59" s="3" t="s">
        <v>95</v>
      </c>
    </row>
    <row r="60" spans="1:47" s="99" customFormat="1" ht="24.95" hidden="1" customHeight="1">
      <c r="B60" s="100"/>
      <c r="D60" s="101" t="s">
        <v>96</v>
      </c>
      <c r="E60" s="102"/>
      <c r="F60" s="102"/>
      <c r="G60" s="102"/>
      <c r="H60" s="102"/>
      <c r="I60" s="102"/>
      <c r="J60" s="103">
        <f>J91</f>
        <v>0</v>
      </c>
      <c r="L60" s="100"/>
    </row>
    <row r="61" spans="1:47" s="104" customFormat="1" ht="19.899999999999999" hidden="1" customHeight="1">
      <c r="B61" s="105"/>
      <c r="D61" s="106" t="s">
        <v>97</v>
      </c>
      <c r="E61" s="107"/>
      <c r="F61" s="107"/>
      <c r="G61" s="107"/>
      <c r="H61" s="107"/>
      <c r="I61" s="107"/>
      <c r="J61" s="108">
        <f>J92</f>
        <v>0</v>
      </c>
      <c r="L61" s="105"/>
    </row>
    <row r="62" spans="1:47" s="104" customFormat="1" ht="19.899999999999999" hidden="1" customHeight="1">
      <c r="B62" s="105"/>
      <c r="D62" s="106" t="s">
        <v>98</v>
      </c>
      <c r="E62" s="107"/>
      <c r="F62" s="107"/>
      <c r="G62" s="107"/>
      <c r="H62" s="107"/>
      <c r="I62" s="107"/>
      <c r="J62" s="108">
        <f>J101</f>
        <v>0</v>
      </c>
      <c r="L62" s="105"/>
    </row>
    <row r="63" spans="1:47" s="104" customFormat="1" ht="19.899999999999999" hidden="1" customHeight="1">
      <c r="B63" s="105"/>
      <c r="D63" s="106" t="s">
        <v>99</v>
      </c>
      <c r="E63" s="107"/>
      <c r="F63" s="107"/>
      <c r="G63" s="107"/>
      <c r="H63" s="107"/>
      <c r="I63" s="107"/>
      <c r="J63" s="108">
        <f>J108</f>
        <v>0</v>
      </c>
      <c r="L63" s="105"/>
    </row>
    <row r="64" spans="1:47" s="104" customFormat="1" ht="19.899999999999999" hidden="1" customHeight="1">
      <c r="B64" s="105"/>
      <c r="D64" s="106" t="s">
        <v>100</v>
      </c>
      <c r="E64" s="107"/>
      <c r="F64" s="107"/>
      <c r="G64" s="107"/>
      <c r="H64" s="107"/>
      <c r="I64" s="107"/>
      <c r="J64" s="108">
        <f>J119</f>
        <v>0</v>
      </c>
      <c r="L64" s="105"/>
    </row>
    <row r="65" spans="1:31" s="104" customFormat="1" ht="19.899999999999999" hidden="1" customHeight="1">
      <c r="B65" s="105"/>
      <c r="D65" s="106" t="s">
        <v>251</v>
      </c>
      <c r="E65" s="107"/>
      <c r="F65" s="107"/>
      <c r="G65" s="107"/>
      <c r="H65" s="107"/>
      <c r="I65" s="107"/>
      <c r="J65" s="108">
        <f>J125</f>
        <v>0</v>
      </c>
      <c r="L65" s="105"/>
    </row>
    <row r="66" spans="1:31" s="104" customFormat="1" ht="19.899999999999999" hidden="1" customHeight="1">
      <c r="B66" s="105"/>
      <c r="D66" s="106" t="s">
        <v>252</v>
      </c>
      <c r="E66" s="107"/>
      <c r="F66" s="107"/>
      <c r="G66" s="107"/>
      <c r="H66" s="107"/>
      <c r="I66" s="107"/>
      <c r="J66" s="108">
        <f>J130</f>
        <v>0</v>
      </c>
      <c r="L66" s="105"/>
    </row>
    <row r="67" spans="1:31" s="104" customFormat="1" ht="19.899999999999999" hidden="1" customHeight="1">
      <c r="B67" s="105"/>
      <c r="D67" s="106" t="s">
        <v>101</v>
      </c>
      <c r="E67" s="107"/>
      <c r="F67" s="107"/>
      <c r="G67" s="107"/>
      <c r="H67" s="107"/>
      <c r="I67" s="107"/>
      <c r="J67" s="108">
        <f>J148</f>
        <v>0</v>
      </c>
      <c r="L67" s="105"/>
    </row>
    <row r="68" spans="1:31" s="104" customFormat="1" ht="19.899999999999999" hidden="1" customHeight="1">
      <c r="B68" s="105"/>
      <c r="D68" s="106" t="s">
        <v>103</v>
      </c>
      <c r="E68" s="107"/>
      <c r="F68" s="107"/>
      <c r="G68" s="107"/>
      <c r="H68" s="107"/>
      <c r="I68" s="107"/>
      <c r="J68" s="108">
        <f>J163</f>
        <v>0</v>
      </c>
      <c r="L68" s="105"/>
    </row>
    <row r="69" spans="1:31" s="99" customFormat="1" ht="24.95" hidden="1" customHeight="1">
      <c r="B69" s="100"/>
      <c r="D69" s="101" t="s">
        <v>253</v>
      </c>
      <c r="E69" s="102"/>
      <c r="F69" s="102"/>
      <c r="G69" s="102"/>
      <c r="H69" s="102"/>
      <c r="I69" s="102"/>
      <c r="J69" s="103">
        <f>J166</f>
        <v>0</v>
      </c>
      <c r="L69" s="100"/>
    </row>
    <row r="70" spans="1:31" s="104" customFormat="1" ht="19.899999999999999" hidden="1" customHeight="1">
      <c r="B70" s="105"/>
      <c r="D70" s="106" t="s">
        <v>254</v>
      </c>
      <c r="E70" s="107"/>
      <c r="F70" s="107"/>
      <c r="G70" s="107"/>
      <c r="H70" s="107"/>
      <c r="I70" s="107"/>
      <c r="J70" s="108">
        <f>J167</f>
        <v>0</v>
      </c>
      <c r="L70" s="105"/>
    </row>
    <row r="71" spans="1:31" s="21" customFormat="1" ht="21.75" hidden="1" customHeight="1">
      <c r="A71" s="17"/>
      <c r="B71" s="18"/>
      <c r="C71" s="17"/>
      <c r="D71" s="17"/>
      <c r="E71" s="17"/>
      <c r="F71" s="17"/>
      <c r="G71" s="17"/>
      <c r="H71" s="17"/>
      <c r="I71" s="17"/>
      <c r="J71" s="17"/>
      <c r="K71" s="17"/>
      <c r="L71" s="77"/>
      <c r="S71" s="17"/>
      <c r="T71" s="17"/>
      <c r="U71" s="17"/>
      <c r="V71" s="17"/>
      <c r="W71" s="17"/>
      <c r="X71" s="17"/>
      <c r="Y71" s="17"/>
      <c r="Z71" s="17"/>
      <c r="AA71" s="17"/>
      <c r="AB71" s="17"/>
      <c r="AC71" s="17"/>
      <c r="AD71" s="17"/>
      <c r="AE71" s="17"/>
    </row>
    <row r="72" spans="1:31" s="21" customFormat="1" ht="6.95" hidden="1" customHeight="1">
      <c r="A72" s="17"/>
      <c r="B72" s="28"/>
      <c r="C72" s="29"/>
      <c r="D72" s="29"/>
      <c r="E72" s="29"/>
      <c r="F72" s="29"/>
      <c r="G72" s="29"/>
      <c r="H72" s="29"/>
      <c r="I72" s="29"/>
      <c r="J72" s="29"/>
      <c r="K72" s="29"/>
      <c r="L72" s="77"/>
      <c r="S72" s="17"/>
      <c r="T72" s="17"/>
      <c r="U72" s="17"/>
      <c r="V72" s="17"/>
      <c r="W72" s="17"/>
      <c r="X72" s="17"/>
      <c r="Y72" s="17"/>
      <c r="Z72" s="17"/>
      <c r="AA72" s="17"/>
      <c r="AB72" s="17"/>
      <c r="AC72" s="17"/>
      <c r="AD72" s="17"/>
      <c r="AE72" s="17"/>
    </row>
    <row r="73" spans="1:31" hidden="1"/>
    <row r="74" spans="1:31" hidden="1"/>
    <row r="75" spans="1:31" hidden="1"/>
    <row r="76" spans="1:31" s="21" customFormat="1" ht="6.95" customHeight="1">
      <c r="A76" s="17"/>
      <c r="B76" s="30"/>
      <c r="C76" s="31"/>
      <c r="D76" s="31"/>
      <c r="E76" s="31"/>
      <c r="F76" s="31"/>
      <c r="G76" s="31"/>
      <c r="H76" s="31"/>
      <c r="I76" s="31"/>
      <c r="J76" s="31"/>
      <c r="K76" s="31"/>
      <c r="L76" s="77"/>
      <c r="S76" s="17"/>
      <c r="T76" s="17"/>
      <c r="U76" s="17"/>
      <c r="V76" s="17"/>
      <c r="W76" s="17"/>
      <c r="X76" s="17"/>
      <c r="Y76" s="17"/>
      <c r="Z76" s="17"/>
      <c r="AA76" s="17"/>
      <c r="AB76" s="17"/>
      <c r="AC76" s="17"/>
      <c r="AD76" s="17"/>
      <c r="AE76" s="17"/>
    </row>
    <row r="77" spans="1:31" s="21" customFormat="1" ht="24.95" customHeight="1">
      <c r="A77" s="17"/>
      <c r="B77" s="18"/>
      <c r="C77" s="7" t="s">
        <v>104</v>
      </c>
      <c r="D77" s="17"/>
      <c r="E77" s="17"/>
      <c r="F77" s="17"/>
      <c r="G77" s="17"/>
      <c r="H77" s="17"/>
      <c r="I77" s="17"/>
      <c r="J77" s="17"/>
      <c r="K77" s="17"/>
      <c r="L77" s="77"/>
      <c r="S77" s="17"/>
      <c r="T77" s="17"/>
      <c r="U77" s="17"/>
      <c r="V77" s="17"/>
      <c r="W77" s="17"/>
      <c r="X77" s="17"/>
      <c r="Y77" s="17"/>
      <c r="Z77" s="17"/>
      <c r="AA77" s="17"/>
      <c r="AB77" s="17"/>
      <c r="AC77" s="17"/>
      <c r="AD77" s="17"/>
      <c r="AE77" s="17"/>
    </row>
    <row r="78" spans="1:31" s="21" customFormat="1" ht="6.95" customHeight="1">
      <c r="A78" s="17"/>
      <c r="B78" s="18"/>
      <c r="C78" s="17"/>
      <c r="D78" s="17"/>
      <c r="E78" s="17"/>
      <c r="F78" s="17"/>
      <c r="G78" s="17"/>
      <c r="H78" s="17"/>
      <c r="I78" s="17"/>
      <c r="J78" s="17"/>
      <c r="K78" s="17"/>
      <c r="L78" s="77"/>
      <c r="S78" s="17"/>
      <c r="T78" s="17"/>
      <c r="U78" s="17"/>
      <c r="V78" s="17"/>
      <c r="W78" s="17"/>
      <c r="X78" s="17"/>
      <c r="Y78" s="17"/>
      <c r="Z78" s="17"/>
      <c r="AA78" s="17"/>
      <c r="AB78" s="17"/>
      <c r="AC78" s="17"/>
      <c r="AD78" s="17"/>
      <c r="AE78" s="17"/>
    </row>
    <row r="79" spans="1:31" s="21" customFormat="1" ht="12" customHeight="1">
      <c r="A79" s="17"/>
      <c r="B79" s="18"/>
      <c r="C79" s="12" t="s">
        <v>17</v>
      </c>
      <c r="D79" s="17"/>
      <c r="E79" s="17"/>
      <c r="F79" s="17"/>
      <c r="G79" s="17"/>
      <c r="H79" s="17"/>
      <c r="I79" s="17"/>
      <c r="J79" s="17"/>
      <c r="K79" s="17"/>
      <c r="L79" s="77"/>
      <c r="S79" s="17"/>
      <c r="T79" s="17"/>
      <c r="U79" s="17"/>
      <c r="V79" s="17"/>
      <c r="W79" s="17"/>
      <c r="X79" s="17"/>
      <c r="Y79" s="17"/>
      <c r="Z79" s="17"/>
      <c r="AA79" s="17"/>
      <c r="AB79" s="17"/>
      <c r="AC79" s="17"/>
      <c r="AD79" s="17"/>
      <c r="AE79" s="17"/>
    </row>
    <row r="80" spans="1:31" s="21" customFormat="1" ht="16.5" customHeight="1">
      <c r="A80" s="17"/>
      <c r="B80" s="18"/>
      <c r="C80" s="17"/>
      <c r="D80" s="17"/>
      <c r="E80" s="211" t="str">
        <f>E7</f>
        <v>REVITALIZACE  RYBNÍKA  P.Č.  1394</v>
      </c>
      <c r="F80" s="212"/>
      <c r="G80" s="212"/>
      <c r="H80" s="212"/>
      <c r="I80" s="17"/>
      <c r="J80" s="17"/>
      <c r="K80" s="17"/>
      <c r="L80" s="77"/>
      <c r="S80" s="17"/>
      <c r="T80" s="17"/>
      <c r="U80" s="17"/>
      <c r="V80" s="17"/>
      <c r="W80" s="17"/>
      <c r="X80" s="17"/>
      <c r="Y80" s="17"/>
      <c r="Z80" s="17"/>
      <c r="AA80" s="17"/>
      <c r="AB80" s="17"/>
      <c r="AC80" s="17"/>
      <c r="AD80" s="17"/>
      <c r="AE80" s="17"/>
    </row>
    <row r="81" spans="1:65" s="21" customFormat="1" ht="12" customHeight="1">
      <c r="A81" s="17"/>
      <c r="B81" s="18"/>
      <c r="C81" s="12" t="s">
        <v>90</v>
      </c>
      <c r="D81" s="17"/>
      <c r="E81" s="17"/>
      <c r="F81" s="17"/>
      <c r="G81" s="17"/>
      <c r="H81" s="17"/>
      <c r="I81" s="17"/>
      <c r="J81" s="17"/>
      <c r="K81" s="17"/>
      <c r="L81" s="77"/>
      <c r="S81" s="17"/>
      <c r="T81" s="17"/>
      <c r="U81" s="17"/>
      <c r="V81" s="17"/>
      <c r="W81" s="17"/>
      <c r="X81" s="17"/>
      <c r="Y81" s="17"/>
      <c r="Z81" s="17"/>
      <c r="AA81" s="17"/>
      <c r="AB81" s="17"/>
      <c r="AC81" s="17"/>
      <c r="AD81" s="17"/>
      <c r="AE81" s="17"/>
    </row>
    <row r="82" spans="1:65" s="21" customFormat="1" ht="16.5" customHeight="1">
      <c r="A82" s="17"/>
      <c r="B82" s="18"/>
      <c r="C82" s="17"/>
      <c r="D82" s="17"/>
      <c r="E82" s="177" t="str">
        <f>E9</f>
        <v>002 - Sdružený funkční objekt</v>
      </c>
      <c r="F82" s="210"/>
      <c r="G82" s="210"/>
      <c r="H82" s="210"/>
      <c r="I82" s="17"/>
      <c r="J82" s="17"/>
      <c r="K82" s="17"/>
      <c r="L82" s="77"/>
      <c r="S82" s="17"/>
      <c r="T82" s="17"/>
      <c r="U82" s="17"/>
      <c r="V82" s="17"/>
      <c r="W82" s="17"/>
      <c r="X82" s="17"/>
      <c r="Y82" s="17"/>
      <c r="Z82" s="17"/>
      <c r="AA82" s="17"/>
      <c r="AB82" s="17"/>
      <c r="AC82" s="17"/>
      <c r="AD82" s="17"/>
      <c r="AE82" s="17"/>
    </row>
    <row r="83" spans="1:65" s="21" customFormat="1" ht="6.95" customHeight="1">
      <c r="A83" s="17"/>
      <c r="B83" s="18"/>
      <c r="C83" s="17"/>
      <c r="D83" s="17"/>
      <c r="E83" s="17"/>
      <c r="F83" s="17"/>
      <c r="G83" s="17"/>
      <c r="H83" s="17"/>
      <c r="I83" s="17"/>
      <c r="J83" s="17"/>
      <c r="K83" s="17"/>
      <c r="L83" s="77"/>
      <c r="S83" s="17"/>
      <c r="T83" s="17"/>
      <c r="U83" s="17"/>
      <c r="V83" s="17"/>
      <c r="W83" s="17"/>
      <c r="X83" s="17"/>
      <c r="Y83" s="17"/>
      <c r="Z83" s="17"/>
      <c r="AA83" s="17"/>
      <c r="AB83" s="17"/>
      <c r="AC83" s="17"/>
      <c r="AD83" s="17"/>
      <c r="AE83" s="17"/>
    </row>
    <row r="84" spans="1:65" s="21" customFormat="1" ht="12" customHeight="1">
      <c r="A84" s="17"/>
      <c r="B84" s="18"/>
      <c r="C84" s="12" t="s">
        <v>21</v>
      </c>
      <c r="D84" s="17"/>
      <c r="E84" s="17"/>
      <c r="F84" s="13" t="str">
        <f>F12</f>
        <v>Budíkovice</v>
      </c>
      <c r="G84" s="17"/>
      <c r="H84" s="17"/>
      <c r="I84" s="12" t="s">
        <v>23</v>
      </c>
      <c r="J84" s="78" t="str">
        <f>IF(J12="","",J12)</f>
        <v>Vyplň údaj</v>
      </c>
      <c r="K84" s="17"/>
      <c r="L84" s="77"/>
      <c r="S84" s="17"/>
      <c r="T84" s="17"/>
      <c r="U84" s="17"/>
      <c r="V84" s="17"/>
      <c r="W84" s="17"/>
      <c r="X84" s="17"/>
      <c r="Y84" s="17"/>
      <c r="Z84" s="17"/>
      <c r="AA84" s="17"/>
      <c r="AB84" s="17"/>
      <c r="AC84" s="17"/>
      <c r="AD84" s="17"/>
      <c r="AE84" s="17"/>
    </row>
    <row r="85" spans="1:65" s="21" customFormat="1" ht="6.95" customHeight="1">
      <c r="A85" s="17"/>
      <c r="B85" s="18"/>
      <c r="C85" s="17"/>
      <c r="D85" s="17"/>
      <c r="E85" s="17"/>
      <c r="F85" s="17"/>
      <c r="G85" s="17"/>
      <c r="H85" s="17"/>
      <c r="I85" s="17"/>
      <c r="J85" s="17"/>
      <c r="K85" s="17"/>
      <c r="L85" s="77"/>
      <c r="S85" s="17"/>
      <c r="T85" s="17"/>
      <c r="U85" s="17"/>
      <c r="V85" s="17"/>
      <c r="W85" s="17"/>
      <c r="X85" s="17"/>
      <c r="Y85" s="17"/>
      <c r="Z85" s="17"/>
      <c r="AA85" s="17"/>
      <c r="AB85" s="17"/>
      <c r="AC85" s="17"/>
      <c r="AD85" s="17"/>
      <c r="AE85" s="17"/>
    </row>
    <row r="86" spans="1:65" s="21" customFormat="1" ht="15.2" customHeight="1">
      <c r="A86" s="17"/>
      <c r="B86" s="18"/>
      <c r="C86" s="12" t="s">
        <v>24</v>
      </c>
      <c r="D86" s="17"/>
      <c r="E86" s="17"/>
      <c r="F86" s="13" t="str">
        <f>E15</f>
        <v>Město Třebíč</v>
      </c>
      <c r="G86" s="17"/>
      <c r="H86" s="17"/>
      <c r="I86" s="12" t="s">
        <v>31</v>
      </c>
      <c r="J86" s="95" t="str">
        <f>E21</f>
        <v>KOINVEST, s.r.o.</v>
      </c>
      <c r="K86" s="17"/>
      <c r="L86" s="77"/>
      <c r="S86" s="17"/>
      <c r="T86" s="17"/>
      <c r="U86" s="17"/>
      <c r="V86" s="17"/>
      <c r="W86" s="17"/>
      <c r="X86" s="17"/>
      <c r="Y86" s="17"/>
      <c r="Z86" s="17"/>
      <c r="AA86" s="17"/>
      <c r="AB86" s="17"/>
      <c r="AC86" s="17"/>
      <c r="AD86" s="17"/>
      <c r="AE86" s="17"/>
    </row>
    <row r="87" spans="1:65" s="21" customFormat="1" ht="15.2" customHeight="1">
      <c r="A87" s="17"/>
      <c r="B87" s="18"/>
      <c r="C87" s="12" t="s">
        <v>29</v>
      </c>
      <c r="D87" s="17"/>
      <c r="E87" s="17"/>
      <c r="F87" s="13" t="str">
        <f>IF(E18="","",E18)</f>
        <v>Vyplň údaj</v>
      </c>
      <c r="G87" s="17"/>
      <c r="H87" s="17"/>
      <c r="I87" s="12" t="s">
        <v>35</v>
      </c>
      <c r="J87" s="95" t="str">
        <f>E24</f>
        <v>KOINVEST, s.r.o.</v>
      </c>
      <c r="K87" s="17"/>
      <c r="L87" s="77"/>
      <c r="S87" s="17"/>
      <c r="T87" s="17"/>
      <c r="U87" s="17"/>
      <c r="V87" s="17"/>
      <c r="W87" s="17"/>
      <c r="X87" s="17"/>
      <c r="Y87" s="17"/>
      <c r="Z87" s="17"/>
      <c r="AA87" s="17"/>
      <c r="AB87" s="17"/>
      <c r="AC87" s="17"/>
      <c r="AD87" s="17"/>
      <c r="AE87" s="17"/>
    </row>
    <row r="88" spans="1:65" s="21" customFormat="1" ht="10.35" customHeight="1">
      <c r="A88" s="17"/>
      <c r="B88" s="18"/>
      <c r="C88" s="17"/>
      <c r="D88" s="17"/>
      <c r="E88" s="17"/>
      <c r="F88" s="17"/>
      <c r="G88" s="17"/>
      <c r="H88" s="17"/>
      <c r="I88" s="17"/>
      <c r="J88" s="17"/>
      <c r="K88" s="17"/>
      <c r="L88" s="77"/>
      <c r="S88" s="17"/>
      <c r="T88" s="17"/>
      <c r="U88" s="17"/>
      <c r="V88" s="17"/>
      <c r="W88" s="17"/>
      <c r="X88" s="17"/>
      <c r="Y88" s="17"/>
      <c r="Z88" s="17"/>
      <c r="AA88" s="17"/>
      <c r="AB88" s="17"/>
      <c r="AC88" s="17"/>
      <c r="AD88" s="17"/>
      <c r="AE88" s="17"/>
    </row>
    <row r="89" spans="1:65" s="115" customFormat="1" ht="29.25" customHeight="1">
      <c r="A89" s="109"/>
      <c r="B89" s="110"/>
      <c r="C89" s="111" t="s">
        <v>105</v>
      </c>
      <c r="D89" s="112" t="s">
        <v>57</v>
      </c>
      <c r="E89" s="112" t="s">
        <v>53</v>
      </c>
      <c r="F89" s="112" t="s">
        <v>54</v>
      </c>
      <c r="G89" s="112" t="s">
        <v>106</v>
      </c>
      <c r="H89" s="112" t="s">
        <v>107</v>
      </c>
      <c r="I89" s="112" t="s">
        <v>108</v>
      </c>
      <c r="J89" s="112" t="s">
        <v>94</v>
      </c>
      <c r="K89" s="113" t="s">
        <v>109</v>
      </c>
      <c r="L89" s="114"/>
      <c r="M89" s="44" t="s">
        <v>3</v>
      </c>
      <c r="N89" s="45" t="s">
        <v>42</v>
      </c>
      <c r="O89" s="45" t="s">
        <v>110</v>
      </c>
      <c r="P89" s="45" t="s">
        <v>111</v>
      </c>
      <c r="Q89" s="45" t="s">
        <v>112</v>
      </c>
      <c r="R89" s="45" t="s">
        <v>113</v>
      </c>
      <c r="S89" s="45" t="s">
        <v>114</v>
      </c>
      <c r="T89" s="46" t="s">
        <v>115</v>
      </c>
      <c r="U89" s="109"/>
      <c r="V89" s="109"/>
      <c r="W89" s="109"/>
      <c r="X89" s="109"/>
      <c r="Y89" s="109"/>
      <c r="Z89" s="109"/>
      <c r="AA89" s="109"/>
      <c r="AB89" s="109"/>
      <c r="AC89" s="109"/>
      <c r="AD89" s="109"/>
      <c r="AE89" s="109"/>
    </row>
    <row r="90" spans="1:65" s="21" customFormat="1" ht="22.9" customHeight="1">
      <c r="A90" s="17"/>
      <c r="B90" s="18"/>
      <c r="C90" s="52" t="s">
        <v>116</v>
      </c>
      <c r="D90" s="17"/>
      <c r="E90" s="17"/>
      <c r="F90" s="17"/>
      <c r="G90" s="17"/>
      <c r="H90" s="17"/>
      <c r="I90" s="17"/>
      <c r="J90" s="116">
        <f>BK90</f>
        <v>0</v>
      </c>
      <c r="K90" s="17"/>
      <c r="L90" s="18"/>
      <c r="M90" s="47"/>
      <c r="N90" s="38"/>
      <c r="O90" s="48"/>
      <c r="P90" s="117">
        <f>P91+P166</f>
        <v>0</v>
      </c>
      <c r="Q90" s="48"/>
      <c r="R90" s="117">
        <f>R91+R166</f>
        <v>69.114243160000015</v>
      </c>
      <c r="S90" s="48"/>
      <c r="T90" s="118">
        <f>T91+T166</f>
        <v>0</v>
      </c>
      <c r="U90" s="17"/>
      <c r="V90" s="17"/>
      <c r="W90" s="17"/>
      <c r="X90" s="17"/>
      <c r="Y90" s="17"/>
      <c r="Z90" s="17"/>
      <c r="AA90" s="17"/>
      <c r="AB90" s="17"/>
      <c r="AC90" s="17"/>
      <c r="AD90" s="17"/>
      <c r="AE90" s="17"/>
      <c r="AT90" s="3" t="s">
        <v>71</v>
      </c>
      <c r="AU90" s="3" t="s">
        <v>95</v>
      </c>
      <c r="BK90" s="119">
        <f>BK91+BK166</f>
        <v>0</v>
      </c>
    </row>
    <row r="91" spans="1:65" s="120" customFormat="1" ht="25.9" customHeight="1">
      <c r="B91" s="121"/>
      <c r="D91" s="122" t="s">
        <v>71</v>
      </c>
      <c r="E91" s="123" t="s">
        <v>117</v>
      </c>
      <c r="F91" s="123" t="s">
        <v>118</v>
      </c>
      <c r="J91" s="124">
        <f>BK91</f>
        <v>0</v>
      </c>
      <c r="L91" s="121"/>
      <c r="M91" s="125"/>
      <c r="N91" s="126"/>
      <c r="O91" s="126"/>
      <c r="P91" s="127">
        <f>P92+P101+P108+P119+P125+P130+P148+P163</f>
        <v>0</v>
      </c>
      <c r="Q91" s="126"/>
      <c r="R91" s="127">
        <f>R92+R101+R108+R119+R125+R130+R148+R163</f>
        <v>69.112824760000009</v>
      </c>
      <c r="S91" s="126"/>
      <c r="T91" s="128">
        <f>T92+T101+T108+T119+T125+T130+T148+T163</f>
        <v>0</v>
      </c>
      <c r="AR91" s="122" t="s">
        <v>80</v>
      </c>
      <c r="AT91" s="129" t="s">
        <v>71</v>
      </c>
      <c r="AU91" s="129" t="s">
        <v>72</v>
      </c>
      <c r="AY91" s="122" t="s">
        <v>119</v>
      </c>
      <c r="BK91" s="130">
        <f>BK92+BK101+BK108+BK119+BK125+BK130+BK148+BK163</f>
        <v>0</v>
      </c>
    </row>
    <row r="92" spans="1:65" s="120" customFormat="1" ht="22.9" customHeight="1">
      <c r="B92" s="121"/>
      <c r="D92" s="122" t="s">
        <v>71</v>
      </c>
      <c r="E92" s="131" t="s">
        <v>80</v>
      </c>
      <c r="F92" s="131" t="s">
        <v>120</v>
      </c>
      <c r="J92" s="132">
        <f>BK92</f>
        <v>0</v>
      </c>
      <c r="L92" s="121"/>
      <c r="M92" s="125"/>
      <c r="N92" s="126"/>
      <c r="O92" s="126"/>
      <c r="P92" s="127">
        <f>SUM(P93:P100)</f>
        <v>0</v>
      </c>
      <c r="Q92" s="126"/>
      <c r="R92" s="127">
        <f>SUM(R93:R100)</f>
        <v>0</v>
      </c>
      <c r="S92" s="126"/>
      <c r="T92" s="128">
        <f>SUM(T93:T100)</f>
        <v>0</v>
      </c>
      <c r="AR92" s="122" t="s">
        <v>80</v>
      </c>
      <c r="AT92" s="129" t="s">
        <v>71</v>
      </c>
      <c r="AU92" s="129" t="s">
        <v>80</v>
      </c>
      <c r="AY92" s="122" t="s">
        <v>119</v>
      </c>
      <c r="BK92" s="130">
        <f>SUM(BK93:BK100)</f>
        <v>0</v>
      </c>
    </row>
    <row r="93" spans="1:65" s="21" customFormat="1" ht="24.2" customHeight="1">
      <c r="A93" s="17"/>
      <c r="B93" s="18"/>
      <c r="C93" s="133" t="s">
        <v>80</v>
      </c>
      <c r="D93" s="133" t="s">
        <v>121</v>
      </c>
      <c r="E93" s="134" t="s">
        <v>255</v>
      </c>
      <c r="F93" s="135" t="s">
        <v>256</v>
      </c>
      <c r="G93" s="136" t="s">
        <v>124</v>
      </c>
      <c r="H93" s="137">
        <v>18.899999999999999</v>
      </c>
      <c r="I93" s="138"/>
      <c r="J93" s="139">
        <f>ROUND(I93*H93,2)</f>
        <v>0</v>
      </c>
      <c r="K93" s="135" t="s">
        <v>125</v>
      </c>
      <c r="L93" s="18"/>
      <c r="M93" s="140" t="s">
        <v>3</v>
      </c>
      <c r="N93" s="141" t="s">
        <v>43</v>
      </c>
      <c r="O93" s="40"/>
      <c r="P93" s="142">
        <f>O93*H93</f>
        <v>0</v>
      </c>
      <c r="Q93" s="142">
        <v>0</v>
      </c>
      <c r="R93" s="142">
        <f>Q93*H93</f>
        <v>0</v>
      </c>
      <c r="S93" s="142">
        <v>0</v>
      </c>
      <c r="T93" s="143">
        <f>S93*H93</f>
        <v>0</v>
      </c>
      <c r="U93" s="17"/>
      <c r="V93" s="17"/>
      <c r="W93" s="17"/>
      <c r="X93" s="17"/>
      <c r="Y93" s="17"/>
      <c r="Z93" s="17"/>
      <c r="AA93" s="17"/>
      <c r="AB93" s="17"/>
      <c r="AC93" s="17"/>
      <c r="AD93" s="17"/>
      <c r="AE93" s="17"/>
      <c r="AR93" s="144" t="s">
        <v>126</v>
      </c>
      <c r="AT93" s="144" t="s">
        <v>121</v>
      </c>
      <c r="AU93" s="144" t="s">
        <v>82</v>
      </c>
      <c r="AY93" s="3" t="s">
        <v>119</v>
      </c>
      <c r="BE93" s="145">
        <f>IF(N93="základní",J93,0)</f>
        <v>0</v>
      </c>
      <c r="BF93" s="145">
        <f>IF(N93="snížená",J93,0)</f>
        <v>0</v>
      </c>
      <c r="BG93" s="145">
        <f>IF(N93="zákl. přenesená",J93,0)</f>
        <v>0</v>
      </c>
      <c r="BH93" s="145">
        <f>IF(N93="sníž. přenesená",J93,0)</f>
        <v>0</v>
      </c>
      <c r="BI93" s="145">
        <f>IF(N93="nulová",J93,0)</f>
        <v>0</v>
      </c>
      <c r="BJ93" s="3" t="s">
        <v>80</v>
      </c>
      <c r="BK93" s="145">
        <f>ROUND(I93*H93,2)</f>
        <v>0</v>
      </c>
      <c r="BL93" s="3" t="s">
        <v>126</v>
      </c>
      <c r="BM93" s="144" t="s">
        <v>257</v>
      </c>
    </row>
    <row r="94" spans="1:65" s="21" customFormat="1">
      <c r="A94" s="17"/>
      <c r="B94" s="18"/>
      <c r="C94" s="17"/>
      <c r="D94" s="146" t="s">
        <v>128</v>
      </c>
      <c r="E94" s="17"/>
      <c r="F94" s="147" t="s">
        <v>258</v>
      </c>
      <c r="G94" s="17"/>
      <c r="H94" s="17"/>
      <c r="I94" s="17"/>
      <c r="J94" s="17"/>
      <c r="K94" s="17"/>
      <c r="L94" s="18"/>
      <c r="M94" s="148"/>
      <c r="N94" s="149"/>
      <c r="O94" s="40"/>
      <c r="P94" s="40"/>
      <c r="Q94" s="40"/>
      <c r="R94" s="40"/>
      <c r="S94" s="40"/>
      <c r="T94" s="41"/>
      <c r="U94" s="17"/>
      <c r="V94" s="17"/>
      <c r="W94" s="17"/>
      <c r="X94" s="17"/>
      <c r="Y94" s="17"/>
      <c r="Z94" s="17"/>
      <c r="AA94" s="17"/>
      <c r="AB94" s="17"/>
      <c r="AC94" s="17"/>
      <c r="AD94" s="17"/>
      <c r="AE94" s="17"/>
      <c r="AT94" s="3" t="s">
        <v>128</v>
      </c>
      <c r="AU94" s="3" t="s">
        <v>82</v>
      </c>
    </row>
    <row r="95" spans="1:65" s="21" customFormat="1" ht="44.25" customHeight="1">
      <c r="A95" s="17"/>
      <c r="B95" s="18"/>
      <c r="C95" s="133" t="s">
        <v>82</v>
      </c>
      <c r="D95" s="133" t="s">
        <v>121</v>
      </c>
      <c r="E95" s="134" t="s">
        <v>259</v>
      </c>
      <c r="F95" s="135" t="s">
        <v>260</v>
      </c>
      <c r="G95" s="136" t="s">
        <v>124</v>
      </c>
      <c r="H95" s="137">
        <v>18.899999999999999</v>
      </c>
      <c r="I95" s="138"/>
      <c r="J95" s="139">
        <f>ROUND(I95*H95,2)</f>
        <v>0</v>
      </c>
      <c r="K95" s="135" t="s">
        <v>125</v>
      </c>
      <c r="L95" s="18"/>
      <c r="M95" s="140" t="s">
        <v>3</v>
      </c>
      <c r="N95" s="141" t="s">
        <v>43</v>
      </c>
      <c r="O95" s="40"/>
      <c r="P95" s="142">
        <f>O95*H95</f>
        <v>0</v>
      </c>
      <c r="Q95" s="142">
        <v>0</v>
      </c>
      <c r="R95" s="142">
        <f>Q95*H95</f>
        <v>0</v>
      </c>
      <c r="S95" s="142">
        <v>0</v>
      </c>
      <c r="T95" s="143">
        <f>S95*H95</f>
        <v>0</v>
      </c>
      <c r="U95" s="17"/>
      <c r="V95" s="17"/>
      <c r="W95" s="17"/>
      <c r="X95" s="17"/>
      <c r="Y95" s="17"/>
      <c r="Z95" s="17"/>
      <c r="AA95" s="17"/>
      <c r="AB95" s="17"/>
      <c r="AC95" s="17"/>
      <c r="AD95" s="17"/>
      <c r="AE95" s="17"/>
      <c r="AR95" s="144" t="s">
        <v>126</v>
      </c>
      <c r="AT95" s="144" t="s">
        <v>121</v>
      </c>
      <c r="AU95" s="144" t="s">
        <v>82</v>
      </c>
      <c r="AY95" s="3" t="s">
        <v>119</v>
      </c>
      <c r="BE95" s="145">
        <f>IF(N95="základní",J95,0)</f>
        <v>0</v>
      </c>
      <c r="BF95" s="145">
        <f>IF(N95="snížená",J95,0)</f>
        <v>0</v>
      </c>
      <c r="BG95" s="145">
        <f>IF(N95="zákl. přenesená",J95,0)</f>
        <v>0</v>
      </c>
      <c r="BH95" s="145">
        <f>IF(N95="sníž. přenesená",J95,0)</f>
        <v>0</v>
      </c>
      <c r="BI95" s="145">
        <f>IF(N95="nulová",J95,0)</f>
        <v>0</v>
      </c>
      <c r="BJ95" s="3" t="s">
        <v>80</v>
      </c>
      <c r="BK95" s="145">
        <f>ROUND(I95*H95,2)</f>
        <v>0</v>
      </c>
      <c r="BL95" s="3" t="s">
        <v>126</v>
      </c>
      <c r="BM95" s="144" t="s">
        <v>261</v>
      </c>
    </row>
    <row r="96" spans="1:65" s="21" customFormat="1">
      <c r="A96" s="17"/>
      <c r="B96" s="18"/>
      <c r="C96" s="17"/>
      <c r="D96" s="146" t="s">
        <v>128</v>
      </c>
      <c r="E96" s="17"/>
      <c r="F96" s="147" t="s">
        <v>262</v>
      </c>
      <c r="G96" s="17"/>
      <c r="H96" s="17"/>
      <c r="I96" s="17"/>
      <c r="J96" s="17"/>
      <c r="K96" s="17"/>
      <c r="L96" s="18"/>
      <c r="M96" s="148"/>
      <c r="N96" s="149"/>
      <c r="O96" s="40"/>
      <c r="P96" s="40"/>
      <c r="Q96" s="40"/>
      <c r="R96" s="40"/>
      <c r="S96" s="40"/>
      <c r="T96" s="41"/>
      <c r="U96" s="17"/>
      <c r="V96" s="17"/>
      <c r="W96" s="17"/>
      <c r="X96" s="17"/>
      <c r="Y96" s="17"/>
      <c r="Z96" s="17"/>
      <c r="AA96" s="17"/>
      <c r="AB96" s="17"/>
      <c r="AC96" s="17"/>
      <c r="AD96" s="17"/>
      <c r="AE96" s="17"/>
      <c r="AT96" s="3" t="s">
        <v>128</v>
      </c>
      <c r="AU96" s="3" t="s">
        <v>82</v>
      </c>
    </row>
    <row r="97" spans="1:65" s="21" customFormat="1" ht="33" customHeight="1">
      <c r="A97" s="17"/>
      <c r="B97" s="18"/>
      <c r="C97" s="133" t="s">
        <v>137</v>
      </c>
      <c r="D97" s="133" t="s">
        <v>121</v>
      </c>
      <c r="E97" s="134" t="s">
        <v>263</v>
      </c>
      <c r="F97" s="135" t="s">
        <v>264</v>
      </c>
      <c r="G97" s="136" t="s">
        <v>177</v>
      </c>
      <c r="H97" s="137">
        <v>30</v>
      </c>
      <c r="I97" s="138"/>
      <c r="J97" s="139">
        <f>ROUND(I97*H97,2)</f>
        <v>0</v>
      </c>
      <c r="K97" s="135" t="s">
        <v>125</v>
      </c>
      <c r="L97" s="18"/>
      <c r="M97" s="140" t="s">
        <v>3</v>
      </c>
      <c r="N97" s="141" t="s">
        <v>43</v>
      </c>
      <c r="O97" s="40"/>
      <c r="P97" s="142">
        <f>O97*H97</f>
        <v>0</v>
      </c>
      <c r="Q97" s="142">
        <v>0</v>
      </c>
      <c r="R97" s="142">
        <f>Q97*H97</f>
        <v>0</v>
      </c>
      <c r="S97" s="142">
        <v>0</v>
      </c>
      <c r="T97" s="143">
        <f>S97*H97</f>
        <v>0</v>
      </c>
      <c r="U97" s="17"/>
      <c r="V97" s="17"/>
      <c r="W97" s="17"/>
      <c r="X97" s="17"/>
      <c r="Y97" s="17"/>
      <c r="Z97" s="17"/>
      <c r="AA97" s="17"/>
      <c r="AB97" s="17"/>
      <c r="AC97" s="17"/>
      <c r="AD97" s="17"/>
      <c r="AE97" s="17"/>
      <c r="AR97" s="144" t="s">
        <v>126</v>
      </c>
      <c r="AT97" s="144" t="s">
        <v>121</v>
      </c>
      <c r="AU97" s="144" t="s">
        <v>82</v>
      </c>
      <c r="AY97" s="3" t="s">
        <v>119</v>
      </c>
      <c r="BE97" s="145">
        <f>IF(N97="základní",J97,0)</f>
        <v>0</v>
      </c>
      <c r="BF97" s="145">
        <f>IF(N97="snížená",J97,0)</f>
        <v>0</v>
      </c>
      <c r="BG97" s="145">
        <f>IF(N97="zákl. přenesená",J97,0)</f>
        <v>0</v>
      </c>
      <c r="BH97" s="145">
        <f>IF(N97="sníž. přenesená",J97,0)</f>
        <v>0</v>
      </c>
      <c r="BI97" s="145">
        <f>IF(N97="nulová",J97,0)</f>
        <v>0</v>
      </c>
      <c r="BJ97" s="3" t="s">
        <v>80</v>
      </c>
      <c r="BK97" s="145">
        <f>ROUND(I97*H97,2)</f>
        <v>0</v>
      </c>
      <c r="BL97" s="3" t="s">
        <v>126</v>
      </c>
      <c r="BM97" s="144" t="s">
        <v>265</v>
      </c>
    </row>
    <row r="98" spans="1:65" s="21" customFormat="1">
      <c r="A98" s="17"/>
      <c r="B98" s="18"/>
      <c r="C98" s="17"/>
      <c r="D98" s="146" t="s">
        <v>128</v>
      </c>
      <c r="E98" s="17"/>
      <c r="F98" s="147" t="s">
        <v>266</v>
      </c>
      <c r="G98" s="17"/>
      <c r="H98" s="17"/>
      <c r="I98" s="17"/>
      <c r="J98" s="17"/>
      <c r="K98" s="17"/>
      <c r="L98" s="18"/>
      <c r="M98" s="148"/>
      <c r="N98" s="149"/>
      <c r="O98" s="40"/>
      <c r="P98" s="40"/>
      <c r="Q98" s="40"/>
      <c r="R98" s="40"/>
      <c r="S98" s="40"/>
      <c r="T98" s="41"/>
      <c r="U98" s="17"/>
      <c r="V98" s="17"/>
      <c r="W98" s="17"/>
      <c r="X98" s="17"/>
      <c r="Y98" s="17"/>
      <c r="Z98" s="17"/>
      <c r="AA98" s="17"/>
      <c r="AB98" s="17"/>
      <c r="AC98" s="17"/>
      <c r="AD98" s="17"/>
      <c r="AE98" s="17"/>
      <c r="AT98" s="3" t="s">
        <v>128</v>
      </c>
      <c r="AU98" s="3" t="s">
        <v>82</v>
      </c>
    </row>
    <row r="99" spans="1:65" s="21" customFormat="1" ht="21.75" customHeight="1">
      <c r="A99" s="17"/>
      <c r="B99" s="18"/>
      <c r="C99" s="133" t="s">
        <v>126</v>
      </c>
      <c r="D99" s="133" t="s">
        <v>121</v>
      </c>
      <c r="E99" s="134" t="s">
        <v>267</v>
      </c>
      <c r="F99" s="135" t="s">
        <v>268</v>
      </c>
      <c r="G99" s="136" t="s">
        <v>269</v>
      </c>
      <c r="H99" s="137">
        <v>1</v>
      </c>
      <c r="I99" s="138"/>
      <c r="J99" s="139">
        <f>ROUND(I99*H99,2)</f>
        <v>0</v>
      </c>
      <c r="K99" s="135" t="s">
        <v>3</v>
      </c>
      <c r="L99" s="18"/>
      <c r="M99" s="140" t="s">
        <v>3</v>
      </c>
      <c r="N99" s="141" t="s">
        <v>43</v>
      </c>
      <c r="O99" s="40"/>
      <c r="P99" s="142">
        <f>O99*H99</f>
        <v>0</v>
      </c>
      <c r="Q99" s="142">
        <v>0</v>
      </c>
      <c r="R99" s="142">
        <f>Q99*H99</f>
        <v>0</v>
      </c>
      <c r="S99" s="142">
        <v>0</v>
      </c>
      <c r="T99" s="143">
        <f>S99*H99</f>
        <v>0</v>
      </c>
      <c r="U99" s="17"/>
      <c r="V99" s="17"/>
      <c r="W99" s="17"/>
      <c r="X99" s="17"/>
      <c r="Y99" s="17"/>
      <c r="Z99" s="17"/>
      <c r="AA99" s="17"/>
      <c r="AB99" s="17"/>
      <c r="AC99" s="17"/>
      <c r="AD99" s="17"/>
      <c r="AE99" s="17"/>
      <c r="AR99" s="144" t="s">
        <v>126</v>
      </c>
      <c r="AT99" s="144" t="s">
        <v>121</v>
      </c>
      <c r="AU99" s="144" t="s">
        <v>82</v>
      </c>
      <c r="AY99" s="3" t="s">
        <v>119</v>
      </c>
      <c r="BE99" s="145">
        <f>IF(N99="základní",J99,0)</f>
        <v>0</v>
      </c>
      <c r="BF99" s="145">
        <f>IF(N99="snížená",J99,0)</f>
        <v>0</v>
      </c>
      <c r="BG99" s="145">
        <f>IF(N99="zákl. přenesená",J99,0)</f>
        <v>0</v>
      </c>
      <c r="BH99" s="145">
        <f>IF(N99="sníž. přenesená",J99,0)</f>
        <v>0</v>
      </c>
      <c r="BI99" s="145">
        <f>IF(N99="nulová",J99,0)</f>
        <v>0</v>
      </c>
      <c r="BJ99" s="3" t="s">
        <v>80</v>
      </c>
      <c r="BK99" s="145">
        <f>ROUND(I99*H99,2)</f>
        <v>0</v>
      </c>
      <c r="BL99" s="3" t="s">
        <v>126</v>
      </c>
      <c r="BM99" s="144" t="s">
        <v>270</v>
      </c>
    </row>
    <row r="100" spans="1:65" s="21" customFormat="1" ht="39">
      <c r="A100" s="17"/>
      <c r="B100" s="18"/>
      <c r="C100" s="17"/>
      <c r="D100" s="150" t="s">
        <v>130</v>
      </c>
      <c r="E100" s="17"/>
      <c r="F100" s="151" t="s">
        <v>271</v>
      </c>
      <c r="G100" s="17"/>
      <c r="H100" s="17"/>
      <c r="I100" s="17"/>
      <c r="J100" s="17"/>
      <c r="K100" s="17"/>
      <c r="L100" s="18"/>
      <c r="M100" s="148"/>
      <c r="N100" s="149"/>
      <c r="O100" s="40"/>
      <c r="P100" s="40"/>
      <c r="Q100" s="40"/>
      <c r="R100" s="40"/>
      <c r="S100" s="40"/>
      <c r="T100" s="41"/>
      <c r="U100" s="17"/>
      <c r="V100" s="17"/>
      <c r="W100" s="17"/>
      <c r="X100" s="17"/>
      <c r="Y100" s="17"/>
      <c r="Z100" s="17"/>
      <c r="AA100" s="17"/>
      <c r="AB100" s="17"/>
      <c r="AC100" s="17"/>
      <c r="AD100" s="17"/>
      <c r="AE100" s="17"/>
      <c r="AT100" s="3" t="s">
        <v>130</v>
      </c>
      <c r="AU100" s="3" t="s">
        <v>82</v>
      </c>
    </row>
    <row r="101" spans="1:65" s="120" customFormat="1" ht="22.9" customHeight="1">
      <c r="B101" s="121"/>
      <c r="D101" s="122" t="s">
        <v>71</v>
      </c>
      <c r="E101" s="131" t="s">
        <v>82</v>
      </c>
      <c r="F101" s="131" t="s">
        <v>142</v>
      </c>
      <c r="J101" s="132">
        <f>BK101</f>
        <v>0</v>
      </c>
      <c r="L101" s="121"/>
      <c r="M101" s="125"/>
      <c r="N101" s="126"/>
      <c r="O101" s="126"/>
      <c r="P101" s="127">
        <f>SUM(P102:P107)</f>
        <v>0</v>
      </c>
      <c r="Q101" s="126"/>
      <c r="R101" s="127">
        <f>SUM(R102:R107)</f>
        <v>11.161376690000001</v>
      </c>
      <c r="S101" s="126"/>
      <c r="T101" s="128">
        <f>SUM(T102:T107)</f>
        <v>0</v>
      </c>
      <c r="AR101" s="122" t="s">
        <v>80</v>
      </c>
      <c r="AT101" s="129" t="s">
        <v>71</v>
      </c>
      <c r="AU101" s="129" t="s">
        <v>80</v>
      </c>
      <c r="AY101" s="122" t="s">
        <v>119</v>
      </c>
      <c r="BK101" s="130">
        <f>SUM(BK102:BK107)</f>
        <v>0</v>
      </c>
    </row>
    <row r="102" spans="1:65" s="21" customFormat="1" ht="33" customHeight="1">
      <c r="A102" s="17"/>
      <c r="B102" s="18"/>
      <c r="C102" s="133" t="s">
        <v>148</v>
      </c>
      <c r="D102" s="133" t="s">
        <v>121</v>
      </c>
      <c r="E102" s="134" t="s">
        <v>143</v>
      </c>
      <c r="F102" s="135" t="s">
        <v>144</v>
      </c>
      <c r="G102" s="136" t="s">
        <v>124</v>
      </c>
      <c r="H102" s="137">
        <v>4.07</v>
      </c>
      <c r="I102" s="138"/>
      <c r="J102" s="139">
        <f>ROUND(I102*H102,2)</f>
        <v>0</v>
      </c>
      <c r="K102" s="135" t="s">
        <v>125</v>
      </c>
      <c r="L102" s="18"/>
      <c r="M102" s="140" t="s">
        <v>3</v>
      </c>
      <c r="N102" s="141" t="s">
        <v>43</v>
      </c>
      <c r="O102" s="40"/>
      <c r="P102" s="142">
        <f>O102*H102</f>
        <v>0</v>
      </c>
      <c r="Q102" s="142">
        <v>2.45329</v>
      </c>
      <c r="R102" s="142">
        <f>Q102*H102</f>
        <v>9.9848903</v>
      </c>
      <c r="S102" s="142">
        <v>0</v>
      </c>
      <c r="T102" s="143">
        <f>S102*H102</f>
        <v>0</v>
      </c>
      <c r="U102" s="17"/>
      <c r="V102" s="17"/>
      <c r="W102" s="17"/>
      <c r="X102" s="17"/>
      <c r="Y102" s="17"/>
      <c r="Z102" s="17"/>
      <c r="AA102" s="17"/>
      <c r="AB102" s="17"/>
      <c r="AC102" s="17"/>
      <c r="AD102" s="17"/>
      <c r="AE102" s="17"/>
      <c r="AR102" s="144" t="s">
        <v>126</v>
      </c>
      <c r="AT102" s="144" t="s">
        <v>121</v>
      </c>
      <c r="AU102" s="144" t="s">
        <v>82</v>
      </c>
      <c r="AY102" s="3" t="s">
        <v>119</v>
      </c>
      <c r="BE102" s="145">
        <f>IF(N102="základní",J102,0)</f>
        <v>0</v>
      </c>
      <c r="BF102" s="145">
        <f>IF(N102="snížená",J102,0)</f>
        <v>0</v>
      </c>
      <c r="BG102" s="145">
        <f>IF(N102="zákl. přenesená",J102,0)</f>
        <v>0</v>
      </c>
      <c r="BH102" s="145">
        <f>IF(N102="sníž. přenesená",J102,0)</f>
        <v>0</v>
      </c>
      <c r="BI102" s="145">
        <f>IF(N102="nulová",J102,0)</f>
        <v>0</v>
      </c>
      <c r="BJ102" s="3" t="s">
        <v>80</v>
      </c>
      <c r="BK102" s="145">
        <f>ROUND(I102*H102,2)</f>
        <v>0</v>
      </c>
      <c r="BL102" s="3" t="s">
        <v>126</v>
      </c>
      <c r="BM102" s="144" t="s">
        <v>272</v>
      </c>
    </row>
    <row r="103" spans="1:65" s="21" customFormat="1">
      <c r="A103" s="17"/>
      <c r="B103" s="18"/>
      <c r="C103" s="17"/>
      <c r="D103" s="146" t="s">
        <v>128</v>
      </c>
      <c r="E103" s="17"/>
      <c r="F103" s="147" t="s">
        <v>146</v>
      </c>
      <c r="G103" s="17"/>
      <c r="H103" s="17"/>
      <c r="I103" s="17"/>
      <c r="J103" s="17"/>
      <c r="K103" s="17"/>
      <c r="L103" s="18"/>
      <c r="M103" s="148"/>
      <c r="N103" s="149"/>
      <c r="O103" s="40"/>
      <c r="P103" s="40"/>
      <c r="Q103" s="40"/>
      <c r="R103" s="40"/>
      <c r="S103" s="40"/>
      <c r="T103" s="41"/>
      <c r="U103" s="17"/>
      <c r="V103" s="17"/>
      <c r="W103" s="17"/>
      <c r="X103" s="17"/>
      <c r="Y103" s="17"/>
      <c r="Z103" s="17"/>
      <c r="AA103" s="17"/>
      <c r="AB103" s="17"/>
      <c r="AC103" s="17"/>
      <c r="AD103" s="17"/>
      <c r="AE103" s="17"/>
      <c r="AT103" s="3" t="s">
        <v>128</v>
      </c>
      <c r="AU103" s="3" t="s">
        <v>82</v>
      </c>
    </row>
    <row r="104" spans="1:65" s="21" customFormat="1" ht="19.5">
      <c r="A104" s="17"/>
      <c r="B104" s="18"/>
      <c r="C104" s="17"/>
      <c r="D104" s="150" t="s">
        <v>130</v>
      </c>
      <c r="E104" s="17"/>
      <c r="F104" s="151" t="s">
        <v>273</v>
      </c>
      <c r="G104" s="17"/>
      <c r="H104" s="17"/>
      <c r="I104" s="17"/>
      <c r="J104" s="17"/>
      <c r="K104" s="17"/>
      <c r="L104" s="18"/>
      <c r="M104" s="148"/>
      <c r="N104" s="149"/>
      <c r="O104" s="40"/>
      <c r="P104" s="40"/>
      <c r="Q104" s="40"/>
      <c r="R104" s="40"/>
      <c r="S104" s="40"/>
      <c r="T104" s="41"/>
      <c r="U104" s="17"/>
      <c r="V104" s="17"/>
      <c r="W104" s="17"/>
      <c r="X104" s="17"/>
      <c r="Y104" s="17"/>
      <c r="Z104" s="17"/>
      <c r="AA104" s="17"/>
      <c r="AB104" s="17"/>
      <c r="AC104" s="17"/>
      <c r="AD104" s="17"/>
      <c r="AE104" s="17"/>
      <c r="AT104" s="3" t="s">
        <v>130</v>
      </c>
      <c r="AU104" s="3" t="s">
        <v>82</v>
      </c>
    </row>
    <row r="105" spans="1:65" s="21" customFormat="1" ht="24.2" customHeight="1">
      <c r="A105" s="17"/>
      <c r="B105" s="18"/>
      <c r="C105" s="133" t="s">
        <v>156</v>
      </c>
      <c r="D105" s="133" t="s">
        <v>121</v>
      </c>
      <c r="E105" s="134" t="s">
        <v>149</v>
      </c>
      <c r="F105" s="135" t="s">
        <v>150</v>
      </c>
      <c r="G105" s="136" t="s">
        <v>151</v>
      </c>
      <c r="H105" s="137">
        <v>1.107</v>
      </c>
      <c r="I105" s="138"/>
      <c r="J105" s="139">
        <f>ROUND(I105*H105,2)</f>
        <v>0</v>
      </c>
      <c r="K105" s="135" t="s">
        <v>125</v>
      </c>
      <c r="L105" s="18"/>
      <c r="M105" s="140" t="s">
        <v>3</v>
      </c>
      <c r="N105" s="141" t="s">
        <v>43</v>
      </c>
      <c r="O105" s="40"/>
      <c r="P105" s="142">
        <f>O105*H105</f>
        <v>0</v>
      </c>
      <c r="Q105" s="142">
        <v>1.06277</v>
      </c>
      <c r="R105" s="142">
        <f>Q105*H105</f>
        <v>1.17648639</v>
      </c>
      <c r="S105" s="142">
        <v>0</v>
      </c>
      <c r="T105" s="143">
        <f>S105*H105</f>
        <v>0</v>
      </c>
      <c r="U105" s="17"/>
      <c r="V105" s="17"/>
      <c r="W105" s="17"/>
      <c r="X105" s="17"/>
      <c r="Y105" s="17"/>
      <c r="Z105" s="17"/>
      <c r="AA105" s="17"/>
      <c r="AB105" s="17"/>
      <c r="AC105" s="17"/>
      <c r="AD105" s="17"/>
      <c r="AE105" s="17"/>
      <c r="AR105" s="144" t="s">
        <v>126</v>
      </c>
      <c r="AT105" s="144" t="s">
        <v>121</v>
      </c>
      <c r="AU105" s="144" t="s">
        <v>82</v>
      </c>
      <c r="AY105" s="3" t="s">
        <v>119</v>
      </c>
      <c r="BE105" s="145">
        <f>IF(N105="základní",J105,0)</f>
        <v>0</v>
      </c>
      <c r="BF105" s="145">
        <f>IF(N105="snížená",J105,0)</f>
        <v>0</v>
      </c>
      <c r="BG105" s="145">
        <f>IF(N105="zákl. přenesená",J105,0)</f>
        <v>0</v>
      </c>
      <c r="BH105" s="145">
        <f>IF(N105="sníž. přenesená",J105,0)</f>
        <v>0</v>
      </c>
      <c r="BI105" s="145">
        <f>IF(N105="nulová",J105,0)</f>
        <v>0</v>
      </c>
      <c r="BJ105" s="3" t="s">
        <v>80</v>
      </c>
      <c r="BK105" s="145">
        <f>ROUND(I105*H105,2)</f>
        <v>0</v>
      </c>
      <c r="BL105" s="3" t="s">
        <v>126</v>
      </c>
      <c r="BM105" s="144" t="s">
        <v>274</v>
      </c>
    </row>
    <row r="106" spans="1:65" s="21" customFormat="1">
      <c r="A106" s="17"/>
      <c r="B106" s="18"/>
      <c r="C106" s="17"/>
      <c r="D106" s="146" t="s">
        <v>128</v>
      </c>
      <c r="E106" s="17"/>
      <c r="F106" s="147" t="s">
        <v>153</v>
      </c>
      <c r="G106" s="17"/>
      <c r="H106" s="17"/>
      <c r="I106" s="17"/>
      <c r="J106" s="17"/>
      <c r="K106" s="17"/>
      <c r="L106" s="18"/>
      <c r="M106" s="148"/>
      <c r="N106" s="149"/>
      <c r="O106" s="40"/>
      <c r="P106" s="40"/>
      <c r="Q106" s="40"/>
      <c r="R106" s="40"/>
      <c r="S106" s="40"/>
      <c r="T106" s="41"/>
      <c r="U106" s="17"/>
      <c r="V106" s="17"/>
      <c r="W106" s="17"/>
      <c r="X106" s="17"/>
      <c r="Y106" s="17"/>
      <c r="Z106" s="17"/>
      <c r="AA106" s="17"/>
      <c r="AB106" s="17"/>
      <c r="AC106" s="17"/>
      <c r="AD106" s="17"/>
      <c r="AE106" s="17"/>
      <c r="AT106" s="3" t="s">
        <v>128</v>
      </c>
      <c r="AU106" s="3" t="s">
        <v>82</v>
      </c>
    </row>
    <row r="107" spans="1:65" s="21" customFormat="1" ht="29.25">
      <c r="A107" s="17"/>
      <c r="B107" s="18"/>
      <c r="C107" s="17"/>
      <c r="D107" s="150" t="s">
        <v>130</v>
      </c>
      <c r="E107" s="17"/>
      <c r="F107" s="151" t="s">
        <v>275</v>
      </c>
      <c r="G107" s="17"/>
      <c r="H107" s="17"/>
      <c r="I107" s="17"/>
      <c r="J107" s="17"/>
      <c r="K107" s="17"/>
      <c r="L107" s="18"/>
      <c r="M107" s="148"/>
      <c r="N107" s="149"/>
      <c r="O107" s="40"/>
      <c r="P107" s="40"/>
      <c r="Q107" s="40"/>
      <c r="R107" s="40"/>
      <c r="S107" s="40"/>
      <c r="T107" s="41"/>
      <c r="U107" s="17"/>
      <c r="V107" s="17"/>
      <c r="W107" s="17"/>
      <c r="X107" s="17"/>
      <c r="Y107" s="17"/>
      <c r="Z107" s="17"/>
      <c r="AA107" s="17"/>
      <c r="AB107" s="17"/>
      <c r="AC107" s="17"/>
      <c r="AD107" s="17"/>
      <c r="AE107" s="17"/>
      <c r="AT107" s="3" t="s">
        <v>130</v>
      </c>
      <c r="AU107" s="3" t="s">
        <v>82</v>
      </c>
    </row>
    <row r="108" spans="1:65" s="120" customFormat="1" ht="22.9" customHeight="1">
      <c r="B108" s="121"/>
      <c r="D108" s="122" t="s">
        <v>71</v>
      </c>
      <c r="E108" s="131" t="s">
        <v>137</v>
      </c>
      <c r="F108" s="131" t="s">
        <v>155</v>
      </c>
      <c r="J108" s="132">
        <f>BK108</f>
        <v>0</v>
      </c>
      <c r="L108" s="121"/>
      <c r="M108" s="125"/>
      <c r="N108" s="126"/>
      <c r="O108" s="126"/>
      <c r="P108" s="127">
        <f>SUM(P109:P118)</f>
        <v>0</v>
      </c>
      <c r="Q108" s="126"/>
      <c r="R108" s="127">
        <f>SUM(R109:R118)</f>
        <v>53.560869640000007</v>
      </c>
      <c r="S108" s="126"/>
      <c r="T108" s="128">
        <f>SUM(T109:T118)</f>
        <v>0</v>
      </c>
      <c r="AR108" s="122" t="s">
        <v>80</v>
      </c>
      <c r="AT108" s="129" t="s">
        <v>71</v>
      </c>
      <c r="AU108" s="129" t="s">
        <v>80</v>
      </c>
      <c r="AY108" s="122" t="s">
        <v>119</v>
      </c>
      <c r="BK108" s="130">
        <f>SUM(BK109:BK118)</f>
        <v>0</v>
      </c>
    </row>
    <row r="109" spans="1:65" s="21" customFormat="1" ht="78" customHeight="1">
      <c r="A109" s="17"/>
      <c r="B109" s="18"/>
      <c r="C109" s="133" t="s">
        <v>162</v>
      </c>
      <c r="D109" s="133" t="s">
        <v>121</v>
      </c>
      <c r="E109" s="134" t="s">
        <v>157</v>
      </c>
      <c r="F109" s="135" t="s">
        <v>158</v>
      </c>
      <c r="G109" s="136" t="s">
        <v>124</v>
      </c>
      <c r="H109" s="137">
        <v>19.484000000000002</v>
      </c>
      <c r="I109" s="138"/>
      <c r="J109" s="139">
        <f>ROUND(I109*H109,2)</f>
        <v>0</v>
      </c>
      <c r="K109" s="135" t="s">
        <v>125</v>
      </c>
      <c r="L109" s="18"/>
      <c r="M109" s="140" t="s">
        <v>3</v>
      </c>
      <c r="N109" s="141" t="s">
        <v>43</v>
      </c>
      <c r="O109" s="40"/>
      <c r="P109" s="142">
        <f>O109*H109</f>
        <v>0</v>
      </c>
      <c r="Q109" s="142">
        <v>2.7258599999999999</v>
      </c>
      <c r="R109" s="142">
        <f>Q109*H109</f>
        <v>53.110656240000004</v>
      </c>
      <c r="S109" s="142">
        <v>0</v>
      </c>
      <c r="T109" s="143">
        <f>S109*H109</f>
        <v>0</v>
      </c>
      <c r="U109" s="17"/>
      <c r="V109" s="17"/>
      <c r="W109" s="17"/>
      <c r="X109" s="17"/>
      <c r="Y109" s="17"/>
      <c r="Z109" s="17"/>
      <c r="AA109" s="17"/>
      <c r="AB109" s="17"/>
      <c r="AC109" s="17"/>
      <c r="AD109" s="17"/>
      <c r="AE109" s="17"/>
      <c r="AR109" s="144" t="s">
        <v>126</v>
      </c>
      <c r="AT109" s="144" t="s">
        <v>121</v>
      </c>
      <c r="AU109" s="144" t="s">
        <v>82</v>
      </c>
      <c r="AY109" s="3" t="s">
        <v>119</v>
      </c>
      <c r="BE109" s="145">
        <f>IF(N109="základní",J109,0)</f>
        <v>0</v>
      </c>
      <c r="BF109" s="145">
        <f>IF(N109="snížená",J109,0)</f>
        <v>0</v>
      </c>
      <c r="BG109" s="145">
        <f>IF(N109="zákl. přenesená",J109,0)</f>
        <v>0</v>
      </c>
      <c r="BH109" s="145">
        <f>IF(N109="sníž. přenesená",J109,0)</f>
        <v>0</v>
      </c>
      <c r="BI109" s="145">
        <f>IF(N109="nulová",J109,0)</f>
        <v>0</v>
      </c>
      <c r="BJ109" s="3" t="s">
        <v>80</v>
      </c>
      <c r="BK109" s="145">
        <f>ROUND(I109*H109,2)</f>
        <v>0</v>
      </c>
      <c r="BL109" s="3" t="s">
        <v>126</v>
      </c>
      <c r="BM109" s="144" t="s">
        <v>276</v>
      </c>
    </row>
    <row r="110" spans="1:65" s="21" customFormat="1">
      <c r="A110" s="17"/>
      <c r="B110" s="18"/>
      <c r="C110" s="17"/>
      <c r="D110" s="146" t="s">
        <v>128</v>
      </c>
      <c r="E110" s="17"/>
      <c r="F110" s="147" t="s">
        <v>160</v>
      </c>
      <c r="G110" s="17"/>
      <c r="H110" s="17"/>
      <c r="I110" s="17"/>
      <c r="J110" s="17"/>
      <c r="K110" s="17"/>
      <c r="L110" s="18"/>
      <c r="M110" s="148"/>
      <c r="N110" s="149"/>
      <c r="O110" s="40"/>
      <c r="P110" s="40"/>
      <c r="Q110" s="40"/>
      <c r="R110" s="40"/>
      <c r="S110" s="40"/>
      <c r="T110" s="41"/>
      <c r="U110" s="17"/>
      <c r="V110" s="17"/>
      <c r="W110" s="17"/>
      <c r="X110" s="17"/>
      <c r="Y110" s="17"/>
      <c r="Z110" s="17"/>
      <c r="AA110" s="17"/>
      <c r="AB110" s="17"/>
      <c r="AC110" s="17"/>
      <c r="AD110" s="17"/>
      <c r="AE110" s="17"/>
      <c r="AT110" s="3" t="s">
        <v>128</v>
      </c>
      <c r="AU110" s="3" t="s">
        <v>82</v>
      </c>
    </row>
    <row r="111" spans="1:65" s="21" customFormat="1" ht="19.5">
      <c r="A111" s="17"/>
      <c r="B111" s="18"/>
      <c r="C111" s="17"/>
      <c r="D111" s="150" t="s">
        <v>130</v>
      </c>
      <c r="E111" s="17"/>
      <c r="F111" s="151" t="s">
        <v>277</v>
      </c>
      <c r="G111" s="17"/>
      <c r="H111" s="17"/>
      <c r="I111" s="17"/>
      <c r="J111" s="17"/>
      <c r="K111" s="17"/>
      <c r="L111" s="18"/>
      <c r="M111" s="148"/>
      <c r="N111" s="149"/>
      <c r="O111" s="40"/>
      <c r="P111" s="40"/>
      <c r="Q111" s="40"/>
      <c r="R111" s="40"/>
      <c r="S111" s="40"/>
      <c r="T111" s="41"/>
      <c r="U111" s="17"/>
      <c r="V111" s="17"/>
      <c r="W111" s="17"/>
      <c r="X111" s="17"/>
      <c r="Y111" s="17"/>
      <c r="Z111" s="17"/>
      <c r="AA111" s="17"/>
      <c r="AB111" s="17"/>
      <c r="AC111" s="17"/>
      <c r="AD111" s="17"/>
      <c r="AE111" s="17"/>
      <c r="AT111" s="3" t="s">
        <v>130</v>
      </c>
      <c r="AU111" s="3" t="s">
        <v>82</v>
      </c>
    </row>
    <row r="112" spans="1:65" s="21" customFormat="1" ht="66.75" customHeight="1">
      <c r="A112" s="17"/>
      <c r="B112" s="18"/>
      <c r="C112" s="133" t="s">
        <v>168</v>
      </c>
      <c r="D112" s="133" t="s">
        <v>121</v>
      </c>
      <c r="E112" s="134" t="s">
        <v>169</v>
      </c>
      <c r="F112" s="135" t="s">
        <v>170</v>
      </c>
      <c r="G112" s="136" t="s">
        <v>124</v>
      </c>
      <c r="H112" s="137">
        <v>14.345000000000001</v>
      </c>
      <c r="I112" s="138"/>
      <c r="J112" s="139">
        <f>ROUND(I112*H112,2)</f>
        <v>0</v>
      </c>
      <c r="K112" s="135" t="s">
        <v>125</v>
      </c>
      <c r="L112" s="18"/>
      <c r="M112" s="140" t="s">
        <v>3</v>
      </c>
      <c r="N112" s="141" t="s">
        <v>43</v>
      </c>
      <c r="O112" s="40"/>
      <c r="P112" s="142">
        <f>O112*H112</f>
        <v>0</v>
      </c>
      <c r="Q112" s="142">
        <v>0</v>
      </c>
      <c r="R112" s="142">
        <f>Q112*H112</f>
        <v>0</v>
      </c>
      <c r="S112" s="142">
        <v>0</v>
      </c>
      <c r="T112" s="143">
        <f>S112*H112</f>
        <v>0</v>
      </c>
      <c r="U112" s="17"/>
      <c r="V112" s="17"/>
      <c r="W112" s="17"/>
      <c r="X112" s="17"/>
      <c r="Y112" s="17"/>
      <c r="Z112" s="17"/>
      <c r="AA112" s="17"/>
      <c r="AB112" s="17"/>
      <c r="AC112" s="17"/>
      <c r="AD112" s="17"/>
      <c r="AE112" s="17"/>
      <c r="AR112" s="144" t="s">
        <v>126</v>
      </c>
      <c r="AT112" s="144" t="s">
        <v>121</v>
      </c>
      <c r="AU112" s="144" t="s">
        <v>82</v>
      </c>
      <c r="AY112" s="3" t="s">
        <v>119</v>
      </c>
      <c r="BE112" s="145">
        <f>IF(N112="základní",J112,0)</f>
        <v>0</v>
      </c>
      <c r="BF112" s="145">
        <f>IF(N112="snížená",J112,0)</f>
        <v>0</v>
      </c>
      <c r="BG112" s="145">
        <f>IF(N112="zákl. přenesená",J112,0)</f>
        <v>0</v>
      </c>
      <c r="BH112" s="145">
        <f>IF(N112="sníž. přenesená",J112,0)</f>
        <v>0</v>
      </c>
      <c r="BI112" s="145">
        <f>IF(N112="nulová",J112,0)</f>
        <v>0</v>
      </c>
      <c r="BJ112" s="3" t="s">
        <v>80</v>
      </c>
      <c r="BK112" s="145">
        <f>ROUND(I112*H112,2)</f>
        <v>0</v>
      </c>
      <c r="BL112" s="3" t="s">
        <v>126</v>
      </c>
      <c r="BM112" s="144" t="s">
        <v>278</v>
      </c>
    </row>
    <row r="113" spans="1:65" s="21" customFormat="1">
      <c r="A113" s="17"/>
      <c r="B113" s="18"/>
      <c r="C113" s="17"/>
      <c r="D113" s="146" t="s">
        <v>128</v>
      </c>
      <c r="E113" s="17"/>
      <c r="F113" s="147" t="s">
        <v>172</v>
      </c>
      <c r="G113" s="17"/>
      <c r="H113" s="17"/>
      <c r="I113" s="17"/>
      <c r="J113" s="17"/>
      <c r="K113" s="17"/>
      <c r="L113" s="18"/>
      <c r="M113" s="148"/>
      <c r="N113" s="149"/>
      <c r="O113" s="40"/>
      <c r="P113" s="40"/>
      <c r="Q113" s="40"/>
      <c r="R113" s="40"/>
      <c r="S113" s="40"/>
      <c r="T113" s="41"/>
      <c r="U113" s="17"/>
      <c r="V113" s="17"/>
      <c r="W113" s="17"/>
      <c r="X113" s="17"/>
      <c r="Y113" s="17"/>
      <c r="Z113" s="17"/>
      <c r="AA113" s="17"/>
      <c r="AB113" s="17"/>
      <c r="AC113" s="17"/>
      <c r="AD113" s="17"/>
      <c r="AE113" s="17"/>
      <c r="AT113" s="3" t="s">
        <v>128</v>
      </c>
      <c r="AU113" s="3" t="s">
        <v>82</v>
      </c>
    </row>
    <row r="114" spans="1:65" s="21" customFormat="1" ht="19.5">
      <c r="A114" s="17"/>
      <c r="B114" s="18"/>
      <c r="C114" s="17"/>
      <c r="D114" s="150" t="s">
        <v>130</v>
      </c>
      <c r="E114" s="17"/>
      <c r="F114" s="151" t="s">
        <v>279</v>
      </c>
      <c r="G114" s="17"/>
      <c r="H114" s="17"/>
      <c r="I114" s="17"/>
      <c r="J114" s="17"/>
      <c r="K114" s="17"/>
      <c r="L114" s="18"/>
      <c r="M114" s="148"/>
      <c r="N114" s="149"/>
      <c r="O114" s="40"/>
      <c r="P114" s="40"/>
      <c r="Q114" s="40"/>
      <c r="R114" s="40"/>
      <c r="S114" s="40"/>
      <c r="T114" s="41"/>
      <c r="U114" s="17"/>
      <c r="V114" s="17"/>
      <c r="W114" s="17"/>
      <c r="X114" s="17"/>
      <c r="Y114" s="17"/>
      <c r="Z114" s="17"/>
      <c r="AA114" s="17"/>
      <c r="AB114" s="17"/>
      <c r="AC114" s="17"/>
      <c r="AD114" s="17"/>
      <c r="AE114" s="17"/>
      <c r="AT114" s="3" t="s">
        <v>130</v>
      </c>
      <c r="AU114" s="3" t="s">
        <v>82</v>
      </c>
    </row>
    <row r="115" spans="1:65" s="21" customFormat="1" ht="76.349999999999994" customHeight="1">
      <c r="A115" s="17"/>
      <c r="B115" s="18"/>
      <c r="C115" s="133" t="s">
        <v>174</v>
      </c>
      <c r="D115" s="133" t="s">
        <v>121</v>
      </c>
      <c r="E115" s="134" t="s">
        <v>280</v>
      </c>
      <c r="F115" s="135" t="s">
        <v>281</v>
      </c>
      <c r="G115" s="136" t="s">
        <v>177</v>
      </c>
      <c r="H115" s="137">
        <v>55.445</v>
      </c>
      <c r="I115" s="138"/>
      <c r="J115" s="139">
        <f>ROUND(I115*H115,2)</f>
        <v>0</v>
      </c>
      <c r="K115" s="135" t="s">
        <v>125</v>
      </c>
      <c r="L115" s="18"/>
      <c r="M115" s="140" t="s">
        <v>3</v>
      </c>
      <c r="N115" s="141" t="s">
        <v>43</v>
      </c>
      <c r="O115" s="40"/>
      <c r="P115" s="142">
        <f>O115*H115</f>
        <v>0</v>
      </c>
      <c r="Q115" s="142">
        <v>7.26E-3</v>
      </c>
      <c r="R115" s="142">
        <f>Q115*H115</f>
        <v>0.40253070000000002</v>
      </c>
      <c r="S115" s="142">
        <v>0</v>
      </c>
      <c r="T115" s="143">
        <f>S115*H115</f>
        <v>0</v>
      </c>
      <c r="U115" s="17"/>
      <c r="V115" s="17"/>
      <c r="W115" s="17"/>
      <c r="X115" s="17"/>
      <c r="Y115" s="17"/>
      <c r="Z115" s="17"/>
      <c r="AA115" s="17"/>
      <c r="AB115" s="17"/>
      <c r="AC115" s="17"/>
      <c r="AD115" s="17"/>
      <c r="AE115" s="17"/>
      <c r="AR115" s="144" t="s">
        <v>126</v>
      </c>
      <c r="AT115" s="144" t="s">
        <v>121</v>
      </c>
      <c r="AU115" s="144" t="s">
        <v>82</v>
      </c>
      <c r="AY115" s="3" t="s">
        <v>119</v>
      </c>
      <c r="BE115" s="145">
        <f>IF(N115="základní",J115,0)</f>
        <v>0</v>
      </c>
      <c r="BF115" s="145">
        <f>IF(N115="snížená",J115,0)</f>
        <v>0</v>
      </c>
      <c r="BG115" s="145">
        <f>IF(N115="zákl. přenesená",J115,0)</f>
        <v>0</v>
      </c>
      <c r="BH115" s="145">
        <f>IF(N115="sníž. přenesená",J115,0)</f>
        <v>0</v>
      </c>
      <c r="BI115" s="145">
        <f>IF(N115="nulová",J115,0)</f>
        <v>0</v>
      </c>
      <c r="BJ115" s="3" t="s">
        <v>80</v>
      </c>
      <c r="BK115" s="145">
        <f>ROUND(I115*H115,2)</f>
        <v>0</v>
      </c>
      <c r="BL115" s="3" t="s">
        <v>126</v>
      </c>
      <c r="BM115" s="144" t="s">
        <v>282</v>
      </c>
    </row>
    <row r="116" spans="1:65" s="21" customFormat="1">
      <c r="A116" s="17"/>
      <c r="B116" s="18"/>
      <c r="C116" s="17"/>
      <c r="D116" s="146" t="s">
        <v>128</v>
      </c>
      <c r="E116" s="17"/>
      <c r="F116" s="147" t="s">
        <v>283</v>
      </c>
      <c r="G116" s="17"/>
      <c r="H116" s="17"/>
      <c r="I116" s="17"/>
      <c r="J116" s="17"/>
      <c r="K116" s="17"/>
      <c r="L116" s="18"/>
      <c r="M116" s="148"/>
      <c r="N116" s="149"/>
      <c r="O116" s="40"/>
      <c r="P116" s="40"/>
      <c r="Q116" s="40"/>
      <c r="R116" s="40"/>
      <c r="S116" s="40"/>
      <c r="T116" s="41"/>
      <c r="U116" s="17"/>
      <c r="V116" s="17"/>
      <c r="W116" s="17"/>
      <c r="X116" s="17"/>
      <c r="Y116" s="17"/>
      <c r="Z116" s="17"/>
      <c r="AA116" s="17"/>
      <c r="AB116" s="17"/>
      <c r="AC116" s="17"/>
      <c r="AD116" s="17"/>
      <c r="AE116" s="17"/>
      <c r="AT116" s="3" t="s">
        <v>128</v>
      </c>
      <c r="AU116" s="3" t="s">
        <v>82</v>
      </c>
    </row>
    <row r="117" spans="1:65" s="21" customFormat="1" ht="76.349999999999994" customHeight="1">
      <c r="A117" s="17"/>
      <c r="B117" s="18"/>
      <c r="C117" s="133" t="s">
        <v>181</v>
      </c>
      <c r="D117" s="133" t="s">
        <v>121</v>
      </c>
      <c r="E117" s="134" t="s">
        <v>284</v>
      </c>
      <c r="F117" s="135" t="s">
        <v>285</v>
      </c>
      <c r="G117" s="136" t="s">
        <v>177</v>
      </c>
      <c r="H117" s="137">
        <v>55.445</v>
      </c>
      <c r="I117" s="138"/>
      <c r="J117" s="139">
        <f>ROUND(I117*H117,2)</f>
        <v>0</v>
      </c>
      <c r="K117" s="135" t="s">
        <v>125</v>
      </c>
      <c r="L117" s="18"/>
      <c r="M117" s="140" t="s">
        <v>3</v>
      </c>
      <c r="N117" s="141" t="s">
        <v>43</v>
      </c>
      <c r="O117" s="40"/>
      <c r="P117" s="142">
        <f>O117*H117</f>
        <v>0</v>
      </c>
      <c r="Q117" s="142">
        <v>8.5999999999999998E-4</v>
      </c>
      <c r="R117" s="142">
        <f>Q117*H117</f>
        <v>4.7682700000000001E-2</v>
      </c>
      <c r="S117" s="142">
        <v>0</v>
      </c>
      <c r="T117" s="143">
        <f>S117*H117</f>
        <v>0</v>
      </c>
      <c r="U117" s="17"/>
      <c r="V117" s="17"/>
      <c r="W117" s="17"/>
      <c r="X117" s="17"/>
      <c r="Y117" s="17"/>
      <c r="Z117" s="17"/>
      <c r="AA117" s="17"/>
      <c r="AB117" s="17"/>
      <c r="AC117" s="17"/>
      <c r="AD117" s="17"/>
      <c r="AE117" s="17"/>
      <c r="AR117" s="144" t="s">
        <v>126</v>
      </c>
      <c r="AT117" s="144" t="s">
        <v>121</v>
      </c>
      <c r="AU117" s="144" t="s">
        <v>82</v>
      </c>
      <c r="AY117" s="3" t="s">
        <v>119</v>
      </c>
      <c r="BE117" s="145">
        <f>IF(N117="základní",J117,0)</f>
        <v>0</v>
      </c>
      <c r="BF117" s="145">
        <f>IF(N117="snížená",J117,0)</f>
        <v>0</v>
      </c>
      <c r="BG117" s="145">
        <f>IF(N117="zákl. přenesená",J117,0)</f>
        <v>0</v>
      </c>
      <c r="BH117" s="145">
        <f>IF(N117="sníž. přenesená",J117,0)</f>
        <v>0</v>
      </c>
      <c r="BI117" s="145">
        <f>IF(N117="nulová",J117,0)</f>
        <v>0</v>
      </c>
      <c r="BJ117" s="3" t="s">
        <v>80</v>
      </c>
      <c r="BK117" s="145">
        <f>ROUND(I117*H117,2)</f>
        <v>0</v>
      </c>
      <c r="BL117" s="3" t="s">
        <v>126</v>
      </c>
      <c r="BM117" s="144" t="s">
        <v>286</v>
      </c>
    </row>
    <row r="118" spans="1:65" s="21" customFormat="1">
      <c r="A118" s="17"/>
      <c r="B118" s="18"/>
      <c r="C118" s="17"/>
      <c r="D118" s="146" t="s">
        <v>128</v>
      </c>
      <c r="E118" s="17"/>
      <c r="F118" s="147" t="s">
        <v>287</v>
      </c>
      <c r="G118" s="17"/>
      <c r="H118" s="17"/>
      <c r="I118" s="17"/>
      <c r="J118" s="17"/>
      <c r="K118" s="17"/>
      <c r="L118" s="18"/>
      <c r="M118" s="148"/>
      <c r="N118" s="149"/>
      <c r="O118" s="40"/>
      <c r="P118" s="40"/>
      <c r="Q118" s="40"/>
      <c r="R118" s="40"/>
      <c r="S118" s="40"/>
      <c r="T118" s="41"/>
      <c r="U118" s="17"/>
      <c r="V118" s="17"/>
      <c r="W118" s="17"/>
      <c r="X118" s="17"/>
      <c r="Y118" s="17"/>
      <c r="Z118" s="17"/>
      <c r="AA118" s="17"/>
      <c r="AB118" s="17"/>
      <c r="AC118" s="17"/>
      <c r="AD118" s="17"/>
      <c r="AE118" s="17"/>
      <c r="AT118" s="3" t="s">
        <v>128</v>
      </c>
      <c r="AU118" s="3" t="s">
        <v>82</v>
      </c>
    </row>
    <row r="119" spans="1:65" s="120" customFormat="1" ht="22.9" customHeight="1">
      <c r="B119" s="121"/>
      <c r="D119" s="122" t="s">
        <v>71</v>
      </c>
      <c r="E119" s="131" t="s">
        <v>126</v>
      </c>
      <c r="F119" s="131" t="s">
        <v>180</v>
      </c>
      <c r="J119" s="132">
        <f>BK119</f>
        <v>0</v>
      </c>
      <c r="L119" s="121"/>
      <c r="M119" s="125"/>
      <c r="N119" s="126"/>
      <c r="O119" s="126"/>
      <c r="P119" s="127">
        <f>SUM(P120:P124)</f>
        <v>0</v>
      </c>
      <c r="Q119" s="126"/>
      <c r="R119" s="127">
        <f>SUM(R120:R124)</f>
        <v>2.6261592</v>
      </c>
      <c r="S119" s="126"/>
      <c r="T119" s="128">
        <f>SUM(T120:T124)</f>
        <v>0</v>
      </c>
      <c r="AR119" s="122" t="s">
        <v>80</v>
      </c>
      <c r="AT119" s="129" t="s">
        <v>71</v>
      </c>
      <c r="AU119" s="129" t="s">
        <v>80</v>
      </c>
      <c r="AY119" s="122" t="s">
        <v>119</v>
      </c>
      <c r="BK119" s="130">
        <f>SUM(BK120:BK124)</f>
        <v>0</v>
      </c>
    </row>
    <row r="120" spans="1:65" s="21" customFormat="1" ht="76.349999999999994" customHeight="1">
      <c r="A120" s="17"/>
      <c r="B120" s="18"/>
      <c r="C120" s="133" t="s">
        <v>186</v>
      </c>
      <c r="D120" s="133" t="s">
        <v>121</v>
      </c>
      <c r="E120" s="134" t="s">
        <v>288</v>
      </c>
      <c r="F120" s="135" t="s">
        <v>289</v>
      </c>
      <c r="G120" s="136" t="s">
        <v>177</v>
      </c>
      <c r="H120" s="137">
        <v>3.5</v>
      </c>
      <c r="I120" s="138"/>
      <c r="J120" s="139">
        <f>ROUND(I120*H120,2)</f>
        <v>0</v>
      </c>
      <c r="K120" s="135" t="s">
        <v>125</v>
      </c>
      <c r="L120" s="18"/>
      <c r="M120" s="140" t="s">
        <v>3</v>
      </c>
      <c r="N120" s="141" t="s">
        <v>43</v>
      </c>
      <c r="O120" s="40"/>
      <c r="P120" s="142">
        <f>O120*H120</f>
        <v>0</v>
      </c>
      <c r="Q120" s="142">
        <v>0.52451999999999999</v>
      </c>
      <c r="R120" s="142">
        <f>Q120*H120</f>
        <v>1.83582</v>
      </c>
      <c r="S120" s="142">
        <v>0</v>
      </c>
      <c r="T120" s="143">
        <f>S120*H120</f>
        <v>0</v>
      </c>
      <c r="U120" s="17"/>
      <c r="V120" s="17"/>
      <c r="W120" s="17"/>
      <c r="X120" s="17"/>
      <c r="Y120" s="17"/>
      <c r="Z120" s="17"/>
      <c r="AA120" s="17"/>
      <c r="AB120" s="17"/>
      <c r="AC120" s="17"/>
      <c r="AD120" s="17"/>
      <c r="AE120" s="17"/>
      <c r="AR120" s="144" t="s">
        <v>126</v>
      </c>
      <c r="AT120" s="144" t="s">
        <v>121</v>
      </c>
      <c r="AU120" s="144" t="s">
        <v>82</v>
      </c>
      <c r="AY120" s="3" t="s">
        <v>119</v>
      </c>
      <c r="BE120" s="145">
        <f>IF(N120="základní",J120,0)</f>
        <v>0</v>
      </c>
      <c r="BF120" s="145">
        <f>IF(N120="snížená",J120,0)</f>
        <v>0</v>
      </c>
      <c r="BG120" s="145">
        <f>IF(N120="zákl. přenesená",J120,0)</f>
        <v>0</v>
      </c>
      <c r="BH120" s="145">
        <f>IF(N120="sníž. přenesená",J120,0)</f>
        <v>0</v>
      </c>
      <c r="BI120" s="145">
        <f>IF(N120="nulová",J120,0)</f>
        <v>0</v>
      </c>
      <c r="BJ120" s="3" t="s">
        <v>80</v>
      </c>
      <c r="BK120" s="145">
        <f>ROUND(I120*H120,2)</f>
        <v>0</v>
      </c>
      <c r="BL120" s="3" t="s">
        <v>126</v>
      </c>
      <c r="BM120" s="144" t="s">
        <v>290</v>
      </c>
    </row>
    <row r="121" spans="1:65" s="21" customFormat="1">
      <c r="A121" s="17"/>
      <c r="B121" s="18"/>
      <c r="C121" s="17"/>
      <c r="D121" s="146" t="s">
        <v>128</v>
      </c>
      <c r="E121" s="17"/>
      <c r="F121" s="147" t="s">
        <v>291</v>
      </c>
      <c r="G121" s="17"/>
      <c r="H121" s="17"/>
      <c r="I121" s="17"/>
      <c r="J121" s="17"/>
      <c r="K121" s="17"/>
      <c r="L121" s="18"/>
      <c r="M121" s="148"/>
      <c r="N121" s="149"/>
      <c r="O121" s="40"/>
      <c r="P121" s="40"/>
      <c r="Q121" s="40"/>
      <c r="R121" s="40"/>
      <c r="S121" s="40"/>
      <c r="T121" s="41"/>
      <c r="U121" s="17"/>
      <c r="V121" s="17"/>
      <c r="W121" s="17"/>
      <c r="X121" s="17"/>
      <c r="Y121" s="17"/>
      <c r="Z121" s="17"/>
      <c r="AA121" s="17"/>
      <c r="AB121" s="17"/>
      <c r="AC121" s="17"/>
      <c r="AD121" s="17"/>
      <c r="AE121" s="17"/>
      <c r="AT121" s="3" t="s">
        <v>128</v>
      </c>
      <c r="AU121" s="3" t="s">
        <v>82</v>
      </c>
    </row>
    <row r="122" spans="1:65" s="21" customFormat="1" ht="19.5">
      <c r="A122" s="17"/>
      <c r="B122" s="18"/>
      <c r="C122" s="17"/>
      <c r="D122" s="150" t="s">
        <v>130</v>
      </c>
      <c r="E122" s="17"/>
      <c r="F122" s="151" t="s">
        <v>292</v>
      </c>
      <c r="G122" s="17"/>
      <c r="H122" s="17"/>
      <c r="I122" s="17"/>
      <c r="J122" s="17"/>
      <c r="K122" s="17"/>
      <c r="L122" s="18"/>
      <c r="M122" s="148"/>
      <c r="N122" s="149"/>
      <c r="O122" s="40"/>
      <c r="P122" s="40"/>
      <c r="Q122" s="40"/>
      <c r="R122" s="40"/>
      <c r="S122" s="40"/>
      <c r="T122" s="41"/>
      <c r="U122" s="17"/>
      <c r="V122" s="17"/>
      <c r="W122" s="17"/>
      <c r="X122" s="17"/>
      <c r="Y122" s="17"/>
      <c r="Z122" s="17"/>
      <c r="AA122" s="17"/>
      <c r="AB122" s="17"/>
      <c r="AC122" s="17"/>
      <c r="AD122" s="17"/>
      <c r="AE122" s="17"/>
      <c r="AT122" s="3" t="s">
        <v>130</v>
      </c>
      <c r="AU122" s="3" t="s">
        <v>82</v>
      </c>
    </row>
    <row r="123" spans="1:65" s="21" customFormat="1" ht="44.25" customHeight="1">
      <c r="A123" s="17"/>
      <c r="B123" s="18"/>
      <c r="C123" s="133" t="s">
        <v>192</v>
      </c>
      <c r="D123" s="133" t="s">
        <v>121</v>
      </c>
      <c r="E123" s="134" t="s">
        <v>293</v>
      </c>
      <c r="F123" s="135" t="s">
        <v>294</v>
      </c>
      <c r="G123" s="136" t="s">
        <v>177</v>
      </c>
      <c r="H123" s="137">
        <v>0.96</v>
      </c>
      <c r="I123" s="138"/>
      <c r="J123" s="139">
        <f>ROUND(I123*H123,2)</f>
        <v>0</v>
      </c>
      <c r="K123" s="135" t="s">
        <v>125</v>
      </c>
      <c r="L123" s="18"/>
      <c r="M123" s="140" t="s">
        <v>3</v>
      </c>
      <c r="N123" s="141" t="s">
        <v>43</v>
      </c>
      <c r="O123" s="40"/>
      <c r="P123" s="142">
        <f>O123*H123</f>
        <v>0</v>
      </c>
      <c r="Q123" s="142">
        <v>0.82326999999999995</v>
      </c>
      <c r="R123" s="142">
        <f>Q123*H123</f>
        <v>0.79033919999999991</v>
      </c>
      <c r="S123" s="142">
        <v>0</v>
      </c>
      <c r="T123" s="143">
        <f>S123*H123</f>
        <v>0</v>
      </c>
      <c r="U123" s="17"/>
      <c r="V123" s="17"/>
      <c r="W123" s="17"/>
      <c r="X123" s="17"/>
      <c r="Y123" s="17"/>
      <c r="Z123" s="17"/>
      <c r="AA123" s="17"/>
      <c r="AB123" s="17"/>
      <c r="AC123" s="17"/>
      <c r="AD123" s="17"/>
      <c r="AE123" s="17"/>
      <c r="AR123" s="144" t="s">
        <v>126</v>
      </c>
      <c r="AT123" s="144" t="s">
        <v>121</v>
      </c>
      <c r="AU123" s="144" t="s">
        <v>82</v>
      </c>
      <c r="AY123" s="3" t="s">
        <v>119</v>
      </c>
      <c r="BE123" s="145">
        <f>IF(N123="základní",J123,0)</f>
        <v>0</v>
      </c>
      <c r="BF123" s="145">
        <f>IF(N123="snížená",J123,0)</f>
        <v>0</v>
      </c>
      <c r="BG123" s="145">
        <f>IF(N123="zákl. přenesená",J123,0)</f>
        <v>0</v>
      </c>
      <c r="BH123" s="145">
        <f>IF(N123="sníž. přenesená",J123,0)</f>
        <v>0</v>
      </c>
      <c r="BI123" s="145">
        <f>IF(N123="nulová",J123,0)</f>
        <v>0</v>
      </c>
      <c r="BJ123" s="3" t="s">
        <v>80</v>
      </c>
      <c r="BK123" s="145">
        <f>ROUND(I123*H123,2)</f>
        <v>0</v>
      </c>
      <c r="BL123" s="3" t="s">
        <v>126</v>
      </c>
      <c r="BM123" s="144" t="s">
        <v>295</v>
      </c>
    </row>
    <row r="124" spans="1:65" s="21" customFormat="1">
      <c r="A124" s="17"/>
      <c r="B124" s="18"/>
      <c r="C124" s="17"/>
      <c r="D124" s="146" t="s">
        <v>128</v>
      </c>
      <c r="E124" s="17"/>
      <c r="F124" s="147" t="s">
        <v>296</v>
      </c>
      <c r="G124" s="17"/>
      <c r="H124" s="17"/>
      <c r="I124" s="17"/>
      <c r="J124" s="17"/>
      <c r="K124" s="17"/>
      <c r="L124" s="18"/>
      <c r="M124" s="148"/>
      <c r="N124" s="149"/>
      <c r="O124" s="40"/>
      <c r="P124" s="40"/>
      <c r="Q124" s="40"/>
      <c r="R124" s="40"/>
      <c r="S124" s="40"/>
      <c r="T124" s="41"/>
      <c r="U124" s="17"/>
      <c r="V124" s="17"/>
      <c r="W124" s="17"/>
      <c r="X124" s="17"/>
      <c r="Y124" s="17"/>
      <c r="Z124" s="17"/>
      <c r="AA124" s="17"/>
      <c r="AB124" s="17"/>
      <c r="AC124" s="17"/>
      <c r="AD124" s="17"/>
      <c r="AE124" s="17"/>
      <c r="AT124" s="3" t="s">
        <v>128</v>
      </c>
      <c r="AU124" s="3" t="s">
        <v>82</v>
      </c>
    </row>
    <row r="125" spans="1:65" s="120" customFormat="1" ht="22.9" customHeight="1">
      <c r="B125" s="121"/>
      <c r="D125" s="122" t="s">
        <v>71</v>
      </c>
      <c r="E125" s="131" t="s">
        <v>156</v>
      </c>
      <c r="F125" s="131" t="s">
        <v>297</v>
      </c>
      <c r="J125" s="132">
        <f>BK125</f>
        <v>0</v>
      </c>
      <c r="L125" s="121"/>
      <c r="M125" s="125"/>
      <c r="N125" s="126"/>
      <c r="O125" s="126"/>
      <c r="P125" s="127">
        <f>SUM(P126:P129)</f>
        <v>0</v>
      </c>
      <c r="Q125" s="126"/>
      <c r="R125" s="127">
        <f>SUM(R126:R129)</f>
        <v>0.56171384999999996</v>
      </c>
      <c r="S125" s="126"/>
      <c r="T125" s="128">
        <f>SUM(T126:T129)</f>
        <v>0</v>
      </c>
      <c r="AR125" s="122" t="s">
        <v>80</v>
      </c>
      <c r="AT125" s="129" t="s">
        <v>71</v>
      </c>
      <c r="AU125" s="129" t="s">
        <v>80</v>
      </c>
      <c r="AY125" s="122" t="s">
        <v>119</v>
      </c>
      <c r="BK125" s="130">
        <f>SUM(BK126:BK129)</f>
        <v>0</v>
      </c>
    </row>
    <row r="126" spans="1:65" s="21" customFormat="1" ht="24.2" customHeight="1">
      <c r="A126" s="17"/>
      <c r="B126" s="18"/>
      <c r="C126" s="133" t="s">
        <v>197</v>
      </c>
      <c r="D126" s="133" t="s">
        <v>121</v>
      </c>
      <c r="E126" s="134" t="s">
        <v>298</v>
      </c>
      <c r="F126" s="135" t="s">
        <v>299</v>
      </c>
      <c r="G126" s="136" t="s">
        <v>222</v>
      </c>
      <c r="H126" s="137">
        <v>2</v>
      </c>
      <c r="I126" s="138"/>
      <c r="J126" s="139">
        <f>ROUND(I126*H126,2)</f>
        <v>0</v>
      </c>
      <c r="K126" s="135" t="s">
        <v>3</v>
      </c>
      <c r="L126" s="18"/>
      <c r="M126" s="140" t="s">
        <v>3</v>
      </c>
      <c r="N126" s="141" t="s">
        <v>43</v>
      </c>
      <c r="O126" s="40"/>
      <c r="P126" s="142">
        <f>O126*H126</f>
        <v>0</v>
      </c>
      <c r="Q126" s="142">
        <v>2.1000000000000001E-4</v>
      </c>
      <c r="R126" s="142">
        <f>Q126*H126</f>
        <v>4.2000000000000002E-4</v>
      </c>
      <c r="S126" s="142">
        <v>0</v>
      </c>
      <c r="T126" s="143">
        <f>S126*H126</f>
        <v>0</v>
      </c>
      <c r="U126" s="17"/>
      <c r="V126" s="17"/>
      <c r="W126" s="17"/>
      <c r="X126" s="17"/>
      <c r="Y126" s="17"/>
      <c r="Z126" s="17"/>
      <c r="AA126" s="17"/>
      <c r="AB126" s="17"/>
      <c r="AC126" s="17"/>
      <c r="AD126" s="17"/>
      <c r="AE126" s="17"/>
      <c r="AR126" s="144" t="s">
        <v>126</v>
      </c>
      <c r="AT126" s="144" t="s">
        <v>121</v>
      </c>
      <c r="AU126" s="144" t="s">
        <v>82</v>
      </c>
      <c r="AY126" s="3" t="s">
        <v>119</v>
      </c>
      <c r="BE126" s="145">
        <f>IF(N126="základní",J126,0)</f>
        <v>0</v>
      </c>
      <c r="BF126" s="145">
        <f>IF(N126="snížená",J126,0)</f>
        <v>0</v>
      </c>
      <c r="BG126" s="145">
        <f>IF(N126="zákl. přenesená",J126,0)</f>
        <v>0</v>
      </c>
      <c r="BH126" s="145">
        <f>IF(N126="sníž. přenesená",J126,0)</f>
        <v>0</v>
      </c>
      <c r="BI126" s="145">
        <f>IF(N126="nulová",J126,0)</f>
        <v>0</v>
      </c>
      <c r="BJ126" s="3" t="s">
        <v>80</v>
      </c>
      <c r="BK126" s="145">
        <f>ROUND(I126*H126,2)</f>
        <v>0</v>
      </c>
      <c r="BL126" s="3" t="s">
        <v>126</v>
      </c>
      <c r="BM126" s="144" t="s">
        <v>300</v>
      </c>
    </row>
    <row r="127" spans="1:65" s="21" customFormat="1" ht="19.5">
      <c r="A127" s="17"/>
      <c r="B127" s="18"/>
      <c r="C127" s="17"/>
      <c r="D127" s="150" t="s">
        <v>130</v>
      </c>
      <c r="E127" s="17"/>
      <c r="F127" s="151" t="s">
        <v>301</v>
      </c>
      <c r="G127" s="17"/>
      <c r="H127" s="17"/>
      <c r="I127" s="17"/>
      <c r="J127" s="17"/>
      <c r="K127" s="17"/>
      <c r="L127" s="18"/>
      <c r="M127" s="148"/>
      <c r="N127" s="149"/>
      <c r="O127" s="40"/>
      <c r="P127" s="40"/>
      <c r="Q127" s="40"/>
      <c r="R127" s="40"/>
      <c r="S127" s="40"/>
      <c r="T127" s="41"/>
      <c r="U127" s="17"/>
      <c r="V127" s="17"/>
      <c r="W127" s="17"/>
      <c r="X127" s="17"/>
      <c r="Y127" s="17"/>
      <c r="Z127" s="17"/>
      <c r="AA127" s="17"/>
      <c r="AB127" s="17"/>
      <c r="AC127" s="17"/>
      <c r="AD127" s="17"/>
      <c r="AE127" s="17"/>
      <c r="AT127" s="3" t="s">
        <v>130</v>
      </c>
      <c r="AU127" s="3" t="s">
        <v>82</v>
      </c>
    </row>
    <row r="128" spans="1:65" s="21" customFormat="1" ht="21.75" customHeight="1">
      <c r="A128" s="17"/>
      <c r="B128" s="18"/>
      <c r="C128" s="133" t="s">
        <v>203</v>
      </c>
      <c r="D128" s="133" t="s">
        <v>121</v>
      </c>
      <c r="E128" s="134" t="s">
        <v>302</v>
      </c>
      <c r="F128" s="135" t="s">
        <v>303</v>
      </c>
      <c r="G128" s="136" t="s">
        <v>177</v>
      </c>
      <c r="H128" s="137">
        <v>10.335000000000001</v>
      </c>
      <c r="I128" s="138"/>
      <c r="J128" s="139">
        <f>ROUND(I128*H128,2)</f>
        <v>0</v>
      </c>
      <c r="K128" s="135" t="s">
        <v>3</v>
      </c>
      <c r="L128" s="18"/>
      <c r="M128" s="140" t="s">
        <v>3</v>
      </c>
      <c r="N128" s="141" t="s">
        <v>43</v>
      </c>
      <c r="O128" s="40"/>
      <c r="P128" s="142">
        <f>O128*H128</f>
        <v>0</v>
      </c>
      <c r="Q128" s="142">
        <v>5.4309999999999997E-2</v>
      </c>
      <c r="R128" s="142">
        <f>Q128*H128</f>
        <v>0.56129384999999998</v>
      </c>
      <c r="S128" s="142">
        <v>0</v>
      </c>
      <c r="T128" s="143">
        <f>S128*H128</f>
        <v>0</v>
      </c>
      <c r="U128" s="17"/>
      <c r="V128" s="17"/>
      <c r="W128" s="17"/>
      <c r="X128" s="17"/>
      <c r="Y128" s="17"/>
      <c r="Z128" s="17"/>
      <c r="AA128" s="17"/>
      <c r="AB128" s="17"/>
      <c r="AC128" s="17"/>
      <c r="AD128" s="17"/>
      <c r="AE128" s="17"/>
      <c r="AR128" s="144" t="s">
        <v>126</v>
      </c>
      <c r="AT128" s="144" t="s">
        <v>121</v>
      </c>
      <c r="AU128" s="144" t="s">
        <v>82</v>
      </c>
      <c r="AY128" s="3" t="s">
        <v>119</v>
      </c>
      <c r="BE128" s="145">
        <f>IF(N128="základní",J128,0)</f>
        <v>0</v>
      </c>
      <c r="BF128" s="145">
        <f>IF(N128="snížená",J128,0)</f>
        <v>0</v>
      </c>
      <c r="BG128" s="145">
        <f>IF(N128="zákl. přenesená",J128,0)</f>
        <v>0</v>
      </c>
      <c r="BH128" s="145">
        <f>IF(N128="sníž. přenesená",J128,0)</f>
        <v>0</v>
      </c>
      <c r="BI128" s="145">
        <f>IF(N128="nulová",J128,0)</f>
        <v>0</v>
      </c>
      <c r="BJ128" s="3" t="s">
        <v>80</v>
      </c>
      <c r="BK128" s="145">
        <f>ROUND(I128*H128,2)</f>
        <v>0</v>
      </c>
      <c r="BL128" s="3" t="s">
        <v>126</v>
      </c>
      <c r="BM128" s="144" t="s">
        <v>304</v>
      </c>
    </row>
    <row r="129" spans="1:65" s="21" customFormat="1" ht="29.25">
      <c r="A129" s="17"/>
      <c r="B129" s="18"/>
      <c r="C129" s="17"/>
      <c r="D129" s="150" t="s">
        <v>130</v>
      </c>
      <c r="E129" s="17"/>
      <c r="F129" s="151" t="s">
        <v>305</v>
      </c>
      <c r="G129" s="17"/>
      <c r="H129" s="17"/>
      <c r="I129" s="17"/>
      <c r="J129" s="17"/>
      <c r="K129" s="17"/>
      <c r="L129" s="18"/>
      <c r="M129" s="148"/>
      <c r="N129" s="149"/>
      <c r="O129" s="40"/>
      <c r="P129" s="40"/>
      <c r="Q129" s="40"/>
      <c r="R129" s="40"/>
      <c r="S129" s="40"/>
      <c r="T129" s="41"/>
      <c r="U129" s="17"/>
      <c r="V129" s="17"/>
      <c r="W129" s="17"/>
      <c r="X129" s="17"/>
      <c r="Y129" s="17"/>
      <c r="Z129" s="17"/>
      <c r="AA129" s="17"/>
      <c r="AB129" s="17"/>
      <c r="AC129" s="17"/>
      <c r="AD129" s="17"/>
      <c r="AE129" s="17"/>
      <c r="AT129" s="3" t="s">
        <v>130</v>
      </c>
      <c r="AU129" s="3" t="s">
        <v>82</v>
      </c>
    </row>
    <row r="130" spans="1:65" s="120" customFormat="1" ht="22.9" customHeight="1">
      <c r="B130" s="121"/>
      <c r="D130" s="122" t="s">
        <v>71</v>
      </c>
      <c r="E130" s="131" t="s">
        <v>168</v>
      </c>
      <c r="F130" s="131" t="s">
        <v>306</v>
      </c>
      <c r="J130" s="132">
        <f>BK130</f>
        <v>0</v>
      </c>
      <c r="L130" s="121"/>
      <c r="M130" s="125"/>
      <c r="N130" s="126"/>
      <c r="O130" s="126"/>
      <c r="P130" s="127">
        <f>SUM(P131:P147)</f>
        <v>0</v>
      </c>
      <c r="Q130" s="126"/>
      <c r="R130" s="127">
        <f>SUM(R131:R147)</f>
        <v>1.04227498</v>
      </c>
      <c r="S130" s="126"/>
      <c r="T130" s="128">
        <f>SUM(T131:T147)</f>
        <v>0</v>
      </c>
      <c r="AR130" s="122" t="s">
        <v>80</v>
      </c>
      <c r="AT130" s="129" t="s">
        <v>71</v>
      </c>
      <c r="AU130" s="129" t="s">
        <v>80</v>
      </c>
      <c r="AY130" s="122" t="s">
        <v>119</v>
      </c>
      <c r="BK130" s="130">
        <f>SUM(BK131:BK147)</f>
        <v>0</v>
      </c>
    </row>
    <row r="131" spans="1:65" s="21" customFormat="1" ht="37.9" customHeight="1">
      <c r="A131" s="17"/>
      <c r="B131" s="18"/>
      <c r="C131" s="133" t="s">
        <v>9</v>
      </c>
      <c r="D131" s="133" t="s">
        <v>121</v>
      </c>
      <c r="E131" s="134" t="s">
        <v>307</v>
      </c>
      <c r="F131" s="135" t="s">
        <v>308</v>
      </c>
      <c r="G131" s="136" t="s">
        <v>222</v>
      </c>
      <c r="H131" s="137">
        <v>0.3</v>
      </c>
      <c r="I131" s="138"/>
      <c r="J131" s="139">
        <f>ROUND(I131*H131,2)</f>
        <v>0</v>
      </c>
      <c r="K131" s="135" t="s">
        <v>125</v>
      </c>
      <c r="L131" s="18"/>
      <c r="M131" s="140" t="s">
        <v>3</v>
      </c>
      <c r="N131" s="141" t="s">
        <v>43</v>
      </c>
      <c r="O131" s="40"/>
      <c r="P131" s="142">
        <f>O131*H131</f>
        <v>0</v>
      </c>
      <c r="Q131" s="142">
        <v>2.0000000000000002E-5</v>
      </c>
      <c r="R131" s="142">
        <f>Q131*H131</f>
        <v>6.0000000000000002E-6</v>
      </c>
      <c r="S131" s="142">
        <v>0</v>
      </c>
      <c r="T131" s="143">
        <f>S131*H131</f>
        <v>0</v>
      </c>
      <c r="U131" s="17"/>
      <c r="V131" s="17"/>
      <c r="W131" s="17"/>
      <c r="X131" s="17"/>
      <c r="Y131" s="17"/>
      <c r="Z131" s="17"/>
      <c r="AA131" s="17"/>
      <c r="AB131" s="17"/>
      <c r="AC131" s="17"/>
      <c r="AD131" s="17"/>
      <c r="AE131" s="17"/>
      <c r="AR131" s="144" t="s">
        <v>126</v>
      </c>
      <c r="AT131" s="144" t="s">
        <v>121</v>
      </c>
      <c r="AU131" s="144" t="s">
        <v>82</v>
      </c>
      <c r="AY131" s="3" t="s">
        <v>119</v>
      </c>
      <c r="BE131" s="145">
        <f>IF(N131="základní",J131,0)</f>
        <v>0</v>
      </c>
      <c r="BF131" s="145">
        <f>IF(N131="snížená",J131,0)</f>
        <v>0</v>
      </c>
      <c r="BG131" s="145">
        <f>IF(N131="zákl. přenesená",J131,0)</f>
        <v>0</v>
      </c>
      <c r="BH131" s="145">
        <f>IF(N131="sníž. přenesená",J131,0)</f>
        <v>0</v>
      </c>
      <c r="BI131" s="145">
        <f>IF(N131="nulová",J131,0)</f>
        <v>0</v>
      </c>
      <c r="BJ131" s="3" t="s">
        <v>80</v>
      </c>
      <c r="BK131" s="145">
        <f>ROUND(I131*H131,2)</f>
        <v>0</v>
      </c>
      <c r="BL131" s="3" t="s">
        <v>126</v>
      </c>
      <c r="BM131" s="144" t="s">
        <v>309</v>
      </c>
    </row>
    <row r="132" spans="1:65" s="21" customFormat="1">
      <c r="A132" s="17"/>
      <c r="B132" s="18"/>
      <c r="C132" s="17"/>
      <c r="D132" s="146" t="s">
        <v>128</v>
      </c>
      <c r="E132" s="17"/>
      <c r="F132" s="147" t="s">
        <v>310</v>
      </c>
      <c r="G132" s="17"/>
      <c r="H132" s="17"/>
      <c r="I132" s="17"/>
      <c r="J132" s="17"/>
      <c r="K132" s="17"/>
      <c r="L132" s="18"/>
      <c r="M132" s="148"/>
      <c r="N132" s="149"/>
      <c r="O132" s="40"/>
      <c r="P132" s="40"/>
      <c r="Q132" s="40"/>
      <c r="R132" s="40"/>
      <c r="S132" s="40"/>
      <c r="T132" s="41"/>
      <c r="U132" s="17"/>
      <c r="V132" s="17"/>
      <c r="W132" s="17"/>
      <c r="X132" s="17"/>
      <c r="Y132" s="17"/>
      <c r="Z132" s="17"/>
      <c r="AA132" s="17"/>
      <c r="AB132" s="17"/>
      <c r="AC132" s="17"/>
      <c r="AD132" s="17"/>
      <c r="AE132" s="17"/>
      <c r="AT132" s="3" t="s">
        <v>128</v>
      </c>
      <c r="AU132" s="3" t="s">
        <v>82</v>
      </c>
    </row>
    <row r="133" spans="1:65" s="21" customFormat="1" ht="16.5" customHeight="1">
      <c r="A133" s="17"/>
      <c r="B133" s="18"/>
      <c r="C133" s="156" t="s">
        <v>213</v>
      </c>
      <c r="D133" s="156" t="s">
        <v>311</v>
      </c>
      <c r="E133" s="157" t="s">
        <v>312</v>
      </c>
      <c r="F133" s="158" t="s">
        <v>313</v>
      </c>
      <c r="G133" s="159" t="s">
        <v>222</v>
      </c>
      <c r="H133" s="160">
        <v>0.318</v>
      </c>
      <c r="I133" s="161"/>
      <c r="J133" s="162">
        <f>ROUND(I133*H133,2)</f>
        <v>0</v>
      </c>
      <c r="K133" s="158" t="s">
        <v>125</v>
      </c>
      <c r="L133" s="163"/>
      <c r="M133" s="164" t="s">
        <v>3</v>
      </c>
      <c r="N133" s="165" t="s">
        <v>43</v>
      </c>
      <c r="O133" s="40"/>
      <c r="P133" s="142">
        <f>O133*H133</f>
        <v>0</v>
      </c>
      <c r="Q133" s="142">
        <v>1.311E-2</v>
      </c>
      <c r="R133" s="142">
        <f>Q133*H133</f>
        <v>4.1689800000000001E-3</v>
      </c>
      <c r="S133" s="142">
        <v>0</v>
      </c>
      <c r="T133" s="143">
        <f>S133*H133</f>
        <v>0</v>
      </c>
      <c r="U133" s="17"/>
      <c r="V133" s="17"/>
      <c r="W133" s="17"/>
      <c r="X133" s="17"/>
      <c r="Y133" s="17"/>
      <c r="Z133" s="17"/>
      <c r="AA133" s="17"/>
      <c r="AB133" s="17"/>
      <c r="AC133" s="17"/>
      <c r="AD133" s="17"/>
      <c r="AE133" s="17"/>
      <c r="AR133" s="144" t="s">
        <v>168</v>
      </c>
      <c r="AT133" s="144" t="s">
        <v>311</v>
      </c>
      <c r="AU133" s="144" t="s">
        <v>82</v>
      </c>
      <c r="AY133" s="3" t="s">
        <v>119</v>
      </c>
      <c r="BE133" s="145">
        <f>IF(N133="základní",J133,0)</f>
        <v>0</v>
      </c>
      <c r="BF133" s="145">
        <f>IF(N133="snížená",J133,0)</f>
        <v>0</v>
      </c>
      <c r="BG133" s="145">
        <f>IF(N133="zákl. přenesená",J133,0)</f>
        <v>0</v>
      </c>
      <c r="BH133" s="145">
        <f>IF(N133="sníž. přenesená",J133,0)</f>
        <v>0</v>
      </c>
      <c r="BI133" s="145">
        <f>IF(N133="nulová",J133,0)</f>
        <v>0</v>
      </c>
      <c r="BJ133" s="3" t="s">
        <v>80</v>
      </c>
      <c r="BK133" s="145">
        <f>ROUND(I133*H133,2)</f>
        <v>0</v>
      </c>
      <c r="BL133" s="3" t="s">
        <v>126</v>
      </c>
      <c r="BM133" s="144" t="s">
        <v>314</v>
      </c>
    </row>
    <row r="134" spans="1:65" s="21" customFormat="1">
      <c r="A134" s="17"/>
      <c r="B134" s="18"/>
      <c r="C134" s="17"/>
      <c r="D134" s="146" t="s">
        <v>128</v>
      </c>
      <c r="E134" s="17"/>
      <c r="F134" s="147" t="s">
        <v>315</v>
      </c>
      <c r="G134" s="17"/>
      <c r="H134" s="17"/>
      <c r="I134" s="17"/>
      <c r="J134" s="17"/>
      <c r="K134" s="17"/>
      <c r="L134" s="18"/>
      <c r="M134" s="148"/>
      <c r="N134" s="149"/>
      <c r="O134" s="40"/>
      <c r="P134" s="40"/>
      <c r="Q134" s="40"/>
      <c r="R134" s="40"/>
      <c r="S134" s="40"/>
      <c r="T134" s="41"/>
      <c r="U134" s="17"/>
      <c r="V134" s="17"/>
      <c r="W134" s="17"/>
      <c r="X134" s="17"/>
      <c r="Y134" s="17"/>
      <c r="Z134" s="17"/>
      <c r="AA134" s="17"/>
      <c r="AB134" s="17"/>
      <c r="AC134" s="17"/>
      <c r="AD134" s="17"/>
      <c r="AE134" s="17"/>
      <c r="AT134" s="3" t="s">
        <v>128</v>
      </c>
      <c r="AU134" s="3" t="s">
        <v>82</v>
      </c>
    </row>
    <row r="135" spans="1:65" s="21" customFormat="1" ht="37.9" customHeight="1">
      <c r="A135" s="17"/>
      <c r="B135" s="18"/>
      <c r="C135" s="133" t="s">
        <v>219</v>
      </c>
      <c r="D135" s="133" t="s">
        <v>121</v>
      </c>
      <c r="E135" s="134" t="s">
        <v>316</v>
      </c>
      <c r="F135" s="135" t="s">
        <v>317</v>
      </c>
      <c r="G135" s="136" t="s">
        <v>222</v>
      </c>
      <c r="H135" s="137">
        <v>15</v>
      </c>
      <c r="I135" s="138"/>
      <c r="J135" s="139">
        <f>ROUND(I135*H135,2)</f>
        <v>0</v>
      </c>
      <c r="K135" s="135" t="s">
        <v>125</v>
      </c>
      <c r="L135" s="18"/>
      <c r="M135" s="140" t="s">
        <v>3</v>
      </c>
      <c r="N135" s="141" t="s">
        <v>43</v>
      </c>
      <c r="O135" s="40"/>
      <c r="P135" s="142">
        <f>O135*H135</f>
        <v>0</v>
      </c>
      <c r="Q135" s="142">
        <v>4.0000000000000003E-5</v>
      </c>
      <c r="R135" s="142">
        <f>Q135*H135</f>
        <v>6.0000000000000006E-4</v>
      </c>
      <c r="S135" s="142">
        <v>0</v>
      </c>
      <c r="T135" s="143">
        <f>S135*H135</f>
        <v>0</v>
      </c>
      <c r="U135" s="17"/>
      <c r="V135" s="17"/>
      <c r="W135" s="17"/>
      <c r="X135" s="17"/>
      <c r="Y135" s="17"/>
      <c r="Z135" s="17"/>
      <c r="AA135" s="17"/>
      <c r="AB135" s="17"/>
      <c r="AC135" s="17"/>
      <c r="AD135" s="17"/>
      <c r="AE135" s="17"/>
      <c r="AR135" s="144" t="s">
        <v>126</v>
      </c>
      <c r="AT135" s="144" t="s">
        <v>121</v>
      </c>
      <c r="AU135" s="144" t="s">
        <v>82</v>
      </c>
      <c r="AY135" s="3" t="s">
        <v>119</v>
      </c>
      <c r="BE135" s="145">
        <f>IF(N135="základní",J135,0)</f>
        <v>0</v>
      </c>
      <c r="BF135" s="145">
        <f>IF(N135="snížená",J135,0)</f>
        <v>0</v>
      </c>
      <c r="BG135" s="145">
        <f>IF(N135="zákl. přenesená",J135,0)</f>
        <v>0</v>
      </c>
      <c r="BH135" s="145">
        <f>IF(N135="sníž. přenesená",J135,0)</f>
        <v>0</v>
      </c>
      <c r="BI135" s="145">
        <f>IF(N135="nulová",J135,0)</f>
        <v>0</v>
      </c>
      <c r="BJ135" s="3" t="s">
        <v>80</v>
      </c>
      <c r="BK135" s="145">
        <f>ROUND(I135*H135,2)</f>
        <v>0</v>
      </c>
      <c r="BL135" s="3" t="s">
        <v>126</v>
      </c>
      <c r="BM135" s="144" t="s">
        <v>318</v>
      </c>
    </row>
    <row r="136" spans="1:65" s="21" customFormat="1">
      <c r="A136" s="17"/>
      <c r="B136" s="18"/>
      <c r="C136" s="17"/>
      <c r="D136" s="146" t="s">
        <v>128</v>
      </c>
      <c r="E136" s="17"/>
      <c r="F136" s="147" t="s">
        <v>319</v>
      </c>
      <c r="G136" s="17"/>
      <c r="H136" s="17"/>
      <c r="I136" s="17"/>
      <c r="J136" s="17"/>
      <c r="K136" s="17"/>
      <c r="L136" s="18"/>
      <c r="M136" s="148"/>
      <c r="N136" s="149"/>
      <c r="O136" s="40"/>
      <c r="P136" s="40"/>
      <c r="Q136" s="40"/>
      <c r="R136" s="40"/>
      <c r="S136" s="40"/>
      <c r="T136" s="41"/>
      <c r="U136" s="17"/>
      <c r="V136" s="17"/>
      <c r="W136" s="17"/>
      <c r="X136" s="17"/>
      <c r="Y136" s="17"/>
      <c r="Z136" s="17"/>
      <c r="AA136" s="17"/>
      <c r="AB136" s="17"/>
      <c r="AC136" s="17"/>
      <c r="AD136" s="17"/>
      <c r="AE136" s="17"/>
      <c r="AT136" s="3" t="s">
        <v>128</v>
      </c>
      <c r="AU136" s="3" t="s">
        <v>82</v>
      </c>
    </row>
    <row r="137" spans="1:65" s="21" customFormat="1" ht="62.65" customHeight="1">
      <c r="A137" s="17"/>
      <c r="B137" s="18"/>
      <c r="C137" s="156" t="s">
        <v>227</v>
      </c>
      <c r="D137" s="156" t="s">
        <v>311</v>
      </c>
      <c r="E137" s="157" t="s">
        <v>320</v>
      </c>
      <c r="F137" s="158" t="s">
        <v>321</v>
      </c>
      <c r="G137" s="159" t="s">
        <v>216</v>
      </c>
      <c r="H137" s="160">
        <v>2.5</v>
      </c>
      <c r="I137" s="161"/>
      <c r="J137" s="162">
        <f>ROUND(I137*H137,2)</f>
        <v>0</v>
      </c>
      <c r="K137" s="158" t="s">
        <v>3</v>
      </c>
      <c r="L137" s="163"/>
      <c r="M137" s="164" t="s">
        <v>3</v>
      </c>
      <c r="N137" s="165" t="s">
        <v>43</v>
      </c>
      <c r="O137" s="40"/>
      <c r="P137" s="142">
        <f>O137*H137</f>
        <v>0</v>
      </c>
      <c r="Q137" s="142">
        <v>0.41499999999999998</v>
      </c>
      <c r="R137" s="142">
        <f>Q137*H137</f>
        <v>1.0374999999999999</v>
      </c>
      <c r="S137" s="142">
        <v>0</v>
      </c>
      <c r="T137" s="143">
        <f>S137*H137</f>
        <v>0</v>
      </c>
      <c r="U137" s="17"/>
      <c r="V137" s="17"/>
      <c r="W137" s="17"/>
      <c r="X137" s="17"/>
      <c r="Y137" s="17"/>
      <c r="Z137" s="17"/>
      <c r="AA137" s="17"/>
      <c r="AB137" s="17"/>
      <c r="AC137" s="17"/>
      <c r="AD137" s="17"/>
      <c r="AE137" s="17"/>
      <c r="AR137" s="144" t="s">
        <v>168</v>
      </c>
      <c r="AT137" s="144" t="s">
        <v>311</v>
      </c>
      <c r="AU137" s="144" t="s">
        <v>82</v>
      </c>
      <c r="AY137" s="3" t="s">
        <v>119</v>
      </c>
      <c r="BE137" s="145">
        <f>IF(N137="základní",J137,0)</f>
        <v>0</v>
      </c>
      <c r="BF137" s="145">
        <f>IF(N137="snížená",J137,0)</f>
        <v>0</v>
      </c>
      <c r="BG137" s="145">
        <f>IF(N137="zákl. přenesená",J137,0)</f>
        <v>0</v>
      </c>
      <c r="BH137" s="145">
        <f>IF(N137="sníž. přenesená",J137,0)</f>
        <v>0</v>
      </c>
      <c r="BI137" s="145">
        <f>IF(N137="nulová",J137,0)</f>
        <v>0</v>
      </c>
      <c r="BJ137" s="3" t="s">
        <v>80</v>
      </c>
      <c r="BK137" s="145">
        <f>ROUND(I137*H137,2)</f>
        <v>0</v>
      </c>
      <c r="BL137" s="3" t="s">
        <v>126</v>
      </c>
      <c r="BM137" s="144" t="s">
        <v>322</v>
      </c>
    </row>
    <row r="138" spans="1:65" s="21" customFormat="1" ht="24.2" customHeight="1">
      <c r="A138" s="17"/>
      <c r="B138" s="18"/>
      <c r="C138" s="133" t="s">
        <v>233</v>
      </c>
      <c r="D138" s="133" t="s">
        <v>121</v>
      </c>
      <c r="E138" s="134" t="s">
        <v>323</v>
      </c>
      <c r="F138" s="135" t="s">
        <v>324</v>
      </c>
      <c r="G138" s="136" t="s">
        <v>124</v>
      </c>
      <c r="H138" s="137">
        <v>7.8</v>
      </c>
      <c r="I138" s="138"/>
      <c r="J138" s="139">
        <f>ROUND(I138*H138,2)</f>
        <v>0</v>
      </c>
      <c r="K138" s="135" t="s">
        <v>125</v>
      </c>
      <c r="L138" s="18"/>
      <c r="M138" s="140" t="s">
        <v>3</v>
      </c>
      <c r="N138" s="141" t="s">
        <v>43</v>
      </c>
      <c r="O138" s="40"/>
      <c r="P138" s="142">
        <f>O138*H138</f>
        <v>0</v>
      </c>
      <c r="Q138" s="142">
        <v>0</v>
      </c>
      <c r="R138" s="142">
        <f>Q138*H138</f>
        <v>0</v>
      </c>
      <c r="S138" s="142">
        <v>0</v>
      </c>
      <c r="T138" s="143">
        <f>S138*H138</f>
        <v>0</v>
      </c>
      <c r="U138" s="17"/>
      <c r="V138" s="17"/>
      <c r="W138" s="17"/>
      <c r="X138" s="17"/>
      <c r="Y138" s="17"/>
      <c r="Z138" s="17"/>
      <c r="AA138" s="17"/>
      <c r="AB138" s="17"/>
      <c r="AC138" s="17"/>
      <c r="AD138" s="17"/>
      <c r="AE138" s="17"/>
      <c r="AR138" s="144" t="s">
        <v>126</v>
      </c>
      <c r="AT138" s="144" t="s">
        <v>121</v>
      </c>
      <c r="AU138" s="144" t="s">
        <v>82</v>
      </c>
      <c r="AY138" s="3" t="s">
        <v>119</v>
      </c>
      <c r="BE138" s="145">
        <f>IF(N138="základní",J138,0)</f>
        <v>0</v>
      </c>
      <c r="BF138" s="145">
        <f>IF(N138="snížená",J138,0)</f>
        <v>0</v>
      </c>
      <c r="BG138" s="145">
        <f>IF(N138="zákl. přenesená",J138,0)</f>
        <v>0</v>
      </c>
      <c r="BH138" s="145">
        <f>IF(N138="sníž. přenesená",J138,0)</f>
        <v>0</v>
      </c>
      <c r="BI138" s="145">
        <f>IF(N138="nulová",J138,0)</f>
        <v>0</v>
      </c>
      <c r="BJ138" s="3" t="s">
        <v>80</v>
      </c>
      <c r="BK138" s="145">
        <f>ROUND(I138*H138,2)</f>
        <v>0</v>
      </c>
      <c r="BL138" s="3" t="s">
        <v>126</v>
      </c>
      <c r="BM138" s="144" t="s">
        <v>325</v>
      </c>
    </row>
    <row r="139" spans="1:65" s="21" customFormat="1">
      <c r="A139" s="17"/>
      <c r="B139" s="18"/>
      <c r="C139" s="17"/>
      <c r="D139" s="146" t="s">
        <v>128</v>
      </c>
      <c r="E139" s="17"/>
      <c r="F139" s="147" t="s">
        <v>326</v>
      </c>
      <c r="G139" s="17"/>
      <c r="H139" s="17"/>
      <c r="I139" s="17"/>
      <c r="J139" s="17"/>
      <c r="K139" s="17"/>
      <c r="L139" s="18"/>
      <c r="M139" s="148"/>
      <c r="N139" s="149"/>
      <c r="O139" s="40"/>
      <c r="P139" s="40"/>
      <c r="Q139" s="40"/>
      <c r="R139" s="40"/>
      <c r="S139" s="40"/>
      <c r="T139" s="41"/>
      <c r="U139" s="17"/>
      <c r="V139" s="17"/>
      <c r="W139" s="17"/>
      <c r="X139" s="17"/>
      <c r="Y139" s="17"/>
      <c r="Z139" s="17"/>
      <c r="AA139" s="17"/>
      <c r="AB139" s="17"/>
      <c r="AC139" s="17"/>
      <c r="AD139" s="17"/>
      <c r="AE139" s="17"/>
      <c r="AT139" s="3" t="s">
        <v>128</v>
      </c>
      <c r="AU139" s="3" t="s">
        <v>82</v>
      </c>
    </row>
    <row r="140" spans="1:65" s="21" customFormat="1" ht="16.5" customHeight="1">
      <c r="A140" s="17"/>
      <c r="B140" s="18"/>
      <c r="C140" s="133" t="s">
        <v>239</v>
      </c>
      <c r="D140" s="133" t="s">
        <v>121</v>
      </c>
      <c r="E140" s="134" t="s">
        <v>327</v>
      </c>
      <c r="F140" s="135" t="s">
        <v>328</v>
      </c>
      <c r="G140" s="136" t="s">
        <v>216</v>
      </c>
      <c r="H140" s="137">
        <v>1</v>
      </c>
      <c r="I140" s="138"/>
      <c r="J140" s="139">
        <f>ROUND(I140*H140,2)</f>
        <v>0</v>
      </c>
      <c r="K140" s="135" t="s">
        <v>3</v>
      </c>
      <c r="L140" s="18"/>
      <c r="M140" s="140" t="s">
        <v>3</v>
      </c>
      <c r="N140" s="141" t="s">
        <v>43</v>
      </c>
      <c r="O140" s="40"/>
      <c r="P140" s="142">
        <f>O140*H140</f>
        <v>0</v>
      </c>
      <c r="Q140" s="142">
        <v>0</v>
      </c>
      <c r="R140" s="142">
        <f>Q140*H140</f>
        <v>0</v>
      </c>
      <c r="S140" s="142">
        <v>0</v>
      </c>
      <c r="T140" s="143">
        <f>S140*H140</f>
        <v>0</v>
      </c>
      <c r="U140" s="17"/>
      <c r="V140" s="17"/>
      <c r="W140" s="17"/>
      <c r="X140" s="17"/>
      <c r="Y140" s="17"/>
      <c r="Z140" s="17"/>
      <c r="AA140" s="17"/>
      <c r="AB140" s="17"/>
      <c r="AC140" s="17"/>
      <c r="AD140" s="17"/>
      <c r="AE140" s="17"/>
      <c r="AR140" s="144" t="s">
        <v>126</v>
      </c>
      <c r="AT140" s="144" t="s">
        <v>121</v>
      </c>
      <c r="AU140" s="144" t="s">
        <v>82</v>
      </c>
      <c r="AY140" s="3" t="s">
        <v>119</v>
      </c>
      <c r="BE140" s="145">
        <f>IF(N140="základní",J140,0)</f>
        <v>0</v>
      </c>
      <c r="BF140" s="145">
        <f>IF(N140="snížená",J140,0)</f>
        <v>0</v>
      </c>
      <c r="BG140" s="145">
        <f>IF(N140="zákl. přenesená",J140,0)</f>
        <v>0</v>
      </c>
      <c r="BH140" s="145">
        <f>IF(N140="sníž. přenesená",J140,0)</f>
        <v>0</v>
      </c>
      <c r="BI140" s="145">
        <f>IF(N140="nulová",J140,0)</f>
        <v>0</v>
      </c>
      <c r="BJ140" s="3" t="s">
        <v>80</v>
      </c>
      <c r="BK140" s="145">
        <f>ROUND(I140*H140,2)</f>
        <v>0</v>
      </c>
      <c r="BL140" s="3" t="s">
        <v>126</v>
      </c>
      <c r="BM140" s="144" t="s">
        <v>329</v>
      </c>
    </row>
    <row r="141" spans="1:65" s="21" customFormat="1" ht="19.5">
      <c r="A141" s="17"/>
      <c r="B141" s="18"/>
      <c r="C141" s="17"/>
      <c r="D141" s="150" t="s">
        <v>130</v>
      </c>
      <c r="E141" s="17"/>
      <c r="F141" s="151" t="s">
        <v>330</v>
      </c>
      <c r="G141" s="17"/>
      <c r="H141" s="17"/>
      <c r="I141" s="17"/>
      <c r="J141" s="17"/>
      <c r="K141" s="17"/>
      <c r="L141" s="18"/>
      <c r="M141" s="148"/>
      <c r="N141" s="149"/>
      <c r="O141" s="40"/>
      <c r="P141" s="40"/>
      <c r="Q141" s="40"/>
      <c r="R141" s="40"/>
      <c r="S141" s="40"/>
      <c r="T141" s="41"/>
      <c r="U141" s="17"/>
      <c r="V141" s="17"/>
      <c r="W141" s="17"/>
      <c r="X141" s="17"/>
      <c r="Y141" s="17"/>
      <c r="Z141" s="17"/>
      <c r="AA141" s="17"/>
      <c r="AB141" s="17"/>
      <c r="AC141" s="17"/>
      <c r="AD141" s="17"/>
      <c r="AE141" s="17"/>
      <c r="AT141" s="3" t="s">
        <v>130</v>
      </c>
      <c r="AU141" s="3" t="s">
        <v>82</v>
      </c>
    </row>
    <row r="142" spans="1:65" s="21" customFormat="1" ht="16.5" customHeight="1">
      <c r="A142" s="17"/>
      <c r="B142" s="18"/>
      <c r="C142" s="133" t="s">
        <v>8</v>
      </c>
      <c r="D142" s="133" t="s">
        <v>121</v>
      </c>
      <c r="E142" s="134" t="s">
        <v>331</v>
      </c>
      <c r="F142" s="135" t="s">
        <v>332</v>
      </c>
      <c r="G142" s="136" t="s">
        <v>222</v>
      </c>
      <c r="H142" s="137">
        <v>1</v>
      </c>
      <c r="I142" s="138"/>
      <c r="J142" s="139">
        <f>ROUND(I142*H142,2)</f>
        <v>0</v>
      </c>
      <c r="K142" s="135" t="s">
        <v>3</v>
      </c>
      <c r="L142" s="18"/>
      <c r="M142" s="140" t="s">
        <v>3</v>
      </c>
      <c r="N142" s="141" t="s">
        <v>43</v>
      </c>
      <c r="O142" s="40"/>
      <c r="P142" s="142">
        <f>O142*H142</f>
        <v>0</v>
      </c>
      <c r="Q142" s="142">
        <v>0</v>
      </c>
      <c r="R142" s="142">
        <f>Q142*H142</f>
        <v>0</v>
      </c>
      <c r="S142" s="142">
        <v>0</v>
      </c>
      <c r="T142" s="143">
        <f>S142*H142</f>
        <v>0</v>
      </c>
      <c r="U142" s="17"/>
      <c r="V142" s="17"/>
      <c r="W142" s="17"/>
      <c r="X142" s="17"/>
      <c r="Y142" s="17"/>
      <c r="Z142" s="17"/>
      <c r="AA142" s="17"/>
      <c r="AB142" s="17"/>
      <c r="AC142" s="17"/>
      <c r="AD142" s="17"/>
      <c r="AE142" s="17"/>
      <c r="AR142" s="144" t="s">
        <v>126</v>
      </c>
      <c r="AT142" s="144" t="s">
        <v>121</v>
      </c>
      <c r="AU142" s="144" t="s">
        <v>82</v>
      </c>
      <c r="AY142" s="3" t="s">
        <v>119</v>
      </c>
      <c r="BE142" s="145">
        <f>IF(N142="základní",J142,0)</f>
        <v>0</v>
      </c>
      <c r="BF142" s="145">
        <f>IF(N142="snížená",J142,0)</f>
        <v>0</v>
      </c>
      <c r="BG142" s="145">
        <f>IF(N142="zákl. přenesená",J142,0)</f>
        <v>0</v>
      </c>
      <c r="BH142" s="145">
        <f>IF(N142="sníž. přenesená",J142,0)</f>
        <v>0</v>
      </c>
      <c r="BI142" s="145">
        <f>IF(N142="nulová",J142,0)</f>
        <v>0</v>
      </c>
      <c r="BJ142" s="3" t="s">
        <v>80</v>
      </c>
      <c r="BK142" s="145">
        <f>ROUND(I142*H142,2)</f>
        <v>0</v>
      </c>
      <c r="BL142" s="3" t="s">
        <v>126</v>
      </c>
      <c r="BM142" s="144" t="s">
        <v>333</v>
      </c>
    </row>
    <row r="143" spans="1:65" s="21" customFormat="1" ht="19.5">
      <c r="A143" s="17"/>
      <c r="B143" s="18"/>
      <c r="C143" s="17"/>
      <c r="D143" s="150" t="s">
        <v>130</v>
      </c>
      <c r="E143" s="17"/>
      <c r="F143" s="151" t="s">
        <v>334</v>
      </c>
      <c r="G143" s="17"/>
      <c r="H143" s="17"/>
      <c r="I143" s="17"/>
      <c r="J143" s="17"/>
      <c r="K143" s="17"/>
      <c r="L143" s="18"/>
      <c r="M143" s="148"/>
      <c r="N143" s="149"/>
      <c r="O143" s="40"/>
      <c r="P143" s="40"/>
      <c r="Q143" s="40"/>
      <c r="R143" s="40"/>
      <c r="S143" s="40"/>
      <c r="T143" s="41"/>
      <c r="U143" s="17"/>
      <c r="V143" s="17"/>
      <c r="W143" s="17"/>
      <c r="X143" s="17"/>
      <c r="Y143" s="17"/>
      <c r="Z143" s="17"/>
      <c r="AA143" s="17"/>
      <c r="AB143" s="17"/>
      <c r="AC143" s="17"/>
      <c r="AD143" s="17"/>
      <c r="AE143" s="17"/>
      <c r="AT143" s="3" t="s">
        <v>130</v>
      </c>
      <c r="AU143" s="3" t="s">
        <v>82</v>
      </c>
    </row>
    <row r="144" spans="1:65" s="21" customFormat="1" ht="16.5" customHeight="1">
      <c r="A144" s="17"/>
      <c r="B144" s="18"/>
      <c r="C144" s="133" t="s">
        <v>335</v>
      </c>
      <c r="D144" s="133" t="s">
        <v>121</v>
      </c>
      <c r="E144" s="134" t="s">
        <v>336</v>
      </c>
      <c r="F144" s="135" t="s">
        <v>337</v>
      </c>
      <c r="G144" s="136" t="s">
        <v>222</v>
      </c>
      <c r="H144" s="137">
        <v>2.1</v>
      </c>
      <c r="I144" s="138"/>
      <c r="J144" s="139">
        <f>ROUND(I144*H144,2)</f>
        <v>0</v>
      </c>
      <c r="K144" s="135" t="s">
        <v>3</v>
      </c>
      <c r="L144" s="18"/>
      <c r="M144" s="140" t="s">
        <v>3</v>
      </c>
      <c r="N144" s="141" t="s">
        <v>43</v>
      </c>
      <c r="O144" s="40"/>
      <c r="P144" s="142">
        <f>O144*H144</f>
        <v>0</v>
      </c>
      <c r="Q144" s="142">
        <v>0</v>
      </c>
      <c r="R144" s="142">
        <f>Q144*H144</f>
        <v>0</v>
      </c>
      <c r="S144" s="142">
        <v>0</v>
      </c>
      <c r="T144" s="143">
        <f>S144*H144</f>
        <v>0</v>
      </c>
      <c r="U144" s="17"/>
      <c r="V144" s="17"/>
      <c r="W144" s="17"/>
      <c r="X144" s="17"/>
      <c r="Y144" s="17"/>
      <c r="Z144" s="17"/>
      <c r="AA144" s="17"/>
      <c r="AB144" s="17"/>
      <c r="AC144" s="17"/>
      <c r="AD144" s="17"/>
      <c r="AE144" s="17"/>
      <c r="AR144" s="144" t="s">
        <v>126</v>
      </c>
      <c r="AT144" s="144" t="s">
        <v>121</v>
      </c>
      <c r="AU144" s="144" t="s">
        <v>82</v>
      </c>
      <c r="AY144" s="3" t="s">
        <v>119</v>
      </c>
      <c r="BE144" s="145">
        <f>IF(N144="základní",J144,0)</f>
        <v>0</v>
      </c>
      <c r="BF144" s="145">
        <f>IF(N144="snížená",J144,0)</f>
        <v>0</v>
      </c>
      <c r="BG144" s="145">
        <f>IF(N144="zákl. přenesená",J144,0)</f>
        <v>0</v>
      </c>
      <c r="BH144" s="145">
        <f>IF(N144="sníž. přenesená",J144,0)</f>
        <v>0</v>
      </c>
      <c r="BI144" s="145">
        <f>IF(N144="nulová",J144,0)</f>
        <v>0</v>
      </c>
      <c r="BJ144" s="3" t="s">
        <v>80</v>
      </c>
      <c r="BK144" s="145">
        <f>ROUND(I144*H144,2)</f>
        <v>0</v>
      </c>
      <c r="BL144" s="3" t="s">
        <v>126</v>
      </c>
      <c r="BM144" s="144" t="s">
        <v>338</v>
      </c>
    </row>
    <row r="145" spans="1:65" s="21" customFormat="1" ht="19.5">
      <c r="A145" s="17"/>
      <c r="B145" s="18"/>
      <c r="C145" s="17"/>
      <c r="D145" s="150" t="s">
        <v>130</v>
      </c>
      <c r="E145" s="17"/>
      <c r="F145" s="151" t="s">
        <v>339</v>
      </c>
      <c r="G145" s="17"/>
      <c r="H145" s="17"/>
      <c r="I145" s="17"/>
      <c r="J145" s="17"/>
      <c r="K145" s="17"/>
      <c r="L145" s="18"/>
      <c r="M145" s="148"/>
      <c r="N145" s="149"/>
      <c r="O145" s="40"/>
      <c r="P145" s="40"/>
      <c r="Q145" s="40"/>
      <c r="R145" s="40"/>
      <c r="S145" s="40"/>
      <c r="T145" s="41"/>
      <c r="U145" s="17"/>
      <c r="V145" s="17"/>
      <c r="W145" s="17"/>
      <c r="X145" s="17"/>
      <c r="Y145" s="17"/>
      <c r="Z145" s="17"/>
      <c r="AA145" s="17"/>
      <c r="AB145" s="17"/>
      <c r="AC145" s="17"/>
      <c r="AD145" s="17"/>
      <c r="AE145" s="17"/>
      <c r="AT145" s="3" t="s">
        <v>130</v>
      </c>
      <c r="AU145" s="3" t="s">
        <v>82</v>
      </c>
    </row>
    <row r="146" spans="1:65" s="21" customFormat="1" ht="24.2" customHeight="1">
      <c r="A146" s="17"/>
      <c r="B146" s="18"/>
      <c r="C146" s="133" t="s">
        <v>340</v>
      </c>
      <c r="D146" s="133" t="s">
        <v>121</v>
      </c>
      <c r="E146" s="134" t="s">
        <v>341</v>
      </c>
      <c r="F146" s="135" t="s">
        <v>342</v>
      </c>
      <c r="G146" s="136" t="s">
        <v>269</v>
      </c>
      <c r="H146" s="137">
        <v>1</v>
      </c>
      <c r="I146" s="138"/>
      <c r="J146" s="139">
        <f>ROUND(I146*H146,2)</f>
        <v>0</v>
      </c>
      <c r="K146" s="135" t="s">
        <v>3</v>
      </c>
      <c r="L146" s="18"/>
      <c r="M146" s="140" t="s">
        <v>3</v>
      </c>
      <c r="N146" s="141" t="s">
        <v>43</v>
      </c>
      <c r="O146" s="40"/>
      <c r="P146" s="142">
        <f>O146*H146</f>
        <v>0</v>
      </c>
      <c r="Q146" s="142">
        <v>0</v>
      </c>
      <c r="R146" s="142">
        <f>Q146*H146</f>
        <v>0</v>
      </c>
      <c r="S146" s="142">
        <v>0</v>
      </c>
      <c r="T146" s="143">
        <f>S146*H146</f>
        <v>0</v>
      </c>
      <c r="U146" s="17"/>
      <c r="V146" s="17"/>
      <c r="W146" s="17"/>
      <c r="X146" s="17"/>
      <c r="Y146" s="17"/>
      <c r="Z146" s="17"/>
      <c r="AA146" s="17"/>
      <c r="AB146" s="17"/>
      <c r="AC146" s="17"/>
      <c r="AD146" s="17"/>
      <c r="AE146" s="17"/>
      <c r="AR146" s="144" t="s">
        <v>126</v>
      </c>
      <c r="AT146" s="144" t="s">
        <v>121</v>
      </c>
      <c r="AU146" s="144" t="s">
        <v>82</v>
      </c>
      <c r="AY146" s="3" t="s">
        <v>119</v>
      </c>
      <c r="BE146" s="145">
        <f>IF(N146="základní",J146,0)</f>
        <v>0</v>
      </c>
      <c r="BF146" s="145">
        <f>IF(N146="snížená",J146,0)</f>
        <v>0</v>
      </c>
      <c r="BG146" s="145">
        <f>IF(N146="zákl. přenesená",J146,0)</f>
        <v>0</v>
      </c>
      <c r="BH146" s="145">
        <f>IF(N146="sníž. přenesená",J146,0)</f>
        <v>0</v>
      </c>
      <c r="BI146" s="145">
        <f>IF(N146="nulová",J146,0)</f>
        <v>0</v>
      </c>
      <c r="BJ146" s="3" t="s">
        <v>80</v>
      </c>
      <c r="BK146" s="145">
        <f>ROUND(I146*H146,2)</f>
        <v>0</v>
      </c>
      <c r="BL146" s="3" t="s">
        <v>126</v>
      </c>
      <c r="BM146" s="144" t="s">
        <v>343</v>
      </c>
    </row>
    <row r="147" spans="1:65" s="21" customFormat="1" ht="48.75">
      <c r="A147" s="17"/>
      <c r="B147" s="18"/>
      <c r="C147" s="17"/>
      <c r="D147" s="150" t="s">
        <v>130</v>
      </c>
      <c r="E147" s="17"/>
      <c r="F147" s="151" t="s">
        <v>344</v>
      </c>
      <c r="G147" s="17"/>
      <c r="H147" s="17"/>
      <c r="I147" s="17"/>
      <c r="J147" s="17"/>
      <c r="K147" s="17"/>
      <c r="L147" s="18"/>
      <c r="M147" s="148"/>
      <c r="N147" s="149"/>
      <c r="O147" s="40"/>
      <c r="P147" s="40"/>
      <c r="Q147" s="40"/>
      <c r="R147" s="40"/>
      <c r="S147" s="40"/>
      <c r="T147" s="41"/>
      <c r="U147" s="17"/>
      <c r="V147" s="17"/>
      <c r="W147" s="17"/>
      <c r="X147" s="17"/>
      <c r="Y147" s="17"/>
      <c r="Z147" s="17"/>
      <c r="AA147" s="17"/>
      <c r="AB147" s="17"/>
      <c r="AC147" s="17"/>
      <c r="AD147" s="17"/>
      <c r="AE147" s="17"/>
      <c r="AT147" s="3" t="s">
        <v>130</v>
      </c>
      <c r="AU147" s="3" t="s">
        <v>82</v>
      </c>
    </row>
    <row r="148" spans="1:65" s="120" customFormat="1" ht="22.9" customHeight="1">
      <c r="B148" s="121"/>
      <c r="D148" s="122" t="s">
        <v>71</v>
      </c>
      <c r="E148" s="131" t="s">
        <v>174</v>
      </c>
      <c r="F148" s="131" t="s">
        <v>191</v>
      </c>
      <c r="J148" s="132">
        <f>BK148</f>
        <v>0</v>
      </c>
      <c r="L148" s="121"/>
      <c r="M148" s="125"/>
      <c r="N148" s="126"/>
      <c r="O148" s="126"/>
      <c r="P148" s="127">
        <f>SUM(P149:P162)</f>
        <v>0</v>
      </c>
      <c r="Q148" s="126"/>
      <c r="R148" s="127">
        <f>SUM(R149:R162)</f>
        <v>0.16043039999999997</v>
      </c>
      <c r="S148" s="126"/>
      <c r="T148" s="128">
        <f>SUM(T149:T162)</f>
        <v>0</v>
      </c>
      <c r="AR148" s="122" t="s">
        <v>80</v>
      </c>
      <c r="AT148" s="129" t="s">
        <v>71</v>
      </c>
      <c r="AU148" s="129" t="s">
        <v>80</v>
      </c>
      <c r="AY148" s="122" t="s">
        <v>119</v>
      </c>
      <c r="BK148" s="130">
        <f>SUM(BK149:BK162)</f>
        <v>0</v>
      </c>
    </row>
    <row r="149" spans="1:65" s="21" customFormat="1" ht="44.25" customHeight="1">
      <c r="A149" s="17"/>
      <c r="B149" s="18"/>
      <c r="C149" s="133" t="s">
        <v>345</v>
      </c>
      <c r="D149" s="133" t="s">
        <v>121</v>
      </c>
      <c r="E149" s="134" t="s">
        <v>346</v>
      </c>
      <c r="F149" s="135" t="s">
        <v>347</v>
      </c>
      <c r="G149" s="136" t="s">
        <v>177</v>
      </c>
      <c r="H149" s="137">
        <v>3.12</v>
      </c>
      <c r="I149" s="138"/>
      <c r="J149" s="139">
        <f>ROUND(I149*H149,2)</f>
        <v>0</v>
      </c>
      <c r="K149" s="135" t="s">
        <v>125</v>
      </c>
      <c r="L149" s="18"/>
      <c r="M149" s="140" t="s">
        <v>3</v>
      </c>
      <c r="N149" s="141" t="s">
        <v>43</v>
      </c>
      <c r="O149" s="40"/>
      <c r="P149" s="142">
        <f>O149*H149</f>
        <v>0</v>
      </c>
      <c r="Q149" s="142">
        <v>4.6219999999999997E-2</v>
      </c>
      <c r="R149" s="142">
        <f>Q149*H149</f>
        <v>0.14420639999999998</v>
      </c>
      <c r="S149" s="142">
        <v>0</v>
      </c>
      <c r="T149" s="143">
        <f>S149*H149</f>
        <v>0</v>
      </c>
      <c r="U149" s="17"/>
      <c r="V149" s="17"/>
      <c r="W149" s="17"/>
      <c r="X149" s="17"/>
      <c r="Y149" s="17"/>
      <c r="Z149" s="17"/>
      <c r="AA149" s="17"/>
      <c r="AB149" s="17"/>
      <c r="AC149" s="17"/>
      <c r="AD149" s="17"/>
      <c r="AE149" s="17"/>
      <c r="AR149" s="144" t="s">
        <v>126</v>
      </c>
      <c r="AT149" s="144" t="s">
        <v>121</v>
      </c>
      <c r="AU149" s="144" t="s">
        <v>82</v>
      </c>
      <c r="AY149" s="3" t="s">
        <v>119</v>
      </c>
      <c r="BE149" s="145">
        <f>IF(N149="základní",J149,0)</f>
        <v>0</v>
      </c>
      <c r="BF149" s="145">
        <f>IF(N149="snížená",J149,0)</f>
        <v>0</v>
      </c>
      <c r="BG149" s="145">
        <f>IF(N149="zákl. přenesená",J149,0)</f>
        <v>0</v>
      </c>
      <c r="BH149" s="145">
        <f>IF(N149="sníž. přenesená",J149,0)</f>
        <v>0</v>
      </c>
      <c r="BI149" s="145">
        <f>IF(N149="nulová",J149,0)</f>
        <v>0</v>
      </c>
      <c r="BJ149" s="3" t="s">
        <v>80</v>
      </c>
      <c r="BK149" s="145">
        <f>ROUND(I149*H149,2)</f>
        <v>0</v>
      </c>
      <c r="BL149" s="3" t="s">
        <v>126</v>
      </c>
      <c r="BM149" s="144" t="s">
        <v>348</v>
      </c>
    </row>
    <row r="150" spans="1:65" s="21" customFormat="1">
      <c r="A150" s="17"/>
      <c r="B150" s="18"/>
      <c r="C150" s="17"/>
      <c r="D150" s="146" t="s">
        <v>128</v>
      </c>
      <c r="E150" s="17"/>
      <c r="F150" s="147" t="s">
        <v>349</v>
      </c>
      <c r="G150" s="17"/>
      <c r="H150" s="17"/>
      <c r="I150" s="17"/>
      <c r="J150" s="17"/>
      <c r="K150" s="17"/>
      <c r="L150" s="18"/>
      <c r="M150" s="148"/>
      <c r="N150" s="149"/>
      <c r="O150" s="40"/>
      <c r="P150" s="40"/>
      <c r="Q150" s="40"/>
      <c r="R150" s="40"/>
      <c r="S150" s="40"/>
      <c r="T150" s="41"/>
      <c r="U150" s="17"/>
      <c r="V150" s="17"/>
      <c r="W150" s="17"/>
      <c r="X150" s="17"/>
      <c r="Y150" s="17"/>
      <c r="Z150" s="17"/>
      <c r="AA150" s="17"/>
      <c r="AB150" s="17"/>
      <c r="AC150" s="17"/>
      <c r="AD150" s="17"/>
      <c r="AE150" s="17"/>
      <c r="AT150" s="3" t="s">
        <v>128</v>
      </c>
      <c r="AU150" s="3" t="s">
        <v>82</v>
      </c>
    </row>
    <row r="151" spans="1:65" s="21" customFormat="1" ht="33" customHeight="1">
      <c r="A151" s="17"/>
      <c r="B151" s="18"/>
      <c r="C151" s="156" t="s">
        <v>350</v>
      </c>
      <c r="D151" s="156" t="s">
        <v>311</v>
      </c>
      <c r="E151" s="157" t="s">
        <v>351</v>
      </c>
      <c r="F151" s="158" t="s">
        <v>352</v>
      </c>
      <c r="G151" s="159" t="s">
        <v>222</v>
      </c>
      <c r="H151" s="160">
        <v>3.12</v>
      </c>
      <c r="I151" s="161"/>
      <c r="J151" s="162">
        <f>ROUND(I151*H151,2)</f>
        <v>0</v>
      </c>
      <c r="K151" s="158" t="s">
        <v>125</v>
      </c>
      <c r="L151" s="163"/>
      <c r="M151" s="164" t="s">
        <v>3</v>
      </c>
      <c r="N151" s="165" t="s">
        <v>43</v>
      </c>
      <c r="O151" s="40"/>
      <c r="P151" s="142">
        <f>O151*H151</f>
        <v>0</v>
      </c>
      <c r="Q151" s="142">
        <v>5.1999999999999998E-3</v>
      </c>
      <c r="R151" s="142">
        <f>Q151*H151</f>
        <v>1.6223999999999999E-2</v>
      </c>
      <c r="S151" s="142">
        <v>0</v>
      </c>
      <c r="T151" s="143">
        <f>S151*H151</f>
        <v>0</v>
      </c>
      <c r="U151" s="17"/>
      <c r="V151" s="17"/>
      <c r="W151" s="17"/>
      <c r="X151" s="17"/>
      <c r="Y151" s="17"/>
      <c r="Z151" s="17"/>
      <c r="AA151" s="17"/>
      <c r="AB151" s="17"/>
      <c r="AC151" s="17"/>
      <c r="AD151" s="17"/>
      <c r="AE151" s="17"/>
      <c r="AR151" s="144" t="s">
        <v>168</v>
      </c>
      <c r="AT151" s="144" t="s">
        <v>311</v>
      </c>
      <c r="AU151" s="144" t="s">
        <v>82</v>
      </c>
      <c r="AY151" s="3" t="s">
        <v>119</v>
      </c>
      <c r="BE151" s="145">
        <f>IF(N151="základní",J151,0)</f>
        <v>0</v>
      </c>
      <c r="BF151" s="145">
        <f>IF(N151="snížená",J151,0)</f>
        <v>0</v>
      </c>
      <c r="BG151" s="145">
        <f>IF(N151="zákl. přenesená",J151,0)</f>
        <v>0</v>
      </c>
      <c r="BH151" s="145">
        <f>IF(N151="sníž. přenesená",J151,0)</f>
        <v>0</v>
      </c>
      <c r="BI151" s="145">
        <f>IF(N151="nulová",J151,0)</f>
        <v>0</v>
      </c>
      <c r="BJ151" s="3" t="s">
        <v>80</v>
      </c>
      <c r="BK151" s="145">
        <f>ROUND(I151*H151,2)</f>
        <v>0</v>
      </c>
      <c r="BL151" s="3" t="s">
        <v>126</v>
      </c>
      <c r="BM151" s="144" t="s">
        <v>353</v>
      </c>
    </row>
    <row r="152" spans="1:65" s="21" customFormat="1">
      <c r="A152" s="17"/>
      <c r="B152" s="18"/>
      <c r="C152" s="17"/>
      <c r="D152" s="146" t="s">
        <v>128</v>
      </c>
      <c r="E152" s="17"/>
      <c r="F152" s="147" t="s">
        <v>354</v>
      </c>
      <c r="G152" s="17"/>
      <c r="H152" s="17"/>
      <c r="I152" s="17"/>
      <c r="J152" s="17"/>
      <c r="K152" s="17"/>
      <c r="L152" s="18"/>
      <c r="M152" s="148"/>
      <c r="N152" s="149"/>
      <c r="O152" s="40"/>
      <c r="P152" s="40"/>
      <c r="Q152" s="40"/>
      <c r="R152" s="40"/>
      <c r="S152" s="40"/>
      <c r="T152" s="41"/>
      <c r="U152" s="17"/>
      <c r="V152" s="17"/>
      <c r="W152" s="17"/>
      <c r="X152" s="17"/>
      <c r="Y152" s="17"/>
      <c r="Z152" s="17"/>
      <c r="AA152" s="17"/>
      <c r="AB152" s="17"/>
      <c r="AC152" s="17"/>
      <c r="AD152" s="17"/>
      <c r="AE152" s="17"/>
      <c r="AT152" s="3" t="s">
        <v>128</v>
      </c>
      <c r="AU152" s="3" t="s">
        <v>82</v>
      </c>
    </row>
    <row r="153" spans="1:65" s="21" customFormat="1" ht="16.5" customHeight="1">
      <c r="A153" s="17"/>
      <c r="B153" s="18"/>
      <c r="C153" s="133" t="s">
        <v>355</v>
      </c>
      <c r="D153" s="133" t="s">
        <v>121</v>
      </c>
      <c r="E153" s="134" t="s">
        <v>356</v>
      </c>
      <c r="F153" s="135" t="s">
        <v>357</v>
      </c>
      <c r="G153" s="136" t="s">
        <v>269</v>
      </c>
      <c r="H153" s="137">
        <v>1</v>
      </c>
      <c r="I153" s="138"/>
      <c r="J153" s="139">
        <f>ROUND(I153*H153,2)</f>
        <v>0</v>
      </c>
      <c r="K153" s="135" t="s">
        <v>3</v>
      </c>
      <c r="L153" s="18"/>
      <c r="M153" s="140" t="s">
        <v>3</v>
      </c>
      <c r="N153" s="141" t="s">
        <v>43</v>
      </c>
      <c r="O153" s="40"/>
      <c r="P153" s="142">
        <f>O153*H153</f>
        <v>0</v>
      </c>
      <c r="Q153" s="142">
        <v>0</v>
      </c>
      <c r="R153" s="142">
        <f>Q153*H153</f>
        <v>0</v>
      </c>
      <c r="S153" s="142">
        <v>0</v>
      </c>
      <c r="T153" s="143">
        <f>S153*H153</f>
        <v>0</v>
      </c>
      <c r="U153" s="17"/>
      <c r="V153" s="17"/>
      <c r="W153" s="17"/>
      <c r="X153" s="17"/>
      <c r="Y153" s="17"/>
      <c r="Z153" s="17"/>
      <c r="AA153" s="17"/>
      <c r="AB153" s="17"/>
      <c r="AC153" s="17"/>
      <c r="AD153" s="17"/>
      <c r="AE153" s="17"/>
      <c r="AR153" s="144" t="s">
        <v>126</v>
      </c>
      <c r="AT153" s="144" t="s">
        <v>121</v>
      </c>
      <c r="AU153" s="144" t="s">
        <v>82</v>
      </c>
      <c r="AY153" s="3" t="s">
        <v>119</v>
      </c>
      <c r="BE153" s="145">
        <f>IF(N153="základní",J153,0)</f>
        <v>0</v>
      </c>
      <c r="BF153" s="145">
        <f>IF(N153="snížená",J153,0)</f>
        <v>0</v>
      </c>
      <c r="BG153" s="145">
        <f>IF(N153="zákl. přenesená",J153,0)</f>
        <v>0</v>
      </c>
      <c r="BH153" s="145">
        <f>IF(N153="sníž. přenesená",J153,0)</f>
        <v>0</v>
      </c>
      <c r="BI153" s="145">
        <f>IF(N153="nulová",J153,0)</f>
        <v>0</v>
      </c>
      <c r="BJ153" s="3" t="s">
        <v>80</v>
      </c>
      <c r="BK153" s="145">
        <f>ROUND(I153*H153,2)</f>
        <v>0</v>
      </c>
      <c r="BL153" s="3" t="s">
        <v>126</v>
      </c>
      <c r="BM153" s="144" t="s">
        <v>358</v>
      </c>
    </row>
    <row r="154" spans="1:65" s="21" customFormat="1" ht="16.5" customHeight="1">
      <c r="A154" s="17"/>
      <c r="B154" s="18"/>
      <c r="C154" s="133" t="s">
        <v>359</v>
      </c>
      <c r="D154" s="133" t="s">
        <v>121</v>
      </c>
      <c r="E154" s="134" t="s">
        <v>360</v>
      </c>
      <c r="F154" s="135" t="s">
        <v>361</v>
      </c>
      <c r="G154" s="136" t="s">
        <v>269</v>
      </c>
      <c r="H154" s="137">
        <v>1</v>
      </c>
      <c r="I154" s="138"/>
      <c r="J154" s="139">
        <f>ROUND(I154*H154,2)</f>
        <v>0</v>
      </c>
      <c r="K154" s="135" t="s">
        <v>3</v>
      </c>
      <c r="L154" s="18"/>
      <c r="M154" s="140" t="s">
        <v>3</v>
      </c>
      <c r="N154" s="141" t="s">
        <v>43</v>
      </c>
      <c r="O154" s="40"/>
      <c r="P154" s="142">
        <f>O154*H154</f>
        <v>0</v>
      </c>
      <c r="Q154" s="142">
        <v>0</v>
      </c>
      <c r="R154" s="142">
        <f>Q154*H154</f>
        <v>0</v>
      </c>
      <c r="S154" s="142">
        <v>0</v>
      </c>
      <c r="T154" s="143">
        <f>S154*H154</f>
        <v>0</v>
      </c>
      <c r="U154" s="17"/>
      <c r="V154" s="17"/>
      <c r="W154" s="17"/>
      <c r="X154" s="17"/>
      <c r="Y154" s="17"/>
      <c r="Z154" s="17"/>
      <c r="AA154" s="17"/>
      <c r="AB154" s="17"/>
      <c r="AC154" s="17"/>
      <c r="AD154" s="17"/>
      <c r="AE154" s="17"/>
      <c r="AR154" s="144" t="s">
        <v>126</v>
      </c>
      <c r="AT154" s="144" t="s">
        <v>121</v>
      </c>
      <c r="AU154" s="144" t="s">
        <v>82</v>
      </c>
      <c r="AY154" s="3" t="s">
        <v>119</v>
      </c>
      <c r="BE154" s="145">
        <f>IF(N154="základní",J154,0)</f>
        <v>0</v>
      </c>
      <c r="BF154" s="145">
        <f>IF(N154="snížená",J154,0)</f>
        <v>0</v>
      </c>
      <c r="BG154" s="145">
        <f>IF(N154="zákl. přenesená",J154,0)</f>
        <v>0</v>
      </c>
      <c r="BH154" s="145">
        <f>IF(N154="sníž. přenesená",J154,0)</f>
        <v>0</v>
      </c>
      <c r="BI154" s="145">
        <f>IF(N154="nulová",J154,0)</f>
        <v>0</v>
      </c>
      <c r="BJ154" s="3" t="s">
        <v>80</v>
      </c>
      <c r="BK154" s="145">
        <f>ROUND(I154*H154,2)</f>
        <v>0</v>
      </c>
      <c r="BL154" s="3" t="s">
        <v>126</v>
      </c>
      <c r="BM154" s="144" t="s">
        <v>362</v>
      </c>
    </row>
    <row r="155" spans="1:65" s="21" customFormat="1" ht="19.5">
      <c r="A155" s="17"/>
      <c r="B155" s="18"/>
      <c r="C155" s="17"/>
      <c r="D155" s="150" t="s">
        <v>130</v>
      </c>
      <c r="E155" s="17"/>
      <c r="F155" s="151" t="s">
        <v>363</v>
      </c>
      <c r="G155" s="17"/>
      <c r="H155" s="17"/>
      <c r="I155" s="17"/>
      <c r="J155" s="17"/>
      <c r="K155" s="17"/>
      <c r="L155" s="18"/>
      <c r="M155" s="148"/>
      <c r="N155" s="149"/>
      <c r="O155" s="40"/>
      <c r="P155" s="40"/>
      <c r="Q155" s="40"/>
      <c r="R155" s="40"/>
      <c r="S155" s="40"/>
      <c r="T155" s="41"/>
      <c r="U155" s="17"/>
      <c r="V155" s="17"/>
      <c r="W155" s="17"/>
      <c r="X155" s="17"/>
      <c r="Y155" s="17"/>
      <c r="Z155" s="17"/>
      <c r="AA155" s="17"/>
      <c r="AB155" s="17"/>
      <c r="AC155" s="17"/>
      <c r="AD155" s="17"/>
      <c r="AE155" s="17"/>
      <c r="AT155" s="3" t="s">
        <v>130</v>
      </c>
      <c r="AU155" s="3" t="s">
        <v>82</v>
      </c>
    </row>
    <row r="156" spans="1:65" s="21" customFormat="1" ht="16.5" customHeight="1">
      <c r="A156" s="17"/>
      <c r="B156" s="18"/>
      <c r="C156" s="133" t="s">
        <v>364</v>
      </c>
      <c r="D156" s="133" t="s">
        <v>121</v>
      </c>
      <c r="E156" s="134" t="s">
        <v>365</v>
      </c>
      <c r="F156" s="135" t="s">
        <v>366</v>
      </c>
      <c r="G156" s="136" t="s">
        <v>222</v>
      </c>
      <c r="H156" s="137">
        <v>9.8000000000000007</v>
      </c>
      <c r="I156" s="138"/>
      <c r="J156" s="139">
        <f>ROUND(I156*H156,2)</f>
        <v>0</v>
      </c>
      <c r="K156" s="135" t="s">
        <v>3</v>
      </c>
      <c r="L156" s="18"/>
      <c r="M156" s="140" t="s">
        <v>3</v>
      </c>
      <c r="N156" s="141" t="s">
        <v>43</v>
      </c>
      <c r="O156" s="40"/>
      <c r="P156" s="142">
        <f>O156*H156</f>
        <v>0</v>
      </c>
      <c r="Q156" s="142">
        <v>0</v>
      </c>
      <c r="R156" s="142">
        <f>Q156*H156</f>
        <v>0</v>
      </c>
      <c r="S156" s="142">
        <v>0</v>
      </c>
      <c r="T156" s="143">
        <f>S156*H156</f>
        <v>0</v>
      </c>
      <c r="U156" s="17"/>
      <c r="V156" s="17"/>
      <c r="W156" s="17"/>
      <c r="X156" s="17"/>
      <c r="Y156" s="17"/>
      <c r="Z156" s="17"/>
      <c r="AA156" s="17"/>
      <c r="AB156" s="17"/>
      <c r="AC156" s="17"/>
      <c r="AD156" s="17"/>
      <c r="AE156" s="17"/>
      <c r="AR156" s="144" t="s">
        <v>126</v>
      </c>
      <c r="AT156" s="144" t="s">
        <v>121</v>
      </c>
      <c r="AU156" s="144" t="s">
        <v>82</v>
      </c>
      <c r="AY156" s="3" t="s">
        <v>119</v>
      </c>
      <c r="BE156" s="145">
        <f>IF(N156="základní",J156,0)</f>
        <v>0</v>
      </c>
      <c r="BF156" s="145">
        <f>IF(N156="snížená",J156,0)</f>
        <v>0</v>
      </c>
      <c r="BG156" s="145">
        <f>IF(N156="zákl. přenesená",J156,0)</f>
        <v>0</v>
      </c>
      <c r="BH156" s="145">
        <f>IF(N156="sníž. přenesená",J156,0)</f>
        <v>0</v>
      </c>
      <c r="BI156" s="145">
        <f>IF(N156="nulová",J156,0)</f>
        <v>0</v>
      </c>
      <c r="BJ156" s="3" t="s">
        <v>80</v>
      </c>
      <c r="BK156" s="145">
        <f>ROUND(I156*H156,2)</f>
        <v>0</v>
      </c>
      <c r="BL156" s="3" t="s">
        <v>126</v>
      </c>
      <c r="BM156" s="144" t="s">
        <v>367</v>
      </c>
    </row>
    <row r="157" spans="1:65" s="21" customFormat="1" ht="19.5">
      <c r="A157" s="17"/>
      <c r="B157" s="18"/>
      <c r="C157" s="17"/>
      <c r="D157" s="150" t="s">
        <v>130</v>
      </c>
      <c r="E157" s="17"/>
      <c r="F157" s="151" t="s">
        <v>368</v>
      </c>
      <c r="G157" s="17"/>
      <c r="H157" s="17"/>
      <c r="I157" s="17"/>
      <c r="J157" s="17"/>
      <c r="K157" s="17"/>
      <c r="L157" s="18"/>
      <c r="M157" s="148"/>
      <c r="N157" s="149"/>
      <c r="O157" s="40"/>
      <c r="P157" s="40"/>
      <c r="Q157" s="40"/>
      <c r="R157" s="40"/>
      <c r="S157" s="40"/>
      <c r="T157" s="41"/>
      <c r="U157" s="17"/>
      <c r="V157" s="17"/>
      <c r="W157" s="17"/>
      <c r="X157" s="17"/>
      <c r="Y157" s="17"/>
      <c r="Z157" s="17"/>
      <c r="AA157" s="17"/>
      <c r="AB157" s="17"/>
      <c r="AC157" s="17"/>
      <c r="AD157" s="17"/>
      <c r="AE157" s="17"/>
      <c r="AT157" s="3" t="s">
        <v>130</v>
      </c>
      <c r="AU157" s="3" t="s">
        <v>82</v>
      </c>
    </row>
    <row r="158" spans="1:65" s="21" customFormat="1" ht="16.5" customHeight="1">
      <c r="A158" s="17"/>
      <c r="B158" s="18"/>
      <c r="C158" s="133" t="s">
        <v>369</v>
      </c>
      <c r="D158" s="133" t="s">
        <v>121</v>
      </c>
      <c r="E158" s="134" t="s">
        <v>370</v>
      </c>
      <c r="F158" s="135" t="s">
        <v>371</v>
      </c>
      <c r="G158" s="136" t="s">
        <v>216</v>
      </c>
      <c r="H158" s="137">
        <v>7</v>
      </c>
      <c r="I158" s="138"/>
      <c r="J158" s="139">
        <f>ROUND(I158*H158,2)</f>
        <v>0</v>
      </c>
      <c r="K158" s="135" t="s">
        <v>3</v>
      </c>
      <c r="L158" s="18"/>
      <c r="M158" s="140" t="s">
        <v>3</v>
      </c>
      <c r="N158" s="141" t="s">
        <v>43</v>
      </c>
      <c r="O158" s="40"/>
      <c r="P158" s="142">
        <f>O158*H158</f>
        <v>0</v>
      </c>
      <c r="Q158" s="142">
        <v>0</v>
      </c>
      <c r="R158" s="142">
        <f>Q158*H158</f>
        <v>0</v>
      </c>
      <c r="S158" s="142">
        <v>0</v>
      </c>
      <c r="T158" s="143">
        <f>S158*H158</f>
        <v>0</v>
      </c>
      <c r="U158" s="17"/>
      <c r="V158" s="17"/>
      <c r="W158" s="17"/>
      <c r="X158" s="17"/>
      <c r="Y158" s="17"/>
      <c r="Z158" s="17"/>
      <c r="AA158" s="17"/>
      <c r="AB158" s="17"/>
      <c r="AC158" s="17"/>
      <c r="AD158" s="17"/>
      <c r="AE158" s="17"/>
      <c r="AR158" s="144" t="s">
        <v>126</v>
      </c>
      <c r="AT158" s="144" t="s">
        <v>121</v>
      </c>
      <c r="AU158" s="144" t="s">
        <v>82</v>
      </c>
      <c r="AY158" s="3" t="s">
        <v>119</v>
      </c>
      <c r="BE158" s="145">
        <f>IF(N158="základní",J158,0)</f>
        <v>0</v>
      </c>
      <c r="BF158" s="145">
        <f>IF(N158="snížená",J158,0)</f>
        <v>0</v>
      </c>
      <c r="BG158" s="145">
        <f>IF(N158="zákl. přenesená",J158,0)</f>
        <v>0</v>
      </c>
      <c r="BH158" s="145">
        <f>IF(N158="sníž. přenesená",J158,0)</f>
        <v>0</v>
      </c>
      <c r="BI158" s="145">
        <f>IF(N158="nulová",J158,0)</f>
        <v>0</v>
      </c>
      <c r="BJ158" s="3" t="s">
        <v>80</v>
      </c>
      <c r="BK158" s="145">
        <f>ROUND(I158*H158,2)</f>
        <v>0</v>
      </c>
      <c r="BL158" s="3" t="s">
        <v>126</v>
      </c>
      <c r="BM158" s="144" t="s">
        <v>372</v>
      </c>
    </row>
    <row r="159" spans="1:65" s="21" customFormat="1" ht="16.5" customHeight="1">
      <c r="A159" s="17"/>
      <c r="B159" s="18"/>
      <c r="C159" s="133" t="s">
        <v>373</v>
      </c>
      <c r="D159" s="133" t="s">
        <v>121</v>
      </c>
      <c r="E159" s="134" t="s">
        <v>240</v>
      </c>
      <c r="F159" s="135" t="s">
        <v>374</v>
      </c>
      <c r="G159" s="136" t="s">
        <v>216</v>
      </c>
      <c r="H159" s="137">
        <v>1</v>
      </c>
      <c r="I159" s="138"/>
      <c r="J159" s="139">
        <f>ROUND(I159*H159,2)</f>
        <v>0</v>
      </c>
      <c r="K159" s="135" t="s">
        <v>3</v>
      </c>
      <c r="L159" s="18"/>
      <c r="M159" s="140" t="s">
        <v>3</v>
      </c>
      <c r="N159" s="141" t="s">
        <v>43</v>
      </c>
      <c r="O159" s="40"/>
      <c r="P159" s="142">
        <f>O159*H159</f>
        <v>0</v>
      </c>
      <c r="Q159" s="142">
        <v>0</v>
      </c>
      <c r="R159" s="142">
        <f>Q159*H159</f>
        <v>0</v>
      </c>
      <c r="S159" s="142">
        <v>0</v>
      </c>
      <c r="T159" s="143">
        <f>S159*H159</f>
        <v>0</v>
      </c>
      <c r="U159" s="17"/>
      <c r="V159" s="17"/>
      <c r="W159" s="17"/>
      <c r="X159" s="17"/>
      <c r="Y159" s="17"/>
      <c r="Z159" s="17"/>
      <c r="AA159" s="17"/>
      <c r="AB159" s="17"/>
      <c r="AC159" s="17"/>
      <c r="AD159" s="17"/>
      <c r="AE159" s="17"/>
      <c r="AR159" s="144" t="s">
        <v>126</v>
      </c>
      <c r="AT159" s="144" t="s">
        <v>121</v>
      </c>
      <c r="AU159" s="144" t="s">
        <v>82</v>
      </c>
      <c r="AY159" s="3" t="s">
        <v>119</v>
      </c>
      <c r="BE159" s="145">
        <f>IF(N159="základní",J159,0)</f>
        <v>0</v>
      </c>
      <c r="BF159" s="145">
        <f>IF(N159="snížená",J159,0)</f>
        <v>0</v>
      </c>
      <c r="BG159" s="145">
        <f>IF(N159="zákl. přenesená",J159,0)</f>
        <v>0</v>
      </c>
      <c r="BH159" s="145">
        <f>IF(N159="sníž. přenesená",J159,0)</f>
        <v>0</v>
      </c>
      <c r="BI159" s="145">
        <f>IF(N159="nulová",J159,0)</f>
        <v>0</v>
      </c>
      <c r="BJ159" s="3" t="s">
        <v>80</v>
      </c>
      <c r="BK159" s="145">
        <f>ROUND(I159*H159,2)</f>
        <v>0</v>
      </c>
      <c r="BL159" s="3" t="s">
        <v>126</v>
      </c>
      <c r="BM159" s="144" t="s">
        <v>375</v>
      </c>
    </row>
    <row r="160" spans="1:65" s="21" customFormat="1" ht="19.5">
      <c r="A160" s="17"/>
      <c r="B160" s="18"/>
      <c r="C160" s="17"/>
      <c r="D160" s="150" t="s">
        <v>130</v>
      </c>
      <c r="E160" s="17"/>
      <c r="F160" s="151" t="s">
        <v>376</v>
      </c>
      <c r="G160" s="17"/>
      <c r="H160" s="17"/>
      <c r="I160" s="17"/>
      <c r="J160" s="17"/>
      <c r="K160" s="17"/>
      <c r="L160" s="18"/>
      <c r="M160" s="148"/>
      <c r="N160" s="149"/>
      <c r="O160" s="40"/>
      <c r="P160" s="40"/>
      <c r="Q160" s="40"/>
      <c r="R160" s="40"/>
      <c r="S160" s="40"/>
      <c r="T160" s="41"/>
      <c r="U160" s="17"/>
      <c r="V160" s="17"/>
      <c r="W160" s="17"/>
      <c r="X160" s="17"/>
      <c r="Y160" s="17"/>
      <c r="Z160" s="17"/>
      <c r="AA160" s="17"/>
      <c r="AB160" s="17"/>
      <c r="AC160" s="17"/>
      <c r="AD160" s="17"/>
      <c r="AE160" s="17"/>
      <c r="AT160" s="3" t="s">
        <v>130</v>
      </c>
      <c r="AU160" s="3" t="s">
        <v>82</v>
      </c>
    </row>
    <row r="161" spans="1:65" s="21" customFormat="1" ht="16.5" customHeight="1">
      <c r="A161" s="17"/>
      <c r="B161" s="18"/>
      <c r="C161" s="133" t="s">
        <v>377</v>
      </c>
      <c r="D161" s="133" t="s">
        <v>121</v>
      </c>
      <c r="E161" s="134" t="s">
        <v>378</v>
      </c>
      <c r="F161" s="135" t="s">
        <v>215</v>
      </c>
      <c r="G161" s="136" t="s">
        <v>216</v>
      </c>
      <c r="H161" s="137">
        <v>15</v>
      </c>
      <c r="I161" s="138"/>
      <c r="J161" s="139">
        <f>ROUND(I161*H161,2)</f>
        <v>0</v>
      </c>
      <c r="K161" s="135" t="s">
        <v>3</v>
      </c>
      <c r="L161" s="18"/>
      <c r="M161" s="140" t="s">
        <v>3</v>
      </c>
      <c r="N161" s="141" t="s">
        <v>43</v>
      </c>
      <c r="O161" s="40"/>
      <c r="P161" s="142">
        <f>O161*H161</f>
        <v>0</v>
      </c>
      <c r="Q161" s="142">
        <v>0</v>
      </c>
      <c r="R161" s="142">
        <f>Q161*H161</f>
        <v>0</v>
      </c>
      <c r="S161" s="142">
        <v>0</v>
      </c>
      <c r="T161" s="143">
        <f>S161*H161</f>
        <v>0</v>
      </c>
      <c r="U161" s="17"/>
      <c r="V161" s="17"/>
      <c r="W161" s="17"/>
      <c r="X161" s="17"/>
      <c r="Y161" s="17"/>
      <c r="Z161" s="17"/>
      <c r="AA161" s="17"/>
      <c r="AB161" s="17"/>
      <c r="AC161" s="17"/>
      <c r="AD161" s="17"/>
      <c r="AE161" s="17"/>
      <c r="AR161" s="144" t="s">
        <v>126</v>
      </c>
      <c r="AT161" s="144" t="s">
        <v>121</v>
      </c>
      <c r="AU161" s="144" t="s">
        <v>82</v>
      </c>
      <c r="AY161" s="3" t="s">
        <v>119</v>
      </c>
      <c r="BE161" s="145">
        <f>IF(N161="základní",J161,0)</f>
        <v>0</v>
      </c>
      <c r="BF161" s="145">
        <f>IF(N161="snížená",J161,0)</f>
        <v>0</v>
      </c>
      <c r="BG161" s="145">
        <f>IF(N161="zákl. přenesená",J161,0)</f>
        <v>0</v>
      </c>
      <c r="BH161" s="145">
        <f>IF(N161="sníž. přenesená",J161,0)</f>
        <v>0</v>
      </c>
      <c r="BI161" s="145">
        <f>IF(N161="nulová",J161,0)</f>
        <v>0</v>
      </c>
      <c r="BJ161" s="3" t="s">
        <v>80</v>
      </c>
      <c r="BK161" s="145">
        <f>ROUND(I161*H161,2)</f>
        <v>0</v>
      </c>
      <c r="BL161" s="3" t="s">
        <v>126</v>
      </c>
      <c r="BM161" s="144" t="s">
        <v>379</v>
      </c>
    </row>
    <row r="162" spans="1:65" s="21" customFormat="1" ht="68.25">
      <c r="A162" s="17"/>
      <c r="B162" s="18"/>
      <c r="C162" s="17"/>
      <c r="D162" s="150" t="s">
        <v>130</v>
      </c>
      <c r="E162" s="17"/>
      <c r="F162" s="151" t="s">
        <v>380</v>
      </c>
      <c r="G162" s="17"/>
      <c r="H162" s="17"/>
      <c r="I162" s="17"/>
      <c r="J162" s="17"/>
      <c r="K162" s="17"/>
      <c r="L162" s="18"/>
      <c r="M162" s="148"/>
      <c r="N162" s="149"/>
      <c r="O162" s="40"/>
      <c r="P162" s="40"/>
      <c r="Q162" s="40"/>
      <c r="R162" s="40"/>
      <c r="S162" s="40"/>
      <c r="T162" s="41"/>
      <c r="U162" s="17"/>
      <c r="V162" s="17"/>
      <c r="W162" s="17"/>
      <c r="X162" s="17"/>
      <c r="Y162" s="17"/>
      <c r="Z162" s="17"/>
      <c r="AA162" s="17"/>
      <c r="AB162" s="17"/>
      <c r="AC162" s="17"/>
      <c r="AD162" s="17"/>
      <c r="AE162" s="17"/>
      <c r="AT162" s="3" t="s">
        <v>130</v>
      </c>
      <c r="AU162" s="3" t="s">
        <v>82</v>
      </c>
    </row>
    <row r="163" spans="1:65" s="120" customFormat="1" ht="22.9" customHeight="1">
      <c r="B163" s="121"/>
      <c r="D163" s="122" t="s">
        <v>71</v>
      </c>
      <c r="E163" s="131" t="s">
        <v>244</v>
      </c>
      <c r="F163" s="131" t="s">
        <v>245</v>
      </c>
      <c r="J163" s="132">
        <f>BK163</f>
        <v>0</v>
      </c>
      <c r="L163" s="121"/>
      <c r="M163" s="125"/>
      <c r="N163" s="126"/>
      <c r="O163" s="126"/>
      <c r="P163" s="127">
        <f>SUM(P164:P165)</f>
        <v>0</v>
      </c>
      <c r="Q163" s="126"/>
      <c r="R163" s="127">
        <f>SUM(R164:R165)</f>
        <v>0</v>
      </c>
      <c r="S163" s="126"/>
      <c r="T163" s="128">
        <f>SUM(T164:T165)</f>
        <v>0</v>
      </c>
      <c r="AR163" s="122" t="s">
        <v>80</v>
      </c>
      <c r="AT163" s="129" t="s">
        <v>71</v>
      </c>
      <c r="AU163" s="129" t="s">
        <v>80</v>
      </c>
      <c r="AY163" s="122" t="s">
        <v>119</v>
      </c>
      <c r="BK163" s="130">
        <f>SUM(BK164:BK165)</f>
        <v>0</v>
      </c>
    </row>
    <row r="164" spans="1:65" s="21" customFormat="1" ht="24.2" customHeight="1">
      <c r="A164" s="17"/>
      <c r="B164" s="18"/>
      <c r="C164" s="133" t="s">
        <v>381</v>
      </c>
      <c r="D164" s="133" t="s">
        <v>121</v>
      </c>
      <c r="E164" s="134" t="s">
        <v>246</v>
      </c>
      <c r="F164" s="135" t="s">
        <v>247</v>
      </c>
      <c r="G164" s="136" t="s">
        <v>151</v>
      </c>
      <c r="H164" s="137">
        <v>69.113</v>
      </c>
      <c r="I164" s="138"/>
      <c r="J164" s="139">
        <f>ROUND(I164*H164,2)</f>
        <v>0</v>
      </c>
      <c r="K164" s="135" t="s">
        <v>125</v>
      </c>
      <c r="L164" s="18"/>
      <c r="M164" s="140" t="s">
        <v>3</v>
      </c>
      <c r="N164" s="141" t="s">
        <v>43</v>
      </c>
      <c r="O164" s="40"/>
      <c r="P164" s="142">
        <f>O164*H164</f>
        <v>0</v>
      </c>
      <c r="Q164" s="142">
        <v>0</v>
      </c>
      <c r="R164" s="142">
        <f>Q164*H164</f>
        <v>0</v>
      </c>
      <c r="S164" s="142">
        <v>0</v>
      </c>
      <c r="T164" s="143">
        <f>S164*H164</f>
        <v>0</v>
      </c>
      <c r="U164" s="17"/>
      <c r="V164" s="17"/>
      <c r="W164" s="17"/>
      <c r="X164" s="17"/>
      <c r="Y164" s="17"/>
      <c r="Z164" s="17"/>
      <c r="AA164" s="17"/>
      <c r="AB164" s="17"/>
      <c r="AC164" s="17"/>
      <c r="AD164" s="17"/>
      <c r="AE164" s="17"/>
      <c r="AR164" s="144" t="s">
        <v>126</v>
      </c>
      <c r="AT164" s="144" t="s">
        <v>121</v>
      </c>
      <c r="AU164" s="144" t="s">
        <v>82</v>
      </c>
      <c r="AY164" s="3" t="s">
        <v>119</v>
      </c>
      <c r="BE164" s="145">
        <f>IF(N164="základní",J164,0)</f>
        <v>0</v>
      </c>
      <c r="BF164" s="145">
        <f>IF(N164="snížená",J164,0)</f>
        <v>0</v>
      </c>
      <c r="BG164" s="145">
        <f>IF(N164="zákl. přenesená",J164,0)</f>
        <v>0</v>
      </c>
      <c r="BH164" s="145">
        <f>IF(N164="sníž. přenesená",J164,0)</f>
        <v>0</v>
      </c>
      <c r="BI164" s="145">
        <f>IF(N164="nulová",J164,0)</f>
        <v>0</v>
      </c>
      <c r="BJ164" s="3" t="s">
        <v>80</v>
      </c>
      <c r="BK164" s="145">
        <f>ROUND(I164*H164,2)</f>
        <v>0</v>
      </c>
      <c r="BL164" s="3" t="s">
        <v>126</v>
      </c>
      <c r="BM164" s="144" t="s">
        <v>382</v>
      </c>
    </row>
    <row r="165" spans="1:65" s="21" customFormat="1">
      <c r="A165" s="17"/>
      <c r="B165" s="18"/>
      <c r="C165" s="17"/>
      <c r="D165" s="146" t="s">
        <v>128</v>
      </c>
      <c r="E165" s="17"/>
      <c r="F165" s="147" t="s">
        <v>249</v>
      </c>
      <c r="G165" s="17"/>
      <c r="H165" s="17"/>
      <c r="I165" s="17"/>
      <c r="J165" s="17"/>
      <c r="K165" s="17"/>
      <c r="L165" s="18"/>
      <c r="M165" s="148"/>
      <c r="N165" s="149"/>
      <c r="O165" s="40"/>
      <c r="P165" s="40"/>
      <c r="Q165" s="40"/>
      <c r="R165" s="40"/>
      <c r="S165" s="40"/>
      <c r="T165" s="41"/>
      <c r="U165" s="17"/>
      <c r="V165" s="17"/>
      <c r="W165" s="17"/>
      <c r="X165" s="17"/>
      <c r="Y165" s="17"/>
      <c r="Z165" s="17"/>
      <c r="AA165" s="17"/>
      <c r="AB165" s="17"/>
      <c r="AC165" s="17"/>
      <c r="AD165" s="17"/>
      <c r="AE165" s="17"/>
      <c r="AT165" s="3" t="s">
        <v>128</v>
      </c>
      <c r="AU165" s="3" t="s">
        <v>82</v>
      </c>
    </row>
    <row r="166" spans="1:65" s="120" customFormat="1" ht="25.9" customHeight="1">
      <c r="B166" s="121"/>
      <c r="D166" s="122" t="s">
        <v>71</v>
      </c>
      <c r="E166" s="123" t="s">
        <v>383</v>
      </c>
      <c r="F166" s="123" t="s">
        <v>384</v>
      </c>
      <c r="J166" s="124">
        <f>BK166</f>
        <v>0</v>
      </c>
      <c r="L166" s="121"/>
      <c r="M166" s="125"/>
      <c r="N166" s="126"/>
      <c r="O166" s="126"/>
      <c r="P166" s="127">
        <f>P167</f>
        <v>0</v>
      </c>
      <c r="Q166" s="126"/>
      <c r="R166" s="127">
        <f>R167</f>
        <v>1.4184000000000002E-3</v>
      </c>
      <c r="S166" s="126"/>
      <c r="T166" s="128">
        <f>T167</f>
        <v>0</v>
      </c>
      <c r="AR166" s="122" t="s">
        <v>82</v>
      </c>
      <c r="AT166" s="129" t="s">
        <v>71</v>
      </c>
      <c r="AU166" s="129" t="s">
        <v>72</v>
      </c>
      <c r="AY166" s="122" t="s">
        <v>119</v>
      </c>
      <c r="BK166" s="130">
        <f>BK167</f>
        <v>0</v>
      </c>
    </row>
    <row r="167" spans="1:65" s="120" customFormat="1" ht="22.9" customHeight="1">
      <c r="B167" s="121"/>
      <c r="D167" s="122" t="s">
        <v>71</v>
      </c>
      <c r="E167" s="131" t="s">
        <v>385</v>
      </c>
      <c r="F167" s="131" t="s">
        <v>386</v>
      </c>
      <c r="J167" s="132">
        <f>BK167</f>
        <v>0</v>
      </c>
      <c r="L167" s="121"/>
      <c r="M167" s="125"/>
      <c r="N167" s="126"/>
      <c r="O167" s="126"/>
      <c r="P167" s="127">
        <f>SUM(P168:P171)</f>
        <v>0</v>
      </c>
      <c r="Q167" s="126"/>
      <c r="R167" s="127">
        <f>SUM(R168:R171)</f>
        <v>1.4184000000000002E-3</v>
      </c>
      <c r="S167" s="126"/>
      <c r="T167" s="128">
        <f>SUM(T168:T171)</f>
        <v>0</v>
      </c>
      <c r="AR167" s="122" t="s">
        <v>82</v>
      </c>
      <c r="AT167" s="129" t="s">
        <v>71</v>
      </c>
      <c r="AU167" s="129" t="s">
        <v>80</v>
      </c>
      <c r="AY167" s="122" t="s">
        <v>119</v>
      </c>
      <c r="BK167" s="130">
        <f>SUM(BK168:BK171)</f>
        <v>0</v>
      </c>
    </row>
    <row r="168" spans="1:65" s="21" customFormat="1" ht="24.2" customHeight="1">
      <c r="A168" s="17"/>
      <c r="B168" s="18"/>
      <c r="C168" s="133" t="s">
        <v>387</v>
      </c>
      <c r="D168" s="133" t="s">
        <v>121</v>
      </c>
      <c r="E168" s="134" t="s">
        <v>388</v>
      </c>
      <c r="F168" s="135" t="s">
        <v>389</v>
      </c>
      <c r="G168" s="136" t="s">
        <v>177</v>
      </c>
      <c r="H168" s="137">
        <v>12.48</v>
      </c>
      <c r="I168" s="138"/>
      <c r="J168" s="139">
        <f>ROUND(I168*H168,2)</f>
        <v>0</v>
      </c>
      <c r="K168" s="135" t="s">
        <v>125</v>
      </c>
      <c r="L168" s="18"/>
      <c r="M168" s="140" t="s">
        <v>3</v>
      </c>
      <c r="N168" s="141" t="s">
        <v>43</v>
      </c>
      <c r="O168" s="40"/>
      <c r="P168" s="142">
        <f>O168*H168</f>
        <v>0</v>
      </c>
      <c r="Q168" s="142">
        <v>8.0000000000000007E-5</v>
      </c>
      <c r="R168" s="142">
        <f>Q168*H168</f>
        <v>9.984000000000002E-4</v>
      </c>
      <c r="S168" s="142">
        <v>0</v>
      </c>
      <c r="T168" s="143">
        <f>S168*H168</f>
        <v>0</v>
      </c>
      <c r="U168" s="17"/>
      <c r="V168" s="17"/>
      <c r="W168" s="17"/>
      <c r="X168" s="17"/>
      <c r="Y168" s="17"/>
      <c r="Z168" s="17"/>
      <c r="AA168" s="17"/>
      <c r="AB168" s="17"/>
      <c r="AC168" s="17"/>
      <c r="AD168" s="17"/>
      <c r="AE168" s="17"/>
      <c r="AR168" s="144" t="s">
        <v>213</v>
      </c>
      <c r="AT168" s="144" t="s">
        <v>121</v>
      </c>
      <c r="AU168" s="144" t="s">
        <v>82</v>
      </c>
      <c r="AY168" s="3" t="s">
        <v>119</v>
      </c>
      <c r="BE168" s="145">
        <f>IF(N168="základní",J168,0)</f>
        <v>0</v>
      </c>
      <c r="BF168" s="145">
        <f>IF(N168="snížená",J168,0)</f>
        <v>0</v>
      </c>
      <c r="BG168" s="145">
        <f>IF(N168="zákl. přenesená",J168,0)</f>
        <v>0</v>
      </c>
      <c r="BH168" s="145">
        <f>IF(N168="sníž. přenesená",J168,0)</f>
        <v>0</v>
      </c>
      <c r="BI168" s="145">
        <f>IF(N168="nulová",J168,0)</f>
        <v>0</v>
      </c>
      <c r="BJ168" s="3" t="s">
        <v>80</v>
      </c>
      <c r="BK168" s="145">
        <f>ROUND(I168*H168,2)</f>
        <v>0</v>
      </c>
      <c r="BL168" s="3" t="s">
        <v>213</v>
      </c>
      <c r="BM168" s="144" t="s">
        <v>390</v>
      </c>
    </row>
    <row r="169" spans="1:65" s="21" customFormat="1">
      <c r="A169" s="17"/>
      <c r="B169" s="18"/>
      <c r="C169" s="17"/>
      <c r="D169" s="146" t="s">
        <v>128</v>
      </c>
      <c r="E169" s="17"/>
      <c r="F169" s="147" t="s">
        <v>391</v>
      </c>
      <c r="G169" s="17"/>
      <c r="H169" s="17"/>
      <c r="I169" s="17"/>
      <c r="J169" s="17"/>
      <c r="K169" s="17"/>
      <c r="L169" s="18"/>
      <c r="M169" s="148"/>
      <c r="N169" s="149"/>
      <c r="O169" s="40"/>
      <c r="P169" s="40"/>
      <c r="Q169" s="40"/>
      <c r="R169" s="40"/>
      <c r="S169" s="40"/>
      <c r="T169" s="41"/>
      <c r="U169" s="17"/>
      <c r="V169" s="17"/>
      <c r="W169" s="17"/>
      <c r="X169" s="17"/>
      <c r="Y169" s="17"/>
      <c r="Z169" s="17"/>
      <c r="AA169" s="17"/>
      <c r="AB169" s="17"/>
      <c r="AC169" s="17"/>
      <c r="AD169" s="17"/>
      <c r="AE169" s="17"/>
      <c r="AT169" s="3" t="s">
        <v>128</v>
      </c>
      <c r="AU169" s="3" t="s">
        <v>82</v>
      </c>
    </row>
    <row r="170" spans="1:65" s="21" customFormat="1" ht="24.2" customHeight="1">
      <c r="A170" s="17"/>
      <c r="B170" s="18"/>
      <c r="C170" s="133" t="s">
        <v>392</v>
      </c>
      <c r="D170" s="133" t="s">
        <v>121</v>
      </c>
      <c r="E170" s="134" t="s">
        <v>393</v>
      </c>
      <c r="F170" s="135" t="s">
        <v>394</v>
      </c>
      <c r="G170" s="136" t="s">
        <v>177</v>
      </c>
      <c r="H170" s="137">
        <v>3</v>
      </c>
      <c r="I170" s="138"/>
      <c r="J170" s="139">
        <f>ROUND(I170*H170,2)</f>
        <v>0</v>
      </c>
      <c r="K170" s="135" t="s">
        <v>125</v>
      </c>
      <c r="L170" s="18"/>
      <c r="M170" s="140" t="s">
        <v>3</v>
      </c>
      <c r="N170" s="141" t="s">
        <v>43</v>
      </c>
      <c r="O170" s="40"/>
      <c r="P170" s="142">
        <f>O170*H170</f>
        <v>0</v>
      </c>
      <c r="Q170" s="142">
        <v>1.3999999999999999E-4</v>
      </c>
      <c r="R170" s="142">
        <f>Q170*H170</f>
        <v>4.1999999999999996E-4</v>
      </c>
      <c r="S170" s="142">
        <v>0</v>
      </c>
      <c r="T170" s="143">
        <f>S170*H170</f>
        <v>0</v>
      </c>
      <c r="U170" s="17"/>
      <c r="V170" s="17"/>
      <c r="W170" s="17"/>
      <c r="X170" s="17"/>
      <c r="Y170" s="17"/>
      <c r="Z170" s="17"/>
      <c r="AA170" s="17"/>
      <c r="AB170" s="17"/>
      <c r="AC170" s="17"/>
      <c r="AD170" s="17"/>
      <c r="AE170" s="17"/>
      <c r="AR170" s="144" t="s">
        <v>213</v>
      </c>
      <c r="AT170" s="144" t="s">
        <v>121</v>
      </c>
      <c r="AU170" s="144" t="s">
        <v>82</v>
      </c>
      <c r="AY170" s="3" t="s">
        <v>119</v>
      </c>
      <c r="BE170" s="145">
        <f>IF(N170="základní",J170,0)</f>
        <v>0</v>
      </c>
      <c r="BF170" s="145">
        <f>IF(N170="snížená",J170,0)</f>
        <v>0</v>
      </c>
      <c r="BG170" s="145">
        <f>IF(N170="zákl. přenesená",J170,0)</f>
        <v>0</v>
      </c>
      <c r="BH170" s="145">
        <f>IF(N170="sníž. přenesená",J170,0)</f>
        <v>0</v>
      </c>
      <c r="BI170" s="145">
        <f>IF(N170="nulová",J170,0)</f>
        <v>0</v>
      </c>
      <c r="BJ170" s="3" t="s">
        <v>80</v>
      </c>
      <c r="BK170" s="145">
        <f>ROUND(I170*H170,2)</f>
        <v>0</v>
      </c>
      <c r="BL170" s="3" t="s">
        <v>213</v>
      </c>
      <c r="BM170" s="144" t="s">
        <v>395</v>
      </c>
    </row>
    <row r="171" spans="1:65" s="21" customFormat="1">
      <c r="A171" s="17"/>
      <c r="B171" s="18"/>
      <c r="C171" s="17"/>
      <c r="D171" s="146" t="s">
        <v>128</v>
      </c>
      <c r="E171" s="17"/>
      <c r="F171" s="147" t="s">
        <v>396</v>
      </c>
      <c r="G171" s="17"/>
      <c r="H171" s="17"/>
      <c r="I171" s="17"/>
      <c r="J171" s="17"/>
      <c r="K171" s="17"/>
      <c r="L171" s="18"/>
      <c r="M171" s="152"/>
      <c r="N171" s="153"/>
      <c r="O171" s="154"/>
      <c r="P171" s="154"/>
      <c r="Q171" s="154"/>
      <c r="R171" s="154"/>
      <c r="S171" s="154"/>
      <c r="T171" s="155"/>
      <c r="U171" s="17"/>
      <c r="V171" s="17"/>
      <c r="W171" s="17"/>
      <c r="X171" s="17"/>
      <c r="Y171" s="17"/>
      <c r="Z171" s="17"/>
      <c r="AA171" s="17"/>
      <c r="AB171" s="17"/>
      <c r="AC171" s="17"/>
      <c r="AD171" s="17"/>
      <c r="AE171" s="17"/>
      <c r="AT171" s="3" t="s">
        <v>128</v>
      </c>
      <c r="AU171" s="3" t="s">
        <v>82</v>
      </c>
    </row>
    <row r="172" spans="1:65" s="21" customFormat="1" ht="6.95" customHeight="1">
      <c r="A172" s="17"/>
      <c r="B172" s="28"/>
      <c r="C172" s="29"/>
      <c r="D172" s="29"/>
      <c r="E172" s="29"/>
      <c r="F172" s="29"/>
      <c r="G172" s="29"/>
      <c r="H172" s="29"/>
      <c r="I172" s="29"/>
      <c r="J172" s="29"/>
      <c r="K172" s="29"/>
      <c r="L172" s="18"/>
      <c r="M172" s="17"/>
      <c r="O172" s="17"/>
      <c r="P172" s="17"/>
      <c r="Q172" s="17"/>
      <c r="R172" s="17"/>
      <c r="S172" s="17"/>
      <c r="T172" s="17"/>
      <c r="U172" s="17"/>
      <c r="V172" s="17"/>
      <c r="W172" s="17"/>
      <c r="X172" s="17"/>
      <c r="Y172" s="17"/>
      <c r="Z172" s="17"/>
      <c r="AA172" s="17"/>
      <c r="AB172" s="17"/>
      <c r="AC172" s="17"/>
      <c r="AD172" s="17"/>
      <c r="AE172" s="17"/>
    </row>
  </sheetData>
  <sheetProtection algorithmName="SHA-512" hashValue="M/vcYCTkIICq8ane9YH1C/o82MIZCybXBowvOSvDZklbX8JNZ0PBsrxDnwYaUEYPDM0N0pI8qTmH02BcHLXqpg==" saltValue="9aPJlQUgGlhudEFw68X21A==" spinCount="100000" sheet="1" objects="1" scenarios="1"/>
  <protectedRanges>
    <protectedRange sqref="J12" name="Oblast2"/>
    <protectedRange sqref="E18 J17 J18 I93 I95 I97 I99 I102 I105 I109 I112 I115 I117 I120 I123 I126 I128 I131 I133 I135 I137 I138 I140 I142 I144 I146 I149 I151 I153 I154 I156 I158 I159 I161 I164 I168 I170" name="Oblast1"/>
  </protectedRanges>
  <autoFilter ref="C89:K171"/>
  <mergeCells count="9">
    <mergeCell ref="E50:H50"/>
    <mergeCell ref="E80:H80"/>
    <mergeCell ref="E82:H82"/>
    <mergeCell ref="L2:V2"/>
    <mergeCell ref="E7:H7"/>
    <mergeCell ref="E9:H9"/>
    <mergeCell ref="E18:H18"/>
    <mergeCell ref="E27:H27"/>
    <mergeCell ref="E48:H48"/>
  </mergeCells>
  <hyperlinks>
    <hyperlink ref="F94" r:id="rId1"/>
    <hyperlink ref="F96" r:id="rId2"/>
    <hyperlink ref="F98" r:id="rId3"/>
    <hyperlink ref="F103" r:id="rId4"/>
    <hyperlink ref="F106" r:id="rId5"/>
    <hyperlink ref="F110" r:id="rId6"/>
    <hyperlink ref="F113" r:id="rId7"/>
    <hyperlink ref="F116" r:id="rId8"/>
    <hyperlink ref="F118" r:id="rId9"/>
    <hyperlink ref="F121" r:id="rId10"/>
    <hyperlink ref="F124" r:id="rId11"/>
    <hyperlink ref="F132" r:id="rId12"/>
    <hyperlink ref="F134" r:id="rId13"/>
    <hyperlink ref="F136" r:id="rId14"/>
    <hyperlink ref="F139" r:id="rId15"/>
    <hyperlink ref="F150" r:id="rId16"/>
    <hyperlink ref="F152" r:id="rId17"/>
    <hyperlink ref="F165" r:id="rId18"/>
    <hyperlink ref="F169" r:id="rId19"/>
    <hyperlink ref="F171" r:id="rId2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election activeCell="I85" sqref="I85"/>
    </sheetView>
  </sheetViews>
  <sheetFormatPr defaultRowHeight="11.25"/>
  <cols>
    <col min="1" max="1" width="8.33203125" style="2" customWidth="1"/>
    <col min="2" max="2" width="1.1640625" style="2" customWidth="1"/>
    <col min="3" max="3" width="4.1640625" style="2" customWidth="1"/>
    <col min="4" max="4" width="4.33203125" style="2" customWidth="1"/>
    <col min="5" max="5" width="17.1640625" style="2" customWidth="1"/>
    <col min="6" max="6" width="50.83203125" style="2" customWidth="1"/>
    <col min="7" max="7" width="7.5" style="2" customWidth="1"/>
    <col min="8" max="8" width="14" style="2" customWidth="1"/>
    <col min="9" max="9" width="15.83203125" style="2" customWidth="1"/>
    <col min="10" max="11" width="22.33203125" style="2" customWidth="1"/>
    <col min="12" max="12" width="9.33203125" style="2" customWidth="1"/>
    <col min="13" max="13" width="10.83203125" style="2" hidden="1" customWidth="1"/>
    <col min="14" max="14" width="9.33203125" style="2" hidden="1"/>
    <col min="15" max="20" width="14.1640625" style="2" hidden="1" customWidth="1"/>
    <col min="21" max="21" width="16.33203125" style="2" hidden="1" customWidth="1"/>
    <col min="22" max="22" width="12.33203125" style="2" customWidth="1"/>
    <col min="23" max="23" width="16.33203125" style="2" customWidth="1"/>
    <col min="24" max="24" width="12.33203125" style="2" customWidth="1"/>
    <col min="25" max="25" width="15" style="2" customWidth="1"/>
    <col min="26" max="26" width="11" style="2" customWidth="1"/>
    <col min="27" max="27" width="15" style="2" customWidth="1"/>
    <col min="28" max="28" width="16.33203125" style="2" customWidth="1"/>
    <col min="29" max="29" width="11" style="2" customWidth="1"/>
    <col min="30" max="30" width="15" style="2" customWidth="1"/>
    <col min="31" max="31" width="16.33203125" style="2" customWidth="1"/>
    <col min="32" max="43" width="9.33203125" style="2"/>
    <col min="44" max="65" width="9.33203125" style="2" hidden="1"/>
    <col min="66" max="16384" width="9.33203125" style="2"/>
  </cols>
  <sheetData>
    <row r="2" spans="1:46" ht="36.950000000000003" customHeight="1">
      <c r="L2" s="172" t="s">
        <v>6</v>
      </c>
      <c r="M2" s="173"/>
      <c r="N2" s="173"/>
      <c r="O2" s="173"/>
      <c r="P2" s="173"/>
      <c r="Q2" s="173"/>
      <c r="R2" s="173"/>
      <c r="S2" s="173"/>
      <c r="T2" s="173"/>
      <c r="U2" s="173"/>
      <c r="V2" s="173"/>
      <c r="AT2" s="3" t="s">
        <v>88</v>
      </c>
    </row>
    <row r="3" spans="1:46" ht="6.95" customHeight="1">
      <c r="B3" s="4"/>
      <c r="C3" s="5"/>
      <c r="D3" s="5"/>
      <c r="E3" s="5"/>
      <c r="F3" s="5"/>
      <c r="G3" s="5"/>
      <c r="H3" s="5"/>
      <c r="I3" s="5"/>
      <c r="J3" s="5"/>
      <c r="K3" s="5"/>
      <c r="L3" s="6"/>
      <c r="AT3" s="3" t="s">
        <v>82</v>
      </c>
    </row>
    <row r="4" spans="1:46" ht="24.95" customHeight="1">
      <c r="B4" s="6"/>
      <c r="D4" s="7" t="s">
        <v>89</v>
      </c>
      <c r="L4" s="6"/>
      <c r="M4" s="76" t="s">
        <v>11</v>
      </c>
      <c r="AT4" s="3" t="s">
        <v>4</v>
      </c>
    </row>
    <row r="5" spans="1:46" ht="6.95" customHeight="1">
      <c r="B5" s="6"/>
      <c r="L5" s="6"/>
    </row>
    <row r="6" spans="1:46" ht="12" customHeight="1">
      <c r="B6" s="6"/>
      <c r="D6" s="12" t="s">
        <v>17</v>
      </c>
      <c r="L6" s="6"/>
    </row>
    <row r="7" spans="1:46" ht="16.5" customHeight="1">
      <c r="B7" s="6"/>
      <c r="E7" s="211" t="str">
        <f>'Rekapitulace stavby'!K6</f>
        <v>REVITALIZACE  RYBNÍKA  P.Č.  1394</v>
      </c>
      <c r="F7" s="212"/>
      <c r="G7" s="212"/>
      <c r="H7" s="212"/>
      <c r="L7" s="6"/>
    </row>
    <row r="8" spans="1:46" s="21" customFormat="1" ht="12" customHeight="1">
      <c r="A8" s="17"/>
      <c r="B8" s="18"/>
      <c r="C8" s="17"/>
      <c r="D8" s="12" t="s">
        <v>90</v>
      </c>
      <c r="E8" s="17"/>
      <c r="F8" s="17"/>
      <c r="G8" s="17"/>
      <c r="H8" s="17"/>
      <c r="I8" s="17"/>
      <c r="J8" s="17"/>
      <c r="K8" s="17"/>
      <c r="L8" s="77"/>
      <c r="S8" s="17"/>
      <c r="T8" s="17"/>
      <c r="U8" s="17"/>
      <c r="V8" s="17"/>
      <c r="W8" s="17"/>
      <c r="X8" s="17"/>
      <c r="Y8" s="17"/>
      <c r="Z8" s="17"/>
      <c r="AA8" s="17"/>
      <c r="AB8" s="17"/>
      <c r="AC8" s="17"/>
      <c r="AD8" s="17"/>
      <c r="AE8" s="17"/>
    </row>
    <row r="9" spans="1:46" s="21" customFormat="1" ht="16.5" customHeight="1">
      <c r="A9" s="17"/>
      <c r="B9" s="18"/>
      <c r="C9" s="17"/>
      <c r="D9" s="17"/>
      <c r="E9" s="177" t="s">
        <v>397</v>
      </c>
      <c r="F9" s="210"/>
      <c r="G9" s="210"/>
      <c r="H9" s="210"/>
      <c r="I9" s="17"/>
      <c r="J9" s="17"/>
      <c r="K9" s="17"/>
      <c r="L9" s="77"/>
      <c r="S9" s="17"/>
      <c r="T9" s="17"/>
      <c r="U9" s="17"/>
      <c r="V9" s="17"/>
      <c r="W9" s="17"/>
      <c r="X9" s="17"/>
      <c r="Y9" s="17"/>
      <c r="Z9" s="17"/>
      <c r="AA9" s="17"/>
      <c r="AB9" s="17"/>
      <c r="AC9" s="17"/>
      <c r="AD9" s="17"/>
      <c r="AE9" s="17"/>
    </row>
    <row r="10" spans="1:46" s="21" customFormat="1">
      <c r="A10" s="17"/>
      <c r="B10" s="18"/>
      <c r="C10" s="17"/>
      <c r="D10" s="17"/>
      <c r="E10" s="17"/>
      <c r="F10" s="17"/>
      <c r="G10" s="17"/>
      <c r="H10" s="17"/>
      <c r="I10" s="17"/>
      <c r="J10" s="17"/>
      <c r="K10" s="17"/>
      <c r="L10" s="77"/>
      <c r="S10" s="17"/>
      <c r="T10" s="17"/>
      <c r="U10" s="17"/>
      <c r="V10" s="17"/>
      <c r="W10" s="17"/>
      <c r="X10" s="17"/>
      <c r="Y10" s="17"/>
      <c r="Z10" s="17"/>
      <c r="AA10" s="17"/>
      <c r="AB10" s="17"/>
      <c r="AC10" s="17"/>
      <c r="AD10" s="17"/>
      <c r="AE10" s="17"/>
    </row>
    <row r="11" spans="1:46" s="21" customFormat="1" ht="12" customHeight="1">
      <c r="A11" s="17"/>
      <c r="B11" s="18"/>
      <c r="C11" s="17"/>
      <c r="D11" s="12" t="s">
        <v>19</v>
      </c>
      <c r="E11" s="17"/>
      <c r="F11" s="13" t="s">
        <v>3</v>
      </c>
      <c r="G11" s="17"/>
      <c r="H11" s="17"/>
      <c r="I11" s="12" t="s">
        <v>20</v>
      </c>
      <c r="J11" s="13" t="s">
        <v>3</v>
      </c>
      <c r="K11" s="17"/>
      <c r="L11" s="77"/>
      <c r="S11" s="17"/>
      <c r="T11" s="17"/>
      <c r="U11" s="17"/>
      <c r="V11" s="17"/>
      <c r="W11" s="17"/>
      <c r="X11" s="17"/>
      <c r="Y11" s="17"/>
      <c r="Z11" s="17"/>
      <c r="AA11" s="17"/>
      <c r="AB11" s="17"/>
      <c r="AC11" s="17"/>
      <c r="AD11" s="17"/>
      <c r="AE11" s="17"/>
    </row>
    <row r="12" spans="1:46" s="21" customFormat="1" ht="12" customHeight="1">
      <c r="A12" s="17"/>
      <c r="B12" s="18"/>
      <c r="C12" s="17"/>
      <c r="D12" s="12" t="s">
        <v>21</v>
      </c>
      <c r="E12" s="17"/>
      <c r="F12" s="13" t="s">
        <v>22</v>
      </c>
      <c r="G12" s="17"/>
      <c r="H12" s="17"/>
      <c r="I12" s="12" t="s">
        <v>23</v>
      </c>
      <c r="J12" s="171" t="str">
        <f>'Rekapitulace stavby'!AN8</f>
        <v>Vyplň údaj</v>
      </c>
      <c r="K12" s="17"/>
      <c r="L12" s="77"/>
      <c r="S12" s="17"/>
      <c r="T12" s="17"/>
      <c r="U12" s="17"/>
      <c r="V12" s="17"/>
      <c r="W12" s="17"/>
      <c r="X12" s="17"/>
      <c r="Y12" s="17"/>
      <c r="Z12" s="17"/>
      <c r="AA12" s="17"/>
      <c r="AB12" s="17"/>
      <c r="AC12" s="17"/>
      <c r="AD12" s="17"/>
      <c r="AE12" s="17"/>
    </row>
    <row r="13" spans="1:46" s="21" customFormat="1" ht="10.9" customHeight="1">
      <c r="A13" s="17"/>
      <c r="B13" s="18"/>
      <c r="C13" s="17"/>
      <c r="D13" s="17"/>
      <c r="E13" s="17"/>
      <c r="F13" s="17"/>
      <c r="G13" s="17"/>
      <c r="H13" s="17"/>
      <c r="I13" s="17"/>
      <c r="J13" s="17"/>
      <c r="K13" s="17"/>
      <c r="L13" s="77"/>
      <c r="S13" s="17"/>
      <c r="T13" s="17"/>
      <c r="U13" s="17"/>
      <c r="V13" s="17"/>
      <c r="W13" s="17"/>
      <c r="X13" s="17"/>
      <c r="Y13" s="17"/>
      <c r="Z13" s="17"/>
      <c r="AA13" s="17"/>
      <c r="AB13" s="17"/>
      <c r="AC13" s="17"/>
      <c r="AD13" s="17"/>
      <c r="AE13" s="17"/>
    </row>
    <row r="14" spans="1:46" s="21" customFormat="1" ht="12" customHeight="1">
      <c r="A14" s="17"/>
      <c r="B14" s="18"/>
      <c r="C14" s="17"/>
      <c r="D14" s="12" t="s">
        <v>24</v>
      </c>
      <c r="E14" s="17"/>
      <c r="F14" s="17"/>
      <c r="G14" s="17"/>
      <c r="H14" s="17"/>
      <c r="I14" s="12" t="s">
        <v>25</v>
      </c>
      <c r="J14" s="13" t="s">
        <v>26</v>
      </c>
      <c r="K14" s="17"/>
      <c r="L14" s="77"/>
      <c r="S14" s="17"/>
      <c r="T14" s="17"/>
      <c r="U14" s="17"/>
      <c r="V14" s="17"/>
      <c r="W14" s="17"/>
      <c r="X14" s="17"/>
      <c r="Y14" s="17"/>
      <c r="Z14" s="17"/>
      <c r="AA14" s="17"/>
      <c r="AB14" s="17"/>
      <c r="AC14" s="17"/>
      <c r="AD14" s="17"/>
      <c r="AE14" s="17"/>
    </row>
    <row r="15" spans="1:46" s="21" customFormat="1" ht="18" customHeight="1">
      <c r="A15" s="17"/>
      <c r="B15" s="18"/>
      <c r="C15" s="17"/>
      <c r="D15" s="17"/>
      <c r="E15" s="13" t="s">
        <v>27</v>
      </c>
      <c r="F15" s="17"/>
      <c r="G15" s="17"/>
      <c r="H15" s="17"/>
      <c r="I15" s="12" t="s">
        <v>28</v>
      </c>
      <c r="J15" s="13" t="s">
        <v>3</v>
      </c>
      <c r="K15" s="17"/>
      <c r="L15" s="77"/>
      <c r="S15" s="17"/>
      <c r="T15" s="17"/>
      <c r="U15" s="17"/>
      <c r="V15" s="17"/>
      <c r="W15" s="17"/>
      <c r="X15" s="17"/>
      <c r="Y15" s="17"/>
      <c r="Z15" s="17"/>
      <c r="AA15" s="17"/>
      <c r="AB15" s="17"/>
      <c r="AC15" s="17"/>
      <c r="AD15" s="17"/>
      <c r="AE15" s="17"/>
    </row>
    <row r="16" spans="1:46" s="21" customFormat="1" ht="6.95" customHeight="1">
      <c r="A16" s="17"/>
      <c r="B16" s="18"/>
      <c r="C16" s="17"/>
      <c r="D16" s="17"/>
      <c r="E16" s="17"/>
      <c r="F16" s="17"/>
      <c r="G16" s="17"/>
      <c r="H16" s="17"/>
      <c r="I16" s="17"/>
      <c r="J16" s="17"/>
      <c r="K16" s="17"/>
      <c r="L16" s="77"/>
      <c r="S16" s="17"/>
      <c r="T16" s="17"/>
      <c r="U16" s="17"/>
      <c r="V16" s="17"/>
      <c r="W16" s="17"/>
      <c r="X16" s="17"/>
      <c r="Y16" s="17"/>
      <c r="Z16" s="17"/>
      <c r="AA16" s="17"/>
      <c r="AB16" s="17"/>
      <c r="AC16" s="17"/>
      <c r="AD16" s="17"/>
      <c r="AE16" s="17"/>
    </row>
    <row r="17" spans="1:31" s="21" customFormat="1" ht="12" customHeight="1">
      <c r="A17" s="17"/>
      <c r="B17" s="18"/>
      <c r="C17" s="17"/>
      <c r="D17" s="12" t="s">
        <v>29</v>
      </c>
      <c r="E17" s="17"/>
      <c r="F17" s="17"/>
      <c r="G17" s="17"/>
      <c r="H17" s="17"/>
      <c r="I17" s="12" t="s">
        <v>25</v>
      </c>
      <c r="J17" s="14" t="str">
        <f>'Rekapitulace stavby'!AN13</f>
        <v>Vyplň údaj</v>
      </c>
      <c r="K17" s="17"/>
      <c r="L17" s="77"/>
      <c r="S17" s="17"/>
      <c r="T17" s="17"/>
      <c r="U17" s="17"/>
      <c r="V17" s="17"/>
      <c r="W17" s="17"/>
      <c r="X17" s="17"/>
      <c r="Y17" s="17"/>
      <c r="Z17" s="17"/>
      <c r="AA17" s="17"/>
      <c r="AB17" s="17"/>
      <c r="AC17" s="17"/>
      <c r="AD17" s="17"/>
      <c r="AE17" s="17"/>
    </row>
    <row r="18" spans="1:31" s="21" customFormat="1" ht="18" customHeight="1">
      <c r="A18" s="17"/>
      <c r="B18" s="18"/>
      <c r="C18" s="17"/>
      <c r="D18" s="17"/>
      <c r="E18" s="213" t="str">
        <f>'Rekapitulace stavby'!E14</f>
        <v>Vyplň údaj</v>
      </c>
      <c r="F18" s="202"/>
      <c r="G18" s="202"/>
      <c r="H18" s="202"/>
      <c r="I18" s="12" t="s">
        <v>28</v>
      </c>
      <c r="J18" s="14" t="str">
        <f>'Rekapitulace stavby'!AN14</f>
        <v>Vyplň údaj</v>
      </c>
      <c r="K18" s="17"/>
      <c r="L18" s="77"/>
      <c r="S18" s="17"/>
      <c r="T18" s="17"/>
      <c r="U18" s="17"/>
      <c r="V18" s="17"/>
      <c r="W18" s="17"/>
      <c r="X18" s="17"/>
      <c r="Y18" s="17"/>
      <c r="Z18" s="17"/>
      <c r="AA18" s="17"/>
      <c r="AB18" s="17"/>
      <c r="AC18" s="17"/>
      <c r="AD18" s="17"/>
      <c r="AE18" s="17"/>
    </row>
    <row r="19" spans="1:31" s="21" customFormat="1" ht="6.95" customHeight="1">
      <c r="A19" s="17"/>
      <c r="B19" s="18"/>
      <c r="C19" s="17"/>
      <c r="D19" s="17"/>
      <c r="E19" s="17"/>
      <c r="F19" s="17"/>
      <c r="G19" s="17"/>
      <c r="H19" s="17"/>
      <c r="I19" s="17"/>
      <c r="J19" s="17"/>
      <c r="K19" s="17"/>
      <c r="L19" s="77"/>
      <c r="S19" s="17"/>
      <c r="T19" s="17"/>
      <c r="U19" s="17"/>
      <c r="V19" s="17"/>
      <c r="W19" s="17"/>
      <c r="X19" s="17"/>
      <c r="Y19" s="17"/>
      <c r="Z19" s="17"/>
      <c r="AA19" s="17"/>
      <c r="AB19" s="17"/>
      <c r="AC19" s="17"/>
      <c r="AD19" s="17"/>
      <c r="AE19" s="17"/>
    </row>
    <row r="20" spans="1:31" s="21" customFormat="1" ht="12" customHeight="1">
      <c r="A20" s="17"/>
      <c r="B20" s="18"/>
      <c r="C20" s="17"/>
      <c r="D20" s="12" t="s">
        <v>31</v>
      </c>
      <c r="E20" s="17"/>
      <c r="F20" s="17"/>
      <c r="G20" s="17"/>
      <c r="H20" s="17"/>
      <c r="I20" s="12" t="s">
        <v>25</v>
      </c>
      <c r="J20" s="13" t="s">
        <v>32</v>
      </c>
      <c r="K20" s="17"/>
      <c r="L20" s="77"/>
      <c r="S20" s="17"/>
      <c r="T20" s="17"/>
      <c r="U20" s="17"/>
      <c r="V20" s="17"/>
      <c r="W20" s="17"/>
      <c r="X20" s="17"/>
      <c r="Y20" s="17"/>
      <c r="Z20" s="17"/>
      <c r="AA20" s="17"/>
      <c r="AB20" s="17"/>
      <c r="AC20" s="17"/>
      <c r="AD20" s="17"/>
      <c r="AE20" s="17"/>
    </row>
    <row r="21" spans="1:31" s="21" customFormat="1" ht="18" customHeight="1">
      <c r="A21" s="17"/>
      <c r="B21" s="18"/>
      <c r="C21" s="17"/>
      <c r="D21" s="17"/>
      <c r="E21" s="13" t="s">
        <v>33</v>
      </c>
      <c r="F21" s="17"/>
      <c r="G21" s="17"/>
      <c r="H21" s="17"/>
      <c r="I21" s="12" t="s">
        <v>28</v>
      </c>
      <c r="J21" s="13" t="s">
        <v>3</v>
      </c>
      <c r="K21" s="17"/>
      <c r="L21" s="77"/>
      <c r="S21" s="17"/>
      <c r="T21" s="17"/>
      <c r="U21" s="17"/>
      <c r="V21" s="17"/>
      <c r="W21" s="17"/>
      <c r="X21" s="17"/>
      <c r="Y21" s="17"/>
      <c r="Z21" s="17"/>
      <c r="AA21" s="17"/>
      <c r="AB21" s="17"/>
      <c r="AC21" s="17"/>
      <c r="AD21" s="17"/>
      <c r="AE21" s="17"/>
    </row>
    <row r="22" spans="1:31" s="21" customFormat="1" ht="6.95" customHeight="1">
      <c r="A22" s="17"/>
      <c r="B22" s="18"/>
      <c r="C22" s="17"/>
      <c r="D22" s="17"/>
      <c r="E22" s="17"/>
      <c r="F22" s="17"/>
      <c r="G22" s="17"/>
      <c r="H22" s="17"/>
      <c r="I22" s="17"/>
      <c r="J22" s="17"/>
      <c r="K22" s="17"/>
      <c r="L22" s="77"/>
      <c r="S22" s="17"/>
      <c r="T22" s="17"/>
      <c r="U22" s="17"/>
      <c r="V22" s="17"/>
      <c r="W22" s="17"/>
      <c r="X22" s="17"/>
      <c r="Y22" s="17"/>
      <c r="Z22" s="17"/>
      <c r="AA22" s="17"/>
      <c r="AB22" s="17"/>
      <c r="AC22" s="17"/>
      <c r="AD22" s="17"/>
      <c r="AE22" s="17"/>
    </row>
    <row r="23" spans="1:31" s="21" customFormat="1" ht="12" customHeight="1">
      <c r="A23" s="17"/>
      <c r="B23" s="18"/>
      <c r="C23" s="17"/>
      <c r="D23" s="12" t="s">
        <v>35</v>
      </c>
      <c r="E23" s="17"/>
      <c r="F23" s="17"/>
      <c r="G23" s="17"/>
      <c r="H23" s="17"/>
      <c r="I23" s="12" t="s">
        <v>25</v>
      </c>
      <c r="J23" s="13" t="s">
        <v>32</v>
      </c>
      <c r="K23" s="17"/>
      <c r="L23" s="77"/>
      <c r="S23" s="17"/>
      <c r="T23" s="17"/>
      <c r="U23" s="17"/>
      <c r="V23" s="17"/>
      <c r="W23" s="17"/>
      <c r="X23" s="17"/>
      <c r="Y23" s="17"/>
      <c r="Z23" s="17"/>
      <c r="AA23" s="17"/>
      <c r="AB23" s="17"/>
      <c r="AC23" s="17"/>
      <c r="AD23" s="17"/>
      <c r="AE23" s="17"/>
    </row>
    <row r="24" spans="1:31" s="21" customFormat="1" ht="18" customHeight="1">
      <c r="A24" s="17"/>
      <c r="B24" s="18"/>
      <c r="C24" s="17"/>
      <c r="D24" s="17"/>
      <c r="E24" s="13" t="s">
        <v>33</v>
      </c>
      <c r="F24" s="17"/>
      <c r="G24" s="17"/>
      <c r="H24" s="17"/>
      <c r="I24" s="12" t="s">
        <v>28</v>
      </c>
      <c r="J24" s="13" t="s">
        <v>3</v>
      </c>
      <c r="K24" s="17"/>
      <c r="L24" s="77"/>
      <c r="S24" s="17"/>
      <c r="T24" s="17"/>
      <c r="U24" s="17"/>
      <c r="V24" s="17"/>
      <c r="W24" s="17"/>
      <c r="X24" s="17"/>
      <c r="Y24" s="17"/>
      <c r="Z24" s="17"/>
      <c r="AA24" s="17"/>
      <c r="AB24" s="17"/>
      <c r="AC24" s="17"/>
      <c r="AD24" s="17"/>
      <c r="AE24" s="17"/>
    </row>
    <row r="25" spans="1:31" s="21" customFormat="1" ht="6.95" customHeight="1">
      <c r="A25" s="17"/>
      <c r="B25" s="18"/>
      <c r="C25" s="17"/>
      <c r="D25" s="17"/>
      <c r="E25" s="17"/>
      <c r="F25" s="17"/>
      <c r="G25" s="17"/>
      <c r="H25" s="17"/>
      <c r="I25" s="17"/>
      <c r="J25" s="17"/>
      <c r="K25" s="17"/>
      <c r="L25" s="77"/>
      <c r="S25" s="17"/>
      <c r="T25" s="17"/>
      <c r="U25" s="17"/>
      <c r="V25" s="17"/>
      <c r="W25" s="17"/>
      <c r="X25" s="17"/>
      <c r="Y25" s="17"/>
      <c r="Z25" s="17"/>
      <c r="AA25" s="17"/>
      <c r="AB25" s="17"/>
      <c r="AC25" s="17"/>
      <c r="AD25" s="17"/>
      <c r="AE25" s="17"/>
    </row>
    <row r="26" spans="1:31" s="21" customFormat="1" ht="12" customHeight="1">
      <c r="A26" s="17"/>
      <c r="B26" s="18"/>
      <c r="C26" s="17"/>
      <c r="D26" s="12" t="s">
        <v>36</v>
      </c>
      <c r="E26" s="17"/>
      <c r="F26" s="17"/>
      <c r="G26" s="17"/>
      <c r="H26" s="17"/>
      <c r="I26" s="17"/>
      <c r="J26" s="17"/>
      <c r="K26" s="17"/>
      <c r="L26" s="77"/>
      <c r="S26" s="17"/>
      <c r="T26" s="17"/>
      <c r="U26" s="17"/>
      <c r="V26" s="17"/>
      <c r="W26" s="17"/>
      <c r="X26" s="17"/>
      <c r="Y26" s="17"/>
      <c r="Z26" s="17"/>
      <c r="AA26" s="17"/>
      <c r="AB26" s="17"/>
      <c r="AC26" s="17"/>
      <c r="AD26" s="17"/>
      <c r="AE26" s="17"/>
    </row>
    <row r="27" spans="1:31" s="82" customFormat="1" ht="16.5" customHeight="1">
      <c r="A27" s="79"/>
      <c r="B27" s="80"/>
      <c r="C27" s="79"/>
      <c r="D27" s="79"/>
      <c r="E27" s="206" t="s">
        <v>3</v>
      </c>
      <c r="F27" s="206"/>
      <c r="G27" s="206"/>
      <c r="H27" s="206"/>
      <c r="I27" s="79"/>
      <c r="J27" s="79"/>
      <c r="K27" s="79"/>
      <c r="L27" s="81"/>
      <c r="S27" s="79"/>
      <c r="T27" s="79"/>
      <c r="U27" s="79"/>
      <c r="V27" s="79"/>
      <c r="W27" s="79"/>
      <c r="X27" s="79"/>
      <c r="Y27" s="79"/>
      <c r="Z27" s="79"/>
      <c r="AA27" s="79"/>
      <c r="AB27" s="79"/>
      <c r="AC27" s="79"/>
      <c r="AD27" s="79"/>
      <c r="AE27" s="79"/>
    </row>
    <row r="28" spans="1:31" s="21" customFormat="1" ht="6.95" customHeight="1">
      <c r="A28" s="17"/>
      <c r="B28" s="18"/>
      <c r="C28" s="17"/>
      <c r="D28" s="17"/>
      <c r="E28" s="17"/>
      <c r="F28" s="17"/>
      <c r="G28" s="17"/>
      <c r="H28" s="17"/>
      <c r="I28" s="17"/>
      <c r="J28" s="17"/>
      <c r="K28" s="17"/>
      <c r="L28" s="77"/>
      <c r="S28" s="17"/>
      <c r="T28" s="17"/>
      <c r="U28" s="17"/>
      <c r="V28" s="17"/>
      <c r="W28" s="17"/>
      <c r="X28" s="17"/>
      <c r="Y28" s="17"/>
      <c r="Z28" s="17"/>
      <c r="AA28" s="17"/>
      <c r="AB28" s="17"/>
      <c r="AC28" s="17"/>
      <c r="AD28" s="17"/>
      <c r="AE28" s="17"/>
    </row>
    <row r="29" spans="1:31" s="21" customFormat="1" ht="6.95" customHeight="1">
      <c r="A29" s="17"/>
      <c r="B29" s="18"/>
      <c r="C29" s="17"/>
      <c r="D29" s="48"/>
      <c r="E29" s="48"/>
      <c r="F29" s="48"/>
      <c r="G29" s="48"/>
      <c r="H29" s="48"/>
      <c r="I29" s="48"/>
      <c r="J29" s="48"/>
      <c r="K29" s="48"/>
      <c r="L29" s="77"/>
      <c r="S29" s="17"/>
      <c r="T29" s="17"/>
      <c r="U29" s="17"/>
      <c r="V29" s="17"/>
      <c r="W29" s="17"/>
      <c r="X29" s="17"/>
      <c r="Y29" s="17"/>
      <c r="Z29" s="17"/>
      <c r="AA29" s="17"/>
      <c r="AB29" s="17"/>
      <c r="AC29" s="17"/>
      <c r="AD29" s="17"/>
      <c r="AE29" s="17"/>
    </row>
    <row r="30" spans="1:31" s="21" customFormat="1" ht="25.35" customHeight="1">
      <c r="A30" s="17"/>
      <c r="B30" s="18"/>
      <c r="C30" s="17"/>
      <c r="D30" s="83" t="s">
        <v>38</v>
      </c>
      <c r="E30" s="17"/>
      <c r="F30" s="17"/>
      <c r="G30" s="17"/>
      <c r="H30" s="17"/>
      <c r="I30" s="17"/>
      <c r="J30" s="84">
        <f>ROUND(J82, 2)</f>
        <v>0</v>
      </c>
      <c r="K30" s="17"/>
      <c r="L30" s="77"/>
      <c r="S30" s="17"/>
      <c r="T30" s="17"/>
      <c r="U30" s="17"/>
      <c r="V30" s="17"/>
      <c r="W30" s="17"/>
      <c r="X30" s="17"/>
      <c r="Y30" s="17"/>
      <c r="Z30" s="17"/>
      <c r="AA30" s="17"/>
      <c r="AB30" s="17"/>
      <c r="AC30" s="17"/>
      <c r="AD30" s="17"/>
      <c r="AE30" s="17"/>
    </row>
    <row r="31" spans="1:31" s="21" customFormat="1" ht="6.95" customHeight="1">
      <c r="A31" s="17"/>
      <c r="B31" s="18"/>
      <c r="C31" s="17"/>
      <c r="D31" s="48"/>
      <c r="E31" s="48"/>
      <c r="F31" s="48"/>
      <c r="G31" s="48"/>
      <c r="H31" s="48"/>
      <c r="I31" s="48"/>
      <c r="J31" s="48"/>
      <c r="K31" s="48"/>
      <c r="L31" s="77"/>
      <c r="S31" s="17"/>
      <c r="T31" s="17"/>
      <c r="U31" s="17"/>
      <c r="V31" s="17"/>
      <c r="W31" s="17"/>
      <c r="X31" s="17"/>
      <c r="Y31" s="17"/>
      <c r="Z31" s="17"/>
      <c r="AA31" s="17"/>
      <c r="AB31" s="17"/>
      <c r="AC31" s="17"/>
      <c r="AD31" s="17"/>
      <c r="AE31" s="17"/>
    </row>
    <row r="32" spans="1:31" s="21" customFormat="1" ht="14.45" customHeight="1">
      <c r="A32" s="17"/>
      <c r="B32" s="18"/>
      <c r="C32" s="17"/>
      <c r="D32" s="17"/>
      <c r="E32" s="17"/>
      <c r="F32" s="85" t="s">
        <v>40</v>
      </c>
      <c r="G32" s="17"/>
      <c r="H32" s="17"/>
      <c r="I32" s="85" t="s">
        <v>39</v>
      </c>
      <c r="J32" s="85" t="s">
        <v>41</v>
      </c>
      <c r="K32" s="17"/>
      <c r="L32" s="77"/>
      <c r="S32" s="17"/>
      <c r="T32" s="17"/>
      <c r="U32" s="17"/>
      <c r="V32" s="17"/>
      <c r="W32" s="17"/>
      <c r="X32" s="17"/>
      <c r="Y32" s="17"/>
      <c r="Z32" s="17"/>
      <c r="AA32" s="17"/>
      <c r="AB32" s="17"/>
      <c r="AC32" s="17"/>
      <c r="AD32" s="17"/>
      <c r="AE32" s="17"/>
    </row>
    <row r="33" spans="1:31" s="21" customFormat="1" ht="14.45" customHeight="1">
      <c r="A33" s="17"/>
      <c r="B33" s="18"/>
      <c r="C33" s="17"/>
      <c r="D33" s="86" t="s">
        <v>42</v>
      </c>
      <c r="E33" s="12" t="s">
        <v>43</v>
      </c>
      <c r="F33" s="87">
        <f>ROUND((SUM(BE82:BE97)),  2)</f>
        <v>0</v>
      </c>
      <c r="G33" s="17"/>
      <c r="H33" s="17"/>
      <c r="I33" s="88">
        <v>0.21</v>
      </c>
      <c r="J33" s="87">
        <f>ROUND(((SUM(BE82:BE97))*I33),  2)</f>
        <v>0</v>
      </c>
      <c r="K33" s="17"/>
      <c r="L33" s="77"/>
      <c r="S33" s="17"/>
      <c r="T33" s="17"/>
      <c r="U33" s="17"/>
      <c r="V33" s="17"/>
      <c r="W33" s="17"/>
      <c r="X33" s="17"/>
      <c r="Y33" s="17"/>
      <c r="Z33" s="17"/>
      <c r="AA33" s="17"/>
      <c r="AB33" s="17"/>
      <c r="AC33" s="17"/>
      <c r="AD33" s="17"/>
      <c r="AE33" s="17"/>
    </row>
    <row r="34" spans="1:31" s="21" customFormat="1" ht="14.45" customHeight="1">
      <c r="A34" s="17"/>
      <c r="B34" s="18"/>
      <c r="C34" s="17"/>
      <c r="D34" s="17"/>
      <c r="E34" s="12" t="s">
        <v>44</v>
      </c>
      <c r="F34" s="87">
        <f>ROUND((SUM(BF82:BF97)),  2)</f>
        <v>0</v>
      </c>
      <c r="G34" s="17"/>
      <c r="H34" s="17"/>
      <c r="I34" s="88">
        <v>0.15</v>
      </c>
      <c r="J34" s="87">
        <f>ROUND(((SUM(BF82:BF97))*I34),  2)</f>
        <v>0</v>
      </c>
      <c r="K34" s="17"/>
      <c r="L34" s="77"/>
      <c r="S34" s="17"/>
      <c r="T34" s="17"/>
      <c r="U34" s="17"/>
      <c r="V34" s="17"/>
      <c r="W34" s="17"/>
      <c r="X34" s="17"/>
      <c r="Y34" s="17"/>
      <c r="Z34" s="17"/>
      <c r="AA34" s="17"/>
      <c r="AB34" s="17"/>
      <c r="AC34" s="17"/>
      <c r="AD34" s="17"/>
      <c r="AE34" s="17"/>
    </row>
    <row r="35" spans="1:31" s="21" customFormat="1" ht="14.45" hidden="1" customHeight="1">
      <c r="A35" s="17"/>
      <c r="B35" s="18"/>
      <c r="C35" s="17"/>
      <c r="D35" s="17"/>
      <c r="E35" s="12" t="s">
        <v>45</v>
      </c>
      <c r="F35" s="87">
        <f>ROUND((SUM(BG82:BG97)),  2)</f>
        <v>0</v>
      </c>
      <c r="G35" s="17"/>
      <c r="H35" s="17"/>
      <c r="I35" s="88">
        <v>0.21</v>
      </c>
      <c r="J35" s="87">
        <f>0</f>
        <v>0</v>
      </c>
      <c r="K35" s="17"/>
      <c r="L35" s="77"/>
      <c r="S35" s="17"/>
      <c r="T35" s="17"/>
      <c r="U35" s="17"/>
      <c r="V35" s="17"/>
      <c r="W35" s="17"/>
      <c r="X35" s="17"/>
      <c r="Y35" s="17"/>
      <c r="Z35" s="17"/>
      <c r="AA35" s="17"/>
      <c r="AB35" s="17"/>
      <c r="AC35" s="17"/>
      <c r="AD35" s="17"/>
      <c r="AE35" s="17"/>
    </row>
    <row r="36" spans="1:31" s="21" customFormat="1" ht="14.45" hidden="1" customHeight="1">
      <c r="A36" s="17"/>
      <c r="B36" s="18"/>
      <c r="C36" s="17"/>
      <c r="D36" s="17"/>
      <c r="E36" s="12" t="s">
        <v>46</v>
      </c>
      <c r="F36" s="87">
        <f>ROUND((SUM(BH82:BH97)),  2)</f>
        <v>0</v>
      </c>
      <c r="G36" s="17"/>
      <c r="H36" s="17"/>
      <c r="I36" s="88">
        <v>0.15</v>
      </c>
      <c r="J36" s="87">
        <f>0</f>
        <v>0</v>
      </c>
      <c r="K36" s="17"/>
      <c r="L36" s="77"/>
      <c r="S36" s="17"/>
      <c r="T36" s="17"/>
      <c r="U36" s="17"/>
      <c r="V36" s="17"/>
      <c r="W36" s="17"/>
      <c r="X36" s="17"/>
      <c r="Y36" s="17"/>
      <c r="Z36" s="17"/>
      <c r="AA36" s="17"/>
      <c r="AB36" s="17"/>
      <c r="AC36" s="17"/>
      <c r="AD36" s="17"/>
      <c r="AE36" s="17"/>
    </row>
    <row r="37" spans="1:31" s="21" customFormat="1" ht="14.45" hidden="1" customHeight="1">
      <c r="A37" s="17"/>
      <c r="B37" s="18"/>
      <c r="C37" s="17"/>
      <c r="D37" s="17"/>
      <c r="E37" s="12" t="s">
        <v>47</v>
      </c>
      <c r="F37" s="87">
        <f>ROUND((SUM(BI82:BI97)),  2)</f>
        <v>0</v>
      </c>
      <c r="G37" s="17"/>
      <c r="H37" s="17"/>
      <c r="I37" s="88">
        <v>0</v>
      </c>
      <c r="J37" s="87">
        <f>0</f>
        <v>0</v>
      </c>
      <c r="K37" s="17"/>
      <c r="L37" s="77"/>
      <c r="S37" s="17"/>
      <c r="T37" s="17"/>
      <c r="U37" s="17"/>
      <c r="V37" s="17"/>
      <c r="W37" s="17"/>
      <c r="X37" s="17"/>
      <c r="Y37" s="17"/>
      <c r="Z37" s="17"/>
      <c r="AA37" s="17"/>
      <c r="AB37" s="17"/>
      <c r="AC37" s="17"/>
      <c r="AD37" s="17"/>
      <c r="AE37" s="17"/>
    </row>
    <row r="38" spans="1:31" s="21" customFormat="1" ht="6.95" customHeight="1">
      <c r="A38" s="17"/>
      <c r="B38" s="18"/>
      <c r="C38" s="17"/>
      <c r="D38" s="17"/>
      <c r="E38" s="17"/>
      <c r="F38" s="17"/>
      <c r="G38" s="17"/>
      <c r="H38" s="17"/>
      <c r="I38" s="17"/>
      <c r="J38" s="17"/>
      <c r="K38" s="17"/>
      <c r="L38" s="77"/>
      <c r="S38" s="17"/>
      <c r="T38" s="17"/>
      <c r="U38" s="17"/>
      <c r="V38" s="17"/>
      <c r="W38" s="17"/>
      <c r="X38" s="17"/>
      <c r="Y38" s="17"/>
      <c r="Z38" s="17"/>
      <c r="AA38" s="17"/>
      <c r="AB38" s="17"/>
      <c r="AC38" s="17"/>
      <c r="AD38" s="17"/>
      <c r="AE38" s="17"/>
    </row>
    <row r="39" spans="1:31" s="21" customFormat="1" ht="25.35" customHeight="1">
      <c r="A39" s="17"/>
      <c r="B39" s="18"/>
      <c r="C39" s="89"/>
      <c r="D39" s="90" t="s">
        <v>48</v>
      </c>
      <c r="E39" s="42"/>
      <c r="F39" s="42"/>
      <c r="G39" s="91" t="s">
        <v>49</v>
      </c>
      <c r="H39" s="92" t="s">
        <v>50</v>
      </c>
      <c r="I39" s="42"/>
      <c r="J39" s="93">
        <f>SUM(J30:J37)</f>
        <v>0</v>
      </c>
      <c r="K39" s="94"/>
      <c r="L39" s="77"/>
      <c r="S39" s="17"/>
      <c r="T39" s="17"/>
      <c r="U39" s="17"/>
      <c r="V39" s="17"/>
      <c r="W39" s="17"/>
      <c r="X39" s="17"/>
      <c r="Y39" s="17"/>
      <c r="Z39" s="17"/>
      <c r="AA39" s="17"/>
      <c r="AB39" s="17"/>
      <c r="AC39" s="17"/>
      <c r="AD39" s="17"/>
      <c r="AE39" s="17"/>
    </row>
    <row r="40" spans="1:31" s="21" customFormat="1" ht="14.45" customHeight="1">
      <c r="A40" s="17"/>
      <c r="B40" s="28"/>
      <c r="C40" s="29"/>
      <c r="D40" s="29"/>
      <c r="E40" s="29"/>
      <c r="F40" s="29"/>
      <c r="G40" s="29"/>
      <c r="H40" s="29"/>
      <c r="I40" s="29"/>
      <c r="J40" s="29"/>
      <c r="K40" s="29"/>
      <c r="L40" s="77"/>
      <c r="S40" s="17"/>
      <c r="T40" s="17"/>
      <c r="U40" s="17"/>
      <c r="V40" s="17"/>
      <c r="W40" s="17"/>
      <c r="X40" s="17"/>
      <c r="Y40" s="17"/>
      <c r="Z40" s="17"/>
      <c r="AA40" s="17"/>
      <c r="AB40" s="17"/>
      <c r="AC40" s="17"/>
      <c r="AD40" s="17"/>
      <c r="AE40" s="17"/>
    </row>
    <row r="44" spans="1:31" s="21" customFormat="1" ht="6.95" hidden="1" customHeight="1">
      <c r="A44" s="17"/>
      <c r="B44" s="30"/>
      <c r="C44" s="31"/>
      <c r="D44" s="31"/>
      <c r="E44" s="31"/>
      <c r="F44" s="31"/>
      <c r="G44" s="31"/>
      <c r="H44" s="31"/>
      <c r="I44" s="31"/>
      <c r="J44" s="31"/>
      <c r="K44" s="31"/>
      <c r="L44" s="77"/>
      <c r="S44" s="17"/>
      <c r="T44" s="17"/>
      <c r="U44" s="17"/>
      <c r="V44" s="17"/>
      <c r="W44" s="17"/>
      <c r="X44" s="17"/>
      <c r="Y44" s="17"/>
      <c r="Z44" s="17"/>
      <c r="AA44" s="17"/>
      <c r="AB44" s="17"/>
      <c r="AC44" s="17"/>
      <c r="AD44" s="17"/>
      <c r="AE44" s="17"/>
    </row>
    <row r="45" spans="1:31" s="21" customFormat="1" ht="24.95" hidden="1" customHeight="1">
      <c r="A45" s="17"/>
      <c r="B45" s="18"/>
      <c r="C45" s="7" t="s">
        <v>92</v>
      </c>
      <c r="D45" s="17"/>
      <c r="E45" s="17"/>
      <c r="F45" s="17"/>
      <c r="G45" s="17"/>
      <c r="H45" s="17"/>
      <c r="I45" s="17"/>
      <c r="J45" s="17"/>
      <c r="K45" s="17"/>
      <c r="L45" s="77"/>
      <c r="S45" s="17"/>
      <c r="T45" s="17"/>
      <c r="U45" s="17"/>
      <c r="V45" s="17"/>
      <c r="W45" s="17"/>
      <c r="X45" s="17"/>
      <c r="Y45" s="17"/>
      <c r="Z45" s="17"/>
      <c r="AA45" s="17"/>
      <c r="AB45" s="17"/>
      <c r="AC45" s="17"/>
      <c r="AD45" s="17"/>
      <c r="AE45" s="17"/>
    </row>
    <row r="46" spans="1:31" s="21" customFormat="1" ht="6.95" hidden="1" customHeight="1">
      <c r="A46" s="17"/>
      <c r="B46" s="18"/>
      <c r="C46" s="17"/>
      <c r="D46" s="17"/>
      <c r="E46" s="17"/>
      <c r="F46" s="17"/>
      <c r="G46" s="17"/>
      <c r="H46" s="17"/>
      <c r="I46" s="17"/>
      <c r="J46" s="17"/>
      <c r="K46" s="17"/>
      <c r="L46" s="77"/>
      <c r="S46" s="17"/>
      <c r="T46" s="17"/>
      <c r="U46" s="17"/>
      <c r="V46" s="17"/>
      <c r="W46" s="17"/>
      <c r="X46" s="17"/>
      <c r="Y46" s="17"/>
      <c r="Z46" s="17"/>
      <c r="AA46" s="17"/>
      <c r="AB46" s="17"/>
      <c r="AC46" s="17"/>
      <c r="AD46" s="17"/>
      <c r="AE46" s="17"/>
    </row>
    <row r="47" spans="1:31" s="21" customFormat="1" ht="12" hidden="1" customHeight="1">
      <c r="A47" s="17"/>
      <c r="B47" s="18"/>
      <c r="C47" s="12" t="s">
        <v>17</v>
      </c>
      <c r="D47" s="17"/>
      <c r="E47" s="17"/>
      <c r="F47" s="17"/>
      <c r="G47" s="17"/>
      <c r="H47" s="17"/>
      <c r="I47" s="17"/>
      <c r="J47" s="17"/>
      <c r="K47" s="17"/>
      <c r="L47" s="77"/>
      <c r="S47" s="17"/>
      <c r="T47" s="17"/>
      <c r="U47" s="17"/>
      <c r="V47" s="17"/>
      <c r="W47" s="17"/>
      <c r="X47" s="17"/>
      <c r="Y47" s="17"/>
      <c r="Z47" s="17"/>
      <c r="AA47" s="17"/>
      <c r="AB47" s="17"/>
      <c r="AC47" s="17"/>
      <c r="AD47" s="17"/>
      <c r="AE47" s="17"/>
    </row>
    <row r="48" spans="1:31" s="21" customFormat="1" ht="16.5" hidden="1" customHeight="1">
      <c r="A48" s="17"/>
      <c r="B48" s="18"/>
      <c r="C48" s="17"/>
      <c r="D48" s="17"/>
      <c r="E48" s="211" t="str">
        <f>E7</f>
        <v>REVITALIZACE  RYBNÍKA  P.Č.  1394</v>
      </c>
      <c r="F48" s="212"/>
      <c r="G48" s="212"/>
      <c r="H48" s="212"/>
      <c r="I48" s="17"/>
      <c r="J48" s="17"/>
      <c r="K48" s="17"/>
      <c r="L48" s="77"/>
      <c r="S48" s="17"/>
      <c r="T48" s="17"/>
      <c r="U48" s="17"/>
      <c r="V48" s="17"/>
      <c r="W48" s="17"/>
      <c r="X48" s="17"/>
      <c r="Y48" s="17"/>
      <c r="Z48" s="17"/>
      <c r="AA48" s="17"/>
      <c r="AB48" s="17"/>
      <c r="AC48" s="17"/>
      <c r="AD48" s="17"/>
      <c r="AE48" s="17"/>
    </row>
    <row r="49" spans="1:47" s="21" customFormat="1" ht="12" hidden="1" customHeight="1">
      <c r="A49" s="17"/>
      <c r="B49" s="18"/>
      <c r="C49" s="12" t="s">
        <v>90</v>
      </c>
      <c r="D49" s="17"/>
      <c r="E49" s="17"/>
      <c r="F49" s="17"/>
      <c r="G49" s="17"/>
      <c r="H49" s="17"/>
      <c r="I49" s="17"/>
      <c r="J49" s="17"/>
      <c r="K49" s="17"/>
      <c r="L49" s="77"/>
      <c r="S49" s="17"/>
      <c r="T49" s="17"/>
      <c r="U49" s="17"/>
      <c r="V49" s="17"/>
      <c r="W49" s="17"/>
      <c r="X49" s="17"/>
      <c r="Y49" s="17"/>
      <c r="Z49" s="17"/>
      <c r="AA49" s="17"/>
      <c r="AB49" s="17"/>
      <c r="AC49" s="17"/>
      <c r="AD49" s="17"/>
      <c r="AE49" s="17"/>
    </row>
    <row r="50" spans="1:47" s="21" customFormat="1" ht="16.5" hidden="1" customHeight="1">
      <c r="A50" s="17"/>
      <c r="B50" s="18"/>
      <c r="C50" s="17"/>
      <c r="D50" s="17"/>
      <c r="E50" s="177" t="str">
        <f>E9</f>
        <v>003 - Vedlejší a ostatní rozpočtové náklady</v>
      </c>
      <c r="F50" s="210"/>
      <c r="G50" s="210"/>
      <c r="H50" s="210"/>
      <c r="I50" s="17"/>
      <c r="J50" s="17"/>
      <c r="K50" s="17"/>
      <c r="L50" s="77"/>
      <c r="S50" s="17"/>
      <c r="T50" s="17"/>
      <c r="U50" s="17"/>
      <c r="V50" s="17"/>
      <c r="W50" s="17"/>
      <c r="X50" s="17"/>
      <c r="Y50" s="17"/>
      <c r="Z50" s="17"/>
      <c r="AA50" s="17"/>
      <c r="AB50" s="17"/>
      <c r="AC50" s="17"/>
      <c r="AD50" s="17"/>
      <c r="AE50" s="17"/>
    </row>
    <row r="51" spans="1:47" s="21" customFormat="1" ht="6.95" hidden="1" customHeight="1">
      <c r="A51" s="17"/>
      <c r="B51" s="18"/>
      <c r="C51" s="17"/>
      <c r="D51" s="17"/>
      <c r="E51" s="17"/>
      <c r="F51" s="17"/>
      <c r="G51" s="17"/>
      <c r="H51" s="17"/>
      <c r="I51" s="17"/>
      <c r="J51" s="17"/>
      <c r="K51" s="17"/>
      <c r="L51" s="77"/>
      <c r="S51" s="17"/>
      <c r="T51" s="17"/>
      <c r="U51" s="17"/>
      <c r="V51" s="17"/>
      <c r="W51" s="17"/>
      <c r="X51" s="17"/>
      <c r="Y51" s="17"/>
      <c r="Z51" s="17"/>
      <c r="AA51" s="17"/>
      <c r="AB51" s="17"/>
      <c r="AC51" s="17"/>
      <c r="AD51" s="17"/>
      <c r="AE51" s="17"/>
    </row>
    <row r="52" spans="1:47" s="21" customFormat="1" ht="12" hidden="1" customHeight="1">
      <c r="A52" s="17"/>
      <c r="B52" s="18"/>
      <c r="C52" s="12" t="s">
        <v>21</v>
      </c>
      <c r="D52" s="17"/>
      <c r="E52" s="17"/>
      <c r="F52" s="13" t="str">
        <f>F12</f>
        <v>Budíkovice</v>
      </c>
      <c r="G52" s="17"/>
      <c r="H52" s="17"/>
      <c r="I52" s="12" t="s">
        <v>23</v>
      </c>
      <c r="J52" s="78" t="str">
        <f>IF(J12="","",J12)</f>
        <v>Vyplň údaj</v>
      </c>
      <c r="K52" s="17"/>
      <c r="L52" s="77"/>
      <c r="S52" s="17"/>
      <c r="T52" s="17"/>
      <c r="U52" s="17"/>
      <c r="V52" s="17"/>
      <c r="W52" s="17"/>
      <c r="X52" s="17"/>
      <c r="Y52" s="17"/>
      <c r="Z52" s="17"/>
      <c r="AA52" s="17"/>
      <c r="AB52" s="17"/>
      <c r="AC52" s="17"/>
      <c r="AD52" s="17"/>
      <c r="AE52" s="17"/>
    </row>
    <row r="53" spans="1:47" s="21" customFormat="1" ht="6.95" hidden="1" customHeight="1">
      <c r="A53" s="17"/>
      <c r="B53" s="18"/>
      <c r="C53" s="17"/>
      <c r="D53" s="17"/>
      <c r="E53" s="17"/>
      <c r="F53" s="17"/>
      <c r="G53" s="17"/>
      <c r="H53" s="17"/>
      <c r="I53" s="17"/>
      <c r="J53" s="17"/>
      <c r="K53" s="17"/>
      <c r="L53" s="77"/>
      <c r="S53" s="17"/>
      <c r="T53" s="17"/>
      <c r="U53" s="17"/>
      <c r="V53" s="17"/>
      <c r="W53" s="17"/>
      <c r="X53" s="17"/>
      <c r="Y53" s="17"/>
      <c r="Z53" s="17"/>
      <c r="AA53" s="17"/>
      <c r="AB53" s="17"/>
      <c r="AC53" s="17"/>
      <c r="AD53" s="17"/>
      <c r="AE53" s="17"/>
    </row>
    <row r="54" spans="1:47" s="21" customFormat="1" ht="15.2" hidden="1" customHeight="1">
      <c r="A54" s="17"/>
      <c r="B54" s="18"/>
      <c r="C54" s="12" t="s">
        <v>24</v>
      </c>
      <c r="D54" s="17"/>
      <c r="E54" s="17"/>
      <c r="F54" s="13" t="str">
        <f>E15</f>
        <v>Město Třebíč</v>
      </c>
      <c r="G54" s="17"/>
      <c r="H54" s="17"/>
      <c r="I54" s="12" t="s">
        <v>31</v>
      </c>
      <c r="J54" s="95" t="str">
        <f>E21</f>
        <v>KOINVEST, s.r.o.</v>
      </c>
      <c r="K54" s="17"/>
      <c r="L54" s="77"/>
      <c r="S54" s="17"/>
      <c r="T54" s="17"/>
      <c r="U54" s="17"/>
      <c r="V54" s="17"/>
      <c r="W54" s="17"/>
      <c r="X54" s="17"/>
      <c r="Y54" s="17"/>
      <c r="Z54" s="17"/>
      <c r="AA54" s="17"/>
      <c r="AB54" s="17"/>
      <c r="AC54" s="17"/>
      <c r="AD54" s="17"/>
      <c r="AE54" s="17"/>
    </row>
    <row r="55" spans="1:47" s="21" customFormat="1" ht="15.2" hidden="1" customHeight="1">
      <c r="A55" s="17"/>
      <c r="B55" s="18"/>
      <c r="C55" s="12" t="s">
        <v>29</v>
      </c>
      <c r="D55" s="17"/>
      <c r="E55" s="17"/>
      <c r="F55" s="13" t="str">
        <f>IF(E18="","",E18)</f>
        <v>Vyplň údaj</v>
      </c>
      <c r="G55" s="17"/>
      <c r="H55" s="17"/>
      <c r="I55" s="12" t="s">
        <v>35</v>
      </c>
      <c r="J55" s="95" t="str">
        <f>E24</f>
        <v>KOINVEST, s.r.o.</v>
      </c>
      <c r="K55" s="17"/>
      <c r="L55" s="77"/>
      <c r="S55" s="17"/>
      <c r="T55" s="17"/>
      <c r="U55" s="17"/>
      <c r="V55" s="17"/>
      <c r="W55" s="17"/>
      <c r="X55" s="17"/>
      <c r="Y55" s="17"/>
      <c r="Z55" s="17"/>
      <c r="AA55" s="17"/>
      <c r="AB55" s="17"/>
      <c r="AC55" s="17"/>
      <c r="AD55" s="17"/>
      <c r="AE55" s="17"/>
    </row>
    <row r="56" spans="1:47" s="21" customFormat="1" ht="10.35" hidden="1" customHeight="1">
      <c r="A56" s="17"/>
      <c r="B56" s="18"/>
      <c r="C56" s="17"/>
      <c r="D56" s="17"/>
      <c r="E56" s="17"/>
      <c r="F56" s="17"/>
      <c r="G56" s="17"/>
      <c r="H56" s="17"/>
      <c r="I56" s="17"/>
      <c r="J56" s="17"/>
      <c r="K56" s="17"/>
      <c r="L56" s="77"/>
      <c r="S56" s="17"/>
      <c r="T56" s="17"/>
      <c r="U56" s="17"/>
      <c r="V56" s="17"/>
      <c r="W56" s="17"/>
      <c r="X56" s="17"/>
      <c r="Y56" s="17"/>
      <c r="Z56" s="17"/>
      <c r="AA56" s="17"/>
      <c r="AB56" s="17"/>
      <c r="AC56" s="17"/>
      <c r="AD56" s="17"/>
      <c r="AE56" s="17"/>
    </row>
    <row r="57" spans="1:47" s="21" customFormat="1" ht="29.25" hidden="1" customHeight="1">
      <c r="A57" s="17"/>
      <c r="B57" s="18"/>
      <c r="C57" s="96" t="s">
        <v>93</v>
      </c>
      <c r="D57" s="89"/>
      <c r="E57" s="89"/>
      <c r="F57" s="89"/>
      <c r="G57" s="89"/>
      <c r="H57" s="89"/>
      <c r="I57" s="89"/>
      <c r="J57" s="97" t="s">
        <v>94</v>
      </c>
      <c r="K57" s="89"/>
      <c r="L57" s="77"/>
      <c r="S57" s="17"/>
      <c r="T57" s="17"/>
      <c r="U57" s="17"/>
      <c r="V57" s="17"/>
      <c r="W57" s="17"/>
      <c r="X57" s="17"/>
      <c r="Y57" s="17"/>
      <c r="Z57" s="17"/>
      <c r="AA57" s="17"/>
      <c r="AB57" s="17"/>
      <c r="AC57" s="17"/>
      <c r="AD57" s="17"/>
      <c r="AE57" s="17"/>
    </row>
    <row r="58" spans="1:47" s="21" customFormat="1" ht="10.35" hidden="1" customHeight="1">
      <c r="A58" s="17"/>
      <c r="B58" s="18"/>
      <c r="C58" s="17"/>
      <c r="D58" s="17"/>
      <c r="E58" s="17"/>
      <c r="F58" s="17"/>
      <c r="G58" s="17"/>
      <c r="H58" s="17"/>
      <c r="I58" s="17"/>
      <c r="J58" s="17"/>
      <c r="K58" s="17"/>
      <c r="L58" s="77"/>
      <c r="S58" s="17"/>
      <c r="T58" s="17"/>
      <c r="U58" s="17"/>
      <c r="V58" s="17"/>
      <c r="W58" s="17"/>
      <c r="X58" s="17"/>
      <c r="Y58" s="17"/>
      <c r="Z58" s="17"/>
      <c r="AA58" s="17"/>
      <c r="AB58" s="17"/>
      <c r="AC58" s="17"/>
      <c r="AD58" s="17"/>
      <c r="AE58" s="17"/>
    </row>
    <row r="59" spans="1:47" s="21" customFormat="1" ht="22.9" hidden="1" customHeight="1">
      <c r="A59" s="17"/>
      <c r="B59" s="18"/>
      <c r="C59" s="98" t="s">
        <v>70</v>
      </c>
      <c r="D59" s="17"/>
      <c r="E59" s="17"/>
      <c r="F59" s="17"/>
      <c r="G59" s="17"/>
      <c r="H59" s="17"/>
      <c r="I59" s="17"/>
      <c r="J59" s="84">
        <f>J82</f>
        <v>0</v>
      </c>
      <c r="K59" s="17"/>
      <c r="L59" s="77"/>
      <c r="S59" s="17"/>
      <c r="T59" s="17"/>
      <c r="U59" s="17"/>
      <c r="V59" s="17"/>
      <c r="W59" s="17"/>
      <c r="X59" s="17"/>
      <c r="Y59" s="17"/>
      <c r="Z59" s="17"/>
      <c r="AA59" s="17"/>
      <c r="AB59" s="17"/>
      <c r="AC59" s="17"/>
      <c r="AD59" s="17"/>
      <c r="AE59" s="17"/>
      <c r="AU59" s="3" t="s">
        <v>95</v>
      </c>
    </row>
    <row r="60" spans="1:47" s="99" customFormat="1" ht="24.95" hidden="1" customHeight="1">
      <c r="B60" s="100"/>
      <c r="D60" s="101" t="s">
        <v>398</v>
      </c>
      <c r="E60" s="102"/>
      <c r="F60" s="102"/>
      <c r="G60" s="102"/>
      <c r="H60" s="102"/>
      <c r="I60" s="102"/>
      <c r="J60" s="103">
        <f>J83</f>
        <v>0</v>
      </c>
      <c r="L60" s="100"/>
    </row>
    <row r="61" spans="1:47" s="104" customFormat="1" ht="19.899999999999999" hidden="1" customHeight="1">
      <c r="B61" s="105"/>
      <c r="D61" s="106" t="s">
        <v>399</v>
      </c>
      <c r="E61" s="107"/>
      <c r="F61" s="107"/>
      <c r="G61" s="107"/>
      <c r="H61" s="107"/>
      <c r="I61" s="107"/>
      <c r="J61" s="108">
        <f>J84</f>
        <v>0</v>
      </c>
      <c r="L61" s="105"/>
    </row>
    <row r="62" spans="1:47" s="104" customFormat="1" ht="19.899999999999999" hidden="1" customHeight="1">
      <c r="B62" s="105"/>
      <c r="D62" s="106" t="s">
        <v>400</v>
      </c>
      <c r="E62" s="107"/>
      <c r="F62" s="107"/>
      <c r="G62" s="107"/>
      <c r="H62" s="107"/>
      <c r="I62" s="107"/>
      <c r="J62" s="108">
        <f>J86</f>
        <v>0</v>
      </c>
      <c r="L62" s="105"/>
    </row>
    <row r="63" spans="1:47" s="21" customFormat="1" ht="21.75" hidden="1" customHeight="1">
      <c r="A63" s="17"/>
      <c r="B63" s="18"/>
      <c r="C63" s="17"/>
      <c r="D63" s="17"/>
      <c r="E63" s="17"/>
      <c r="F63" s="17"/>
      <c r="G63" s="17"/>
      <c r="H63" s="17"/>
      <c r="I63" s="17"/>
      <c r="J63" s="17"/>
      <c r="K63" s="17"/>
      <c r="L63" s="77"/>
      <c r="S63" s="17"/>
      <c r="T63" s="17"/>
      <c r="U63" s="17"/>
      <c r="V63" s="17"/>
      <c r="W63" s="17"/>
      <c r="X63" s="17"/>
      <c r="Y63" s="17"/>
      <c r="Z63" s="17"/>
      <c r="AA63" s="17"/>
      <c r="AB63" s="17"/>
      <c r="AC63" s="17"/>
      <c r="AD63" s="17"/>
      <c r="AE63" s="17"/>
    </row>
    <row r="64" spans="1:47" s="21" customFormat="1" ht="6.95" hidden="1" customHeight="1">
      <c r="A64" s="17"/>
      <c r="B64" s="28"/>
      <c r="C64" s="29"/>
      <c r="D64" s="29"/>
      <c r="E64" s="29"/>
      <c r="F64" s="29"/>
      <c r="G64" s="29"/>
      <c r="H64" s="29"/>
      <c r="I64" s="29"/>
      <c r="J64" s="29"/>
      <c r="K64" s="29"/>
      <c r="L64" s="77"/>
      <c r="S64" s="17"/>
      <c r="T64" s="17"/>
      <c r="U64" s="17"/>
      <c r="V64" s="17"/>
      <c r="W64" s="17"/>
      <c r="X64" s="17"/>
      <c r="Y64" s="17"/>
      <c r="Z64" s="17"/>
      <c r="AA64" s="17"/>
      <c r="AB64" s="17"/>
      <c r="AC64" s="17"/>
      <c r="AD64" s="17"/>
      <c r="AE64" s="17"/>
    </row>
    <row r="65" spans="1:31" hidden="1"/>
    <row r="66" spans="1:31" hidden="1"/>
    <row r="67" spans="1:31" hidden="1"/>
    <row r="68" spans="1:31" s="21" customFormat="1" ht="6.95" customHeight="1">
      <c r="A68" s="17"/>
      <c r="B68" s="30"/>
      <c r="C68" s="31"/>
      <c r="D68" s="31"/>
      <c r="E68" s="31"/>
      <c r="F68" s="31"/>
      <c r="G68" s="31"/>
      <c r="H68" s="31"/>
      <c r="I68" s="31"/>
      <c r="J68" s="31"/>
      <c r="K68" s="31"/>
      <c r="L68" s="77"/>
      <c r="S68" s="17"/>
      <c r="T68" s="17"/>
      <c r="U68" s="17"/>
      <c r="V68" s="17"/>
      <c r="W68" s="17"/>
      <c r="X68" s="17"/>
      <c r="Y68" s="17"/>
      <c r="Z68" s="17"/>
      <c r="AA68" s="17"/>
      <c r="AB68" s="17"/>
      <c r="AC68" s="17"/>
      <c r="AD68" s="17"/>
      <c r="AE68" s="17"/>
    </row>
    <row r="69" spans="1:31" s="21" customFormat="1" ht="24.95" customHeight="1">
      <c r="A69" s="17"/>
      <c r="B69" s="18"/>
      <c r="C69" s="7" t="s">
        <v>104</v>
      </c>
      <c r="D69" s="17"/>
      <c r="E69" s="17"/>
      <c r="F69" s="17"/>
      <c r="G69" s="17"/>
      <c r="H69" s="17"/>
      <c r="I69" s="17"/>
      <c r="J69" s="17"/>
      <c r="K69" s="17"/>
      <c r="L69" s="77"/>
      <c r="S69" s="17"/>
      <c r="T69" s="17"/>
      <c r="U69" s="17"/>
      <c r="V69" s="17"/>
      <c r="W69" s="17"/>
      <c r="X69" s="17"/>
      <c r="Y69" s="17"/>
      <c r="Z69" s="17"/>
      <c r="AA69" s="17"/>
      <c r="AB69" s="17"/>
      <c r="AC69" s="17"/>
      <c r="AD69" s="17"/>
      <c r="AE69" s="17"/>
    </row>
    <row r="70" spans="1:31" s="21" customFormat="1" ht="6.95" customHeight="1">
      <c r="A70" s="17"/>
      <c r="B70" s="18"/>
      <c r="C70" s="17"/>
      <c r="D70" s="17"/>
      <c r="E70" s="17"/>
      <c r="F70" s="17"/>
      <c r="G70" s="17"/>
      <c r="H70" s="17"/>
      <c r="I70" s="17"/>
      <c r="J70" s="17"/>
      <c r="K70" s="17"/>
      <c r="L70" s="77"/>
      <c r="S70" s="17"/>
      <c r="T70" s="17"/>
      <c r="U70" s="17"/>
      <c r="V70" s="17"/>
      <c r="W70" s="17"/>
      <c r="X70" s="17"/>
      <c r="Y70" s="17"/>
      <c r="Z70" s="17"/>
      <c r="AA70" s="17"/>
      <c r="AB70" s="17"/>
      <c r="AC70" s="17"/>
      <c r="AD70" s="17"/>
      <c r="AE70" s="17"/>
    </row>
    <row r="71" spans="1:31" s="21" customFormat="1" ht="12" customHeight="1">
      <c r="A71" s="17"/>
      <c r="B71" s="18"/>
      <c r="C71" s="12" t="s">
        <v>17</v>
      </c>
      <c r="D71" s="17"/>
      <c r="E71" s="17"/>
      <c r="F71" s="17"/>
      <c r="G71" s="17"/>
      <c r="H71" s="17"/>
      <c r="I71" s="17"/>
      <c r="J71" s="17"/>
      <c r="K71" s="17"/>
      <c r="L71" s="77"/>
      <c r="S71" s="17"/>
      <c r="T71" s="17"/>
      <c r="U71" s="17"/>
      <c r="V71" s="17"/>
      <c r="W71" s="17"/>
      <c r="X71" s="17"/>
      <c r="Y71" s="17"/>
      <c r="Z71" s="17"/>
      <c r="AA71" s="17"/>
      <c r="AB71" s="17"/>
      <c r="AC71" s="17"/>
      <c r="AD71" s="17"/>
      <c r="AE71" s="17"/>
    </row>
    <row r="72" spans="1:31" s="21" customFormat="1" ht="16.5" customHeight="1">
      <c r="A72" s="17"/>
      <c r="B72" s="18"/>
      <c r="C72" s="17"/>
      <c r="D72" s="17"/>
      <c r="E72" s="211" t="str">
        <f>E7</f>
        <v>REVITALIZACE  RYBNÍKA  P.Č.  1394</v>
      </c>
      <c r="F72" s="212"/>
      <c r="G72" s="212"/>
      <c r="H72" s="212"/>
      <c r="I72" s="17"/>
      <c r="J72" s="17"/>
      <c r="K72" s="17"/>
      <c r="L72" s="77"/>
      <c r="S72" s="17"/>
      <c r="T72" s="17"/>
      <c r="U72" s="17"/>
      <c r="V72" s="17"/>
      <c r="W72" s="17"/>
      <c r="X72" s="17"/>
      <c r="Y72" s="17"/>
      <c r="Z72" s="17"/>
      <c r="AA72" s="17"/>
      <c r="AB72" s="17"/>
      <c r="AC72" s="17"/>
      <c r="AD72" s="17"/>
      <c r="AE72" s="17"/>
    </row>
    <row r="73" spans="1:31" s="21" customFormat="1" ht="12" customHeight="1">
      <c r="A73" s="17"/>
      <c r="B73" s="18"/>
      <c r="C73" s="12" t="s">
        <v>90</v>
      </c>
      <c r="D73" s="17"/>
      <c r="E73" s="17"/>
      <c r="F73" s="17"/>
      <c r="G73" s="17"/>
      <c r="H73" s="17"/>
      <c r="I73" s="17"/>
      <c r="J73" s="17"/>
      <c r="K73" s="17"/>
      <c r="L73" s="77"/>
      <c r="S73" s="17"/>
      <c r="T73" s="17"/>
      <c r="U73" s="17"/>
      <c r="V73" s="17"/>
      <c r="W73" s="17"/>
      <c r="X73" s="17"/>
      <c r="Y73" s="17"/>
      <c r="Z73" s="17"/>
      <c r="AA73" s="17"/>
      <c r="AB73" s="17"/>
      <c r="AC73" s="17"/>
      <c r="AD73" s="17"/>
      <c r="AE73" s="17"/>
    </row>
    <row r="74" spans="1:31" s="21" customFormat="1" ht="16.5" customHeight="1">
      <c r="A74" s="17"/>
      <c r="B74" s="18"/>
      <c r="C74" s="17"/>
      <c r="D74" s="17"/>
      <c r="E74" s="177" t="str">
        <f>E9</f>
        <v>003 - Vedlejší a ostatní rozpočtové náklady</v>
      </c>
      <c r="F74" s="210"/>
      <c r="G74" s="210"/>
      <c r="H74" s="210"/>
      <c r="I74" s="17"/>
      <c r="J74" s="17"/>
      <c r="K74" s="17"/>
      <c r="L74" s="77"/>
      <c r="S74" s="17"/>
      <c r="T74" s="17"/>
      <c r="U74" s="17"/>
      <c r="V74" s="17"/>
      <c r="W74" s="17"/>
      <c r="X74" s="17"/>
      <c r="Y74" s="17"/>
      <c r="Z74" s="17"/>
      <c r="AA74" s="17"/>
      <c r="AB74" s="17"/>
      <c r="AC74" s="17"/>
      <c r="AD74" s="17"/>
      <c r="AE74" s="17"/>
    </row>
    <row r="75" spans="1:31" s="21" customFormat="1" ht="6.95" customHeight="1">
      <c r="A75" s="17"/>
      <c r="B75" s="18"/>
      <c r="C75" s="17"/>
      <c r="D75" s="17"/>
      <c r="E75" s="17"/>
      <c r="F75" s="17"/>
      <c r="G75" s="17"/>
      <c r="H75" s="17"/>
      <c r="I75" s="17"/>
      <c r="J75" s="17"/>
      <c r="K75" s="17"/>
      <c r="L75" s="77"/>
      <c r="S75" s="17"/>
      <c r="T75" s="17"/>
      <c r="U75" s="17"/>
      <c r="V75" s="17"/>
      <c r="W75" s="17"/>
      <c r="X75" s="17"/>
      <c r="Y75" s="17"/>
      <c r="Z75" s="17"/>
      <c r="AA75" s="17"/>
      <c r="AB75" s="17"/>
      <c r="AC75" s="17"/>
      <c r="AD75" s="17"/>
      <c r="AE75" s="17"/>
    </row>
    <row r="76" spans="1:31" s="21" customFormat="1" ht="12" customHeight="1">
      <c r="A76" s="17"/>
      <c r="B76" s="18"/>
      <c r="C76" s="12" t="s">
        <v>21</v>
      </c>
      <c r="D76" s="17"/>
      <c r="E76" s="17"/>
      <c r="F76" s="13" t="str">
        <f>F12</f>
        <v>Budíkovice</v>
      </c>
      <c r="G76" s="17"/>
      <c r="H76" s="17"/>
      <c r="I76" s="12" t="s">
        <v>23</v>
      </c>
      <c r="J76" s="78" t="str">
        <f>IF(J12="","",J12)</f>
        <v>Vyplň údaj</v>
      </c>
      <c r="K76" s="17"/>
      <c r="L76" s="77"/>
      <c r="S76" s="17"/>
      <c r="T76" s="17"/>
      <c r="U76" s="17"/>
      <c r="V76" s="17"/>
      <c r="W76" s="17"/>
      <c r="X76" s="17"/>
      <c r="Y76" s="17"/>
      <c r="Z76" s="17"/>
      <c r="AA76" s="17"/>
      <c r="AB76" s="17"/>
      <c r="AC76" s="17"/>
      <c r="AD76" s="17"/>
      <c r="AE76" s="17"/>
    </row>
    <row r="77" spans="1:31" s="21" customFormat="1" ht="6.95" customHeight="1">
      <c r="A77" s="17"/>
      <c r="B77" s="18"/>
      <c r="C77" s="17"/>
      <c r="D77" s="17"/>
      <c r="E77" s="17"/>
      <c r="F77" s="17"/>
      <c r="G77" s="17"/>
      <c r="H77" s="17"/>
      <c r="I77" s="17"/>
      <c r="J77" s="17"/>
      <c r="K77" s="17"/>
      <c r="L77" s="77"/>
      <c r="S77" s="17"/>
      <c r="T77" s="17"/>
      <c r="U77" s="17"/>
      <c r="V77" s="17"/>
      <c r="W77" s="17"/>
      <c r="X77" s="17"/>
      <c r="Y77" s="17"/>
      <c r="Z77" s="17"/>
      <c r="AA77" s="17"/>
      <c r="AB77" s="17"/>
      <c r="AC77" s="17"/>
      <c r="AD77" s="17"/>
      <c r="AE77" s="17"/>
    </row>
    <row r="78" spans="1:31" s="21" customFormat="1" ht="15.2" customHeight="1">
      <c r="A78" s="17"/>
      <c r="B78" s="18"/>
      <c r="C78" s="12" t="s">
        <v>24</v>
      </c>
      <c r="D78" s="17"/>
      <c r="E78" s="17"/>
      <c r="F78" s="13" t="str">
        <f>E15</f>
        <v>Město Třebíč</v>
      </c>
      <c r="G78" s="17"/>
      <c r="H78" s="17"/>
      <c r="I78" s="12" t="s">
        <v>31</v>
      </c>
      <c r="J78" s="95" t="str">
        <f>E21</f>
        <v>KOINVEST, s.r.o.</v>
      </c>
      <c r="K78" s="17"/>
      <c r="L78" s="77"/>
      <c r="S78" s="17"/>
      <c r="T78" s="17"/>
      <c r="U78" s="17"/>
      <c r="V78" s="17"/>
      <c r="W78" s="17"/>
      <c r="X78" s="17"/>
      <c r="Y78" s="17"/>
      <c r="Z78" s="17"/>
      <c r="AA78" s="17"/>
      <c r="AB78" s="17"/>
      <c r="AC78" s="17"/>
      <c r="AD78" s="17"/>
      <c r="AE78" s="17"/>
    </row>
    <row r="79" spans="1:31" s="21" customFormat="1" ht="15.2" customHeight="1">
      <c r="A79" s="17"/>
      <c r="B79" s="18"/>
      <c r="C79" s="12" t="s">
        <v>29</v>
      </c>
      <c r="D79" s="17"/>
      <c r="E79" s="17"/>
      <c r="F79" s="13" t="str">
        <f>IF(E18="","",E18)</f>
        <v>Vyplň údaj</v>
      </c>
      <c r="G79" s="17"/>
      <c r="H79" s="17"/>
      <c r="I79" s="12" t="s">
        <v>35</v>
      </c>
      <c r="J79" s="95" t="str">
        <f>E24</f>
        <v>KOINVEST, s.r.o.</v>
      </c>
      <c r="K79" s="17"/>
      <c r="L79" s="77"/>
      <c r="S79" s="17"/>
      <c r="T79" s="17"/>
      <c r="U79" s="17"/>
      <c r="V79" s="17"/>
      <c r="W79" s="17"/>
      <c r="X79" s="17"/>
      <c r="Y79" s="17"/>
      <c r="Z79" s="17"/>
      <c r="AA79" s="17"/>
      <c r="AB79" s="17"/>
      <c r="AC79" s="17"/>
      <c r="AD79" s="17"/>
      <c r="AE79" s="17"/>
    </row>
    <row r="80" spans="1:31" s="21" customFormat="1" ht="10.35" customHeight="1">
      <c r="A80" s="17"/>
      <c r="B80" s="18"/>
      <c r="C80" s="17"/>
      <c r="D80" s="17"/>
      <c r="E80" s="17"/>
      <c r="F80" s="17"/>
      <c r="G80" s="17"/>
      <c r="H80" s="17"/>
      <c r="I80" s="17"/>
      <c r="J80" s="17"/>
      <c r="K80" s="17"/>
      <c r="L80" s="77"/>
      <c r="S80" s="17"/>
      <c r="T80" s="17"/>
      <c r="U80" s="17"/>
      <c r="V80" s="17"/>
      <c r="W80" s="17"/>
      <c r="X80" s="17"/>
      <c r="Y80" s="17"/>
      <c r="Z80" s="17"/>
      <c r="AA80" s="17"/>
      <c r="AB80" s="17"/>
      <c r="AC80" s="17"/>
      <c r="AD80" s="17"/>
      <c r="AE80" s="17"/>
    </row>
    <row r="81" spans="1:65" s="115" customFormat="1" ht="29.25" customHeight="1">
      <c r="A81" s="109"/>
      <c r="B81" s="110"/>
      <c r="C81" s="111" t="s">
        <v>105</v>
      </c>
      <c r="D81" s="112" t="s">
        <v>57</v>
      </c>
      <c r="E81" s="112" t="s">
        <v>53</v>
      </c>
      <c r="F81" s="112" t="s">
        <v>54</v>
      </c>
      <c r="G81" s="112" t="s">
        <v>106</v>
      </c>
      <c r="H81" s="112" t="s">
        <v>107</v>
      </c>
      <c r="I81" s="112" t="s">
        <v>108</v>
      </c>
      <c r="J81" s="112" t="s">
        <v>94</v>
      </c>
      <c r="K81" s="113" t="s">
        <v>109</v>
      </c>
      <c r="L81" s="114"/>
      <c r="M81" s="44" t="s">
        <v>3</v>
      </c>
      <c r="N81" s="45" t="s">
        <v>42</v>
      </c>
      <c r="O81" s="45" t="s">
        <v>110</v>
      </c>
      <c r="P81" s="45" t="s">
        <v>111</v>
      </c>
      <c r="Q81" s="45" t="s">
        <v>112</v>
      </c>
      <c r="R81" s="45" t="s">
        <v>113</v>
      </c>
      <c r="S81" s="45" t="s">
        <v>114</v>
      </c>
      <c r="T81" s="46" t="s">
        <v>115</v>
      </c>
      <c r="U81" s="109"/>
      <c r="V81" s="109"/>
      <c r="W81" s="109"/>
      <c r="X81" s="109"/>
      <c r="Y81" s="109"/>
      <c r="Z81" s="109"/>
      <c r="AA81" s="109"/>
      <c r="AB81" s="109"/>
      <c r="AC81" s="109"/>
      <c r="AD81" s="109"/>
      <c r="AE81" s="109"/>
    </row>
    <row r="82" spans="1:65" s="21" customFormat="1" ht="22.9" customHeight="1">
      <c r="A82" s="17"/>
      <c r="B82" s="18"/>
      <c r="C82" s="52" t="s">
        <v>116</v>
      </c>
      <c r="D82" s="17"/>
      <c r="E82" s="17"/>
      <c r="F82" s="17"/>
      <c r="G82" s="17"/>
      <c r="H82" s="17"/>
      <c r="I82" s="17"/>
      <c r="J82" s="116">
        <f>BK82</f>
        <v>0</v>
      </c>
      <c r="K82" s="17"/>
      <c r="L82" s="18"/>
      <c r="M82" s="47"/>
      <c r="N82" s="38"/>
      <c r="O82" s="48"/>
      <c r="P82" s="117">
        <f>P83</f>
        <v>0</v>
      </c>
      <c r="Q82" s="48"/>
      <c r="R82" s="117">
        <f>R83</f>
        <v>0</v>
      </c>
      <c r="S82" s="48"/>
      <c r="T82" s="118">
        <f>T83</f>
        <v>0</v>
      </c>
      <c r="U82" s="17"/>
      <c r="V82" s="17"/>
      <c r="W82" s="17"/>
      <c r="X82" s="17"/>
      <c r="Y82" s="17"/>
      <c r="Z82" s="17"/>
      <c r="AA82" s="17"/>
      <c r="AB82" s="17"/>
      <c r="AC82" s="17"/>
      <c r="AD82" s="17"/>
      <c r="AE82" s="17"/>
      <c r="AT82" s="3" t="s">
        <v>71</v>
      </c>
      <c r="AU82" s="3" t="s">
        <v>95</v>
      </c>
      <c r="BK82" s="119">
        <f>BK83</f>
        <v>0</v>
      </c>
    </row>
    <row r="83" spans="1:65" s="120" customFormat="1" ht="25.9" customHeight="1">
      <c r="B83" s="121"/>
      <c r="D83" s="122" t="s">
        <v>71</v>
      </c>
      <c r="E83" s="123" t="s">
        <v>401</v>
      </c>
      <c r="F83" s="123" t="s">
        <v>402</v>
      </c>
      <c r="J83" s="124">
        <f>BK83</f>
        <v>0</v>
      </c>
      <c r="L83" s="121"/>
      <c r="M83" s="125"/>
      <c r="N83" s="126"/>
      <c r="O83" s="126"/>
      <c r="P83" s="127">
        <f>P84+P86</f>
        <v>0</v>
      </c>
      <c r="Q83" s="126"/>
      <c r="R83" s="127">
        <f>R84+R86</f>
        <v>0</v>
      </c>
      <c r="S83" s="126"/>
      <c r="T83" s="128">
        <f>T84+T86</f>
        <v>0</v>
      </c>
      <c r="AR83" s="122" t="s">
        <v>148</v>
      </c>
      <c r="AT83" s="129" t="s">
        <v>71</v>
      </c>
      <c r="AU83" s="129" t="s">
        <v>72</v>
      </c>
      <c r="AY83" s="122" t="s">
        <v>119</v>
      </c>
      <c r="BK83" s="130">
        <f>BK84+BK86</f>
        <v>0</v>
      </c>
    </row>
    <row r="84" spans="1:65" s="120" customFormat="1" ht="22.9" customHeight="1">
      <c r="B84" s="121"/>
      <c r="D84" s="122" t="s">
        <v>71</v>
      </c>
      <c r="E84" s="131" t="s">
        <v>403</v>
      </c>
      <c r="F84" s="131" t="s">
        <v>404</v>
      </c>
      <c r="J84" s="132">
        <f>BK84</f>
        <v>0</v>
      </c>
      <c r="L84" s="121"/>
      <c r="M84" s="125"/>
      <c r="N84" s="126"/>
      <c r="O84" s="126"/>
      <c r="P84" s="127">
        <f>P85</f>
        <v>0</v>
      </c>
      <c r="Q84" s="126"/>
      <c r="R84" s="127">
        <f>R85</f>
        <v>0</v>
      </c>
      <c r="S84" s="126"/>
      <c r="T84" s="128">
        <f>T85</f>
        <v>0</v>
      </c>
      <c r="AR84" s="122" t="s">
        <v>148</v>
      </c>
      <c r="AT84" s="129" t="s">
        <v>71</v>
      </c>
      <c r="AU84" s="129" t="s">
        <v>80</v>
      </c>
      <c r="AY84" s="122" t="s">
        <v>119</v>
      </c>
      <c r="BK84" s="130">
        <f>BK85</f>
        <v>0</v>
      </c>
    </row>
    <row r="85" spans="1:65" s="21" customFormat="1" ht="49.15" customHeight="1">
      <c r="A85" s="17"/>
      <c r="B85" s="18"/>
      <c r="C85" s="133" t="s">
        <v>80</v>
      </c>
      <c r="D85" s="133" t="s">
        <v>121</v>
      </c>
      <c r="E85" s="134" t="s">
        <v>405</v>
      </c>
      <c r="F85" s="135" t="s">
        <v>406</v>
      </c>
      <c r="G85" s="136" t="s">
        <v>407</v>
      </c>
      <c r="H85" s="137">
        <v>1</v>
      </c>
      <c r="I85" s="138"/>
      <c r="J85" s="139">
        <f>ROUND(I85*H85,2)</f>
        <v>0</v>
      </c>
      <c r="K85" s="135" t="s">
        <v>3</v>
      </c>
      <c r="L85" s="18"/>
      <c r="M85" s="140" t="s">
        <v>3</v>
      </c>
      <c r="N85" s="141" t="s">
        <v>43</v>
      </c>
      <c r="O85" s="40"/>
      <c r="P85" s="142">
        <f>O85*H85</f>
        <v>0</v>
      </c>
      <c r="Q85" s="142">
        <v>0</v>
      </c>
      <c r="R85" s="142">
        <f>Q85*H85</f>
        <v>0</v>
      </c>
      <c r="S85" s="142">
        <v>0</v>
      </c>
      <c r="T85" s="143">
        <f>S85*H85</f>
        <v>0</v>
      </c>
      <c r="U85" s="17"/>
      <c r="V85" s="17"/>
      <c r="W85" s="17"/>
      <c r="X85" s="17"/>
      <c r="Y85" s="17"/>
      <c r="Z85" s="17"/>
      <c r="AA85" s="17"/>
      <c r="AB85" s="17"/>
      <c r="AC85" s="17"/>
      <c r="AD85" s="17"/>
      <c r="AE85" s="17"/>
      <c r="AR85" s="144" t="s">
        <v>408</v>
      </c>
      <c r="AT85" s="144" t="s">
        <v>121</v>
      </c>
      <c r="AU85" s="144" t="s">
        <v>82</v>
      </c>
      <c r="AY85" s="3" t="s">
        <v>119</v>
      </c>
      <c r="BE85" s="145">
        <f>IF(N85="základní",J85,0)</f>
        <v>0</v>
      </c>
      <c r="BF85" s="145">
        <f>IF(N85="snížená",J85,0)</f>
        <v>0</v>
      </c>
      <c r="BG85" s="145">
        <f>IF(N85="zákl. přenesená",J85,0)</f>
        <v>0</v>
      </c>
      <c r="BH85" s="145">
        <f>IF(N85="sníž. přenesená",J85,0)</f>
        <v>0</v>
      </c>
      <c r="BI85" s="145">
        <f>IF(N85="nulová",J85,0)</f>
        <v>0</v>
      </c>
      <c r="BJ85" s="3" t="s">
        <v>80</v>
      </c>
      <c r="BK85" s="145">
        <f>ROUND(I85*H85,2)</f>
        <v>0</v>
      </c>
      <c r="BL85" s="3" t="s">
        <v>408</v>
      </c>
      <c r="BM85" s="144" t="s">
        <v>409</v>
      </c>
    </row>
    <row r="86" spans="1:65" s="120" customFormat="1" ht="22.9" customHeight="1">
      <c r="B86" s="121"/>
      <c r="D86" s="122" t="s">
        <v>71</v>
      </c>
      <c r="E86" s="131" t="s">
        <v>410</v>
      </c>
      <c r="F86" s="131" t="s">
        <v>411</v>
      </c>
      <c r="J86" s="132">
        <f>BK86</f>
        <v>0</v>
      </c>
      <c r="L86" s="121"/>
      <c r="M86" s="125"/>
      <c r="N86" s="126"/>
      <c r="O86" s="126"/>
      <c r="P86" s="127">
        <f>SUM(P87:P97)</f>
        <v>0</v>
      </c>
      <c r="Q86" s="126"/>
      <c r="R86" s="127">
        <f>SUM(R87:R97)</f>
        <v>0</v>
      </c>
      <c r="S86" s="126"/>
      <c r="T86" s="128">
        <f>SUM(T87:T97)</f>
        <v>0</v>
      </c>
      <c r="AR86" s="122" t="s">
        <v>148</v>
      </c>
      <c r="AT86" s="129" t="s">
        <v>71</v>
      </c>
      <c r="AU86" s="129" t="s">
        <v>80</v>
      </c>
      <c r="AY86" s="122" t="s">
        <v>119</v>
      </c>
      <c r="BK86" s="130">
        <f>SUM(BK87:BK97)</f>
        <v>0</v>
      </c>
    </row>
    <row r="87" spans="1:65" s="21" customFormat="1" ht="24.2" customHeight="1">
      <c r="A87" s="17"/>
      <c r="B87" s="18"/>
      <c r="C87" s="133" t="s">
        <v>82</v>
      </c>
      <c r="D87" s="133" t="s">
        <v>121</v>
      </c>
      <c r="E87" s="134" t="s">
        <v>267</v>
      </c>
      <c r="F87" s="135" t="s">
        <v>412</v>
      </c>
      <c r="G87" s="136" t="s">
        <v>407</v>
      </c>
      <c r="H87" s="137">
        <v>1</v>
      </c>
      <c r="I87" s="138"/>
      <c r="J87" s="139">
        <f>ROUND(I87*H87,2)</f>
        <v>0</v>
      </c>
      <c r="K87" s="135" t="s">
        <v>3</v>
      </c>
      <c r="L87" s="18"/>
      <c r="M87" s="140" t="s">
        <v>3</v>
      </c>
      <c r="N87" s="141" t="s">
        <v>43</v>
      </c>
      <c r="O87" s="40"/>
      <c r="P87" s="142">
        <f>O87*H87</f>
        <v>0</v>
      </c>
      <c r="Q87" s="142">
        <v>0</v>
      </c>
      <c r="R87" s="142">
        <f>Q87*H87</f>
        <v>0</v>
      </c>
      <c r="S87" s="142">
        <v>0</v>
      </c>
      <c r="T87" s="143">
        <f>S87*H87</f>
        <v>0</v>
      </c>
      <c r="U87" s="17"/>
      <c r="V87" s="17"/>
      <c r="W87" s="17"/>
      <c r="X87" s="17"/>
      <c r="Y87" s="17"/>
      <c r="Z87" s="17"/>
      <c r="AA87" s="17"/>
      <c r="AB87" s="17"/>
      <c r="AC87" s="17"/>
      <c r="AD87" s="17"/>
      <c r="AE87" s="17"/>
      <c r="AR87" s="144" t="s">
        <v>408</v>
      </c>
      <c r="AT87" s="144" t="s">
        <v>121</v>
      </c>
      <c r="AU87" s="144" t="s">
        <v>82</v>
      </c>
      <c r="AY87" s="3" t="s">
        <v>119</v>
      </c>
      <c r="BE87" s="145">
        <f>IF(N87="základní",J87,0)</f>
        <v>0</v>
      </c>
      <c r="BF87" s="145">
        <f>IF(N87="snížená",J87,0)</f>
        <v>0</v>
      </c>
      <c r="BG87" s="145">
        <f>IF(N87="zákl. přenesená",J87,0)</f>
        <v>0</v>
      </c>
      <c r="BH87" s="145">
        <f>IF(N87="sníž. přenesená",J87,0)</f>
        <v>0</v>
      </c>
      <c r="BI87" s="145">
        <f>IF(N87="nulová",J87,0)</f>
        <v>0</v>
      </c>
      <c r="BJ87" s="3" t="s">
        <v>80</v>
      </c>
      <c r="BK87" s="145">
        <f>ROUND(I87*H87,2)</f>
        <v>0</v>
      </c>
      <c r="BL87" s="3" t="s">
        <v>408</v>
      </c>
      <c r="BM87" s="144" t="s">
        <v>413</v>
      </c>
    </row>
    <row r="88" spans="1:65" s="21" customFormat="1" ht="49.15" customHeight="1">
      <c r="A88" s="17"/>
      <c r="B88" s="18"/>
      <c r="C88" s="133" t="s">
        <v>137</v>
      </c>
      <c r="D88" s="133" t="s">
        <v>121</v>
      </c>
      <c r="E88" s="134" t="s">
        <v>138</v>
      </c>
      <c r="F88" s="135" t="s">
        <v>414</v>
      </c>
      <c r="G88" s="136" t="s">
        <v>407</v>
      </c>
      <c r="H88" s="137">
        <v>1</v>
      </c>
      <c r="I88" s="138"/>
      <c r="J88" s="139">
        <f>ROUND(I88*H88,2)</f>
        <v>0</v>
      </c>
      <c r="K88" s="135" t="s">
        <v>3</v>
      </c>
      <c r="L88" s="18"/>
      <c r="M88" s="140" t="s">
        <v>3</v>
      </c>
      <c r="N88" s="141" t="s">
        <v>43</v>
      </c>
      <c r="O88" s="40"/>
      <c r="P88" s="142">
        <f>O88*H88</f>
        <v>0</v>
      </c>
      <c r="Q88" s="142">
        <v>0</v>
      </c>
      <c r="R88" s="142">
        <f>Q88*H88</f>
        <v>0</v>
      </c>
      <c r="S88" s="142">
        <v>0</v>
      </c>
      <c r="T88" s="143">
        <f>S88*H88</f>
        <v>0</v>
      </c>
      <c r="U88" s="17"/>
      <c r="V88" s="17"/>
      <c r="W88" s="17"/>
      <c r="X88" s="17"/>
      <c r="Y88" s="17"/>
      <c r="Z88" s="17"/>
      <c r="AA88" s="17"/>
      <c r="AB88" s="17"/>
      <c r="AC88" s="17"/>
      <c r="AD88" s="17"/>
      <c r="AE88" s="17"/>
      <c r="AR88" s="144" t="s">
        <v>408</v>
      </c>
      <c r="AT88" s="144" t="s">
        <v>121</v>
      </c>
      <c r="AU88" s="144" t="s">
        <v>82</v>
      </c>
      <c r="AY88" s="3" t="s">
        <v>119</v>
      </c>
      <c r="BE88" s="145">
        <f>IF(N88="základní",J88,0)</f>
        <v>0</v>
      </c>
      <c r="BF88" s="145">
        <f>IF(N88="snížená",J88,0)</f>
        <v>0</v>
      </c>
      <c r="BG88" s="145">
        <f>IF(N88="zákl. přenesená",J88,0)</f>
        <v>0</v>
      </c>
      <c r="BH88" s="145">
        <f>IF(N88="sníž. přenesená",J88,0)</f>
        <v>0</v>
      </c>
      <c r="BI88" s="145">
        <f>IF(N88="nulová",J88,0)</f>
        <v>0</v>
      </c>
      <c r="BJ88" s="3" t="s">
        <v>80</v>
      </c>
      <c r="BK88" s="145">
        <f>ROUND(I88*H88,2)</f>
        <v>0</v>
      </c>
      <c r="BL88" s="3" t="s">
        <v>408</v>
      </c>
      <c r="BM88" s="144" t="s">
        <v>415</v>
      </c>
    </row>
    <row r="89" spans="1:65" s="21" customFormat="1" ht="24.2" customHeight="1">
      <c r="A89" s="17"/>
      <c r="B89" s="18"/>
      <c r="C89" s="133" t="s">
        <v>126</v>
      </c>
      <c r="D89" s="133" t="s">
        <v>121</v>
      </c>
      <c r="E89" s="134" t="s">
        <v>336</v>
      </c>
      <c r="F89" s="135" t="s">
        <v>416</v>
      </c>
      <c r="G89" s="136" t="s">
        <v>407</v>
      </c>
      <c r="H89" s="137">
        <v>1</v>
      </c>
      <c r="I89" s="138"/>
      <c r="J89" s="139">
        <f>ROUND(I89*H89,2)</f>
        <v>0</v>
      </c>
      <c r="K89" s="135" t="s">
        <v>3</v>
      </c>
      <c r="L89" s="18"/>
      <c r="M89" s="140" t="s">
        <v>3</v>
      </c>
      <c r="N89" s="141" t="s">
        <v>43</v>
      </c>
      <c r="O89" s="40"/>
      <c r="P89" s="142">
        <f>O89*H89</f>
        <v>0</v>
      </c>
      <c r="Q89" s="142">
        <v>0</v>
      </c>
      <c r="R89" s="142">
        <f>Q89*H89</f>
        <v>0</v>
      </c>
      <c r="S89" s="142">
        <v>0</v>
      </c>
      <c r="T89" s="143">
        <f>S89*H89</f>
        <v>0</v>
      </c>
      <c r="U89" s="17"/>
      <c r="V89" s="17"/>
      <c r="W89" s="17"/>
      <c r="X89" s="17"/>
      <c r="Y89" s="17"/>
      <c r="Z89" s="17"/>
      <c r="AA89" s="17"/>
      <c r="AB89" s="17"/>
      <c r="AC89" s="17"/>
      <c r="AD89" s="17"/>
      <c r="AE89" s="17"/>
      <c r="AR89" s="144" t="s">
        <v>408</v>
      </c>
      <c r="AT89" s="144" t="s">
        <v>121</v>
      </c>
      <c r="AU89" s="144" t="s">
        <v>82</v>
      </c>
      <c r="AY89" s="3" t="s">
        <v>119</v>
      </c>
      <c r="BE89" s="145">
        <f>IF(N89="základní",J89,0)</f>
        <v>0</v>
      </c>
      <c r="BF89" s="145">
        <f>IF(N89="snížená",J89,0)</f>
        <v>0</v>
      </c>
      <c r="BG89" s="145">
        <f>IF(N89="zákl. přenesená",J89,0)</f>
        <v>0</v>
      </c>
      <c r="BH89" s="145">
        <f>IF(N89="sníž. přenesená",J89,0)</f>
        <v>0</v>
      </c>
      <c r="BI89" s="145">
        <f>IF(N89="nulová",J89,0)</f>
        <v>0</v>
      </c>
      <c r="BJ89" s="3" t="s">
        <v>80</v>
      </c>
      <c r="BK89" s="145">
        <f>ROUND(I89*H89,2)</f>
        <v>0</v>
      </c>
      <c r="BL89" s="3" t="s">
        <v>408</v>
      </c>
      <c r="BM89" s="144" t="s">
        <v>417</v>
      </c>
    </row>
    <row r="90" spans="1:65" s="21" customFormat="1" ht="58.5">
      <c r="A90" s="17"/>
      <c r="B90" s="18"/>
      <c r="C90" s="17"/>
      <c r="D90" s="150" t="s">
        <v>130</v>
      </c>
      <c r="E90" s="17"/>
      <c r="F90" s="151" t="s">
        <v>418</v>
      </c>
      <c r="G90" s="17"/>
      <c r="H90" s="17"/>
      <c r="I90" s="17"/>
      <c r="J90" s="17"/>
      <c r="K90" s="17"/>
      <c r="L90" s="18"/>
      <c r="M90" s="148"/>
      <c r="N90" s="149"/>
      <c r="O90" s="40"/>
      <c r="P90" s="40"/>
      <c r="Q90" s="40"/>
      <c r="R90" s="40"/>
      <c r="S90" s="40"/>
      <c r="T90" s="41"/>
      <c r="U90" s="17"/>
      <c r="V90" s="17"/>
      <c r="W90" s="17"/>
      <c r="X90" s="17"/>
      <c r="Y90" s="17"/>
      <c r="Z90" s="17"/>
      <c r="AA90" s="17"/>
      <c r="AB90" s="17"/>
      <c r="AC90" s="17"/>
      <c r="AD90" s="17"/>
      <c r="AE90" s="17"/>
      <c r="AT90" s="3" t="s">
        <v>130</v>
      </c>
      <c r="AU90" s="3" t="s">
        <v>82</v>
      </c>
    </row>
    <row r="91" spans="1:65" s="21" customFormat="1" ht="24.2" customHeight="1">
      <c r="A91" s="17"/>
      <c r="B91" s="18"/>
      <c r="C91" s="133" t="s">
        <v>148</v>
      </c>
      <c r="D91" s="133" t="s">
        <v>121</v>
      </c>
      <c r="E91" s="134" t="s">
        <v>419</v>
      </c>
      <c r="F91" s="135" t="s">
        <v>420</v>
      </c>
      <c r="G91" s="136" t="s">
        <v>407</v>
      </c>
      <c r="H91" s="137">
        <v>1</v>
      </c>
      <c r="I91" s="138"/>
      <c r="J91" s="139">
        <f t="shared" ref="J91:J97" si="0">ROUND(I91*H91,2)</f>
        <v>0</v>
      </c>
      <c r="K91" s="135" t="s">
        <v>3</v>
      </c>
      <c r="L91" s="18"/>
      <c r="M91" s="140" t="s">
        <v>3</v>
      </c>
      <c r="N91" s="141" t="s">
        <v>43</v>
      </c>
      <c r="O91" s="40"/>
      <c r="P91" s="142">
        <f t="shared" ref="P91:P97" si="1">O91*H91</f>
        <v>0</v>
      </c>
      <c r="Q91" s="142">
        <v>0</v>
      </c>
      <c r="R91" s="142">
        <f t="shared" ref="R91:R97" si="2">Q91*H91</f>
        <v>0</v>
      </c>
      <c r="S91" s="142">
        <v>0</v>
      </c>
      <c r="T91" s="143">
        <f t="shared" ref="T91:T97" si="3">S91*H91</f>
        <v>0</v>
      </c>
      <c r="U91" s="17"/>
      <c r="V91" s="17"/>
      <c r="W91" s="17"/>
      <c r="X91" s="17"/>
      <c r="Y91" s="17"/>
      <c r="Z91" s="17"/>
      <c r="AA91" s="17"/>
      <c r="AB91" s="17"/>
      <c r="AC91" s="17"/>
      <c r="AD91" s="17"/>
      <c r="AE91" s="17"/>
      <c r="AR91" s="144" t="s">
        <v>408</v>
      </c>
      <c r="AT91" s="144" t="s">
        <v>121</v>
      </c>
      <c r="AU91" s="144" t="s">
        <v>82</v>
      </c>
      <c r="AY91" s="3" t="s">
        <v>119</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3" t="s">
        <v>80</v>
      </c>
      <c r="BK91" s="145">
        <f t="shared" ref="BK91:BK97" si="9">ROUND(I91*H91,2)</f>
        <v>0</v>
      </c>
      <c r="BL91" s="3" t="s">
        <v>408</v>
      </c>
      <c r="BM91" s="144" t="s">
        <v>421</v>
      </c>
    </row>
    <row r="92" spans="1:65" s="21" customFormat="1" ht="16.5" customHeight="1">
      <c r="A92" s="17"/>
      <c r="B92" s="18"/>
      <c r="C92" s="133" t="s">
        <v>156</v>
      </c>
      <c r="D92" s="133" t="s">
        <v>121</v>
      </c>
      <c r="E92" s="134" t="s">
        <v>331</v>
      </c>
      <c r="F92" s="135" t="s">
        <v>422</v>
      </c>
      <c r="G92" s="136" t="s">
        <v>407</v>
      </c>
      <c r="H92" s="137">
        <v>1</v>
      </c>
      <c r="I92" s="138"/>
      <c r="J92" s="139">
        <f t="shared" si="0"/>
        <v>0</v>
      </c>
      <c r="K92" s="135" t="s">
        <v>3</v>
      </c>
      <c r="L92" s="18"/>
      <c r="M92" s="140" t="s">
        <v>3</v>
      </c>
      <c r="N92" s="141" t="s">
        <v>43</v>
      </c>
      <c r="O92" s="40"/>
      <c r="P92" s="142">
        <f t="shared" si="1"/>
        <v>0</v>
      </c>
      <c r="Q92" s="142">
        <v>0</v>
      </c>
      <c r="R92" s="142">
        <f t="shared" si="2"/>
        <v>0</v>
      </c>
      <c r="S92" s="142">
        <v>0</v>
      </c>
      <c r="T92" s="143">
        <f t="shared" si="3"/>
        <v>0</v>
      </c>
      <c r="U92" s="17"/>
      <c r="V92" s="17"/>
      <c r="W92" s="17"/>
      <c r="X92" s="17"/>
      <c r="Y92" s="17"/>
      <c r="Z92" s="17"/>
      <c r="AA92" s="17"/>
      <c r="AB92" s="17"/>
      <c r="AC92" s="17"/>
      <c r="AD92" s="17"/>
      <c r="AE92" s="17"/>
      <c r="AR92" s="144" t="s">
        <v>408</v>
      </c>
      <c r="AT92" s="144" t="s">
        <v>121</v>
      </c>
      <c r="AU92" s="144" t="s">
        <v>82</v>
      </c>
      <c r="AY92" s="3" t="s">
        <v>119</v>
      </c>
      <c r="BE92" s="145">
        <f t="shared" si="4"/>
        <v>0</v>
      </c>
      <c r="BF92" s="145">
        <f t="shared" si="5"/>
        <v>0</v>
      </c>
      <c r="BG92" s="145">
        <f t="shared" si="6"/>
        <v>0</v>
      </c>
      <c r="BH92" s="145">
        <f t="shared" si="7"/>
        <v>0</v>
      </c>
      <c r="BI92" s="145">
        <f t="shared" si="8"/>
        <v>0</v>
      </c>
      <c r="BJ92" s="3" t="s">
        <v>80</v>
      </c>
      <c r="BK92" s="145">
        <f t="shared" si="9"/>
        <v>0</v>
      </c>
      <c r="BL92" s="3" t="s">
        <v>408</v>
      </c>
      <c r="BM92" s="144" t="s">
        <v>423</v>
      </c>
    </row>
    <row r="93" spans="1:65" s="21" customFormat="1" ht="16.5" customHeight="1">
      <c r="A93" s="17"/>
      <c r="B93" s="18"/>
      <c r="C93" s="133" t="s">
        <v>162</v>
      </c>
      <c r="D93" s="133" t="s">
        <v>121</v>
      </c>
      <c r="E93" s="134" t="s">
        <v>360</v>
      </c>
      <c r="F93" s="135" t="s">
        <v>424</v>
      </c>
      <c r="G93" s="136" t="s">
        <v>407</v>
      </c>
      <c r="H93" s="137">
        <v>1</v>
      </c>
      <c r="I93" s="138"/>
      <c r="J93" s="139">
        <f t="shared" si="0"/>
        <v>0</v>
      </c>
      <c r="K93" s="135" t="s">
        <v>3</v>
      </c>
      <c r="L93" s="18"/>
      <c r="M93" s="140" t="s">
        <v>3</v>
      </c>
      <c r="N93" s="141" t="s">
        <v>43</v>
      </c>
      <c r="O93" s="40"/>
      <c r="P93" s="142">
        <f t="shared" si="1"/>
        <v>0</v>
      </c>
      <c r="Q93" s="142">
        <v>0</v>
      </c>
      <c r="R93" s="142">
        <f t="shared" si="2"/>
        <v>0</v>
      </c>
      <c r="S93" s="142">
        <v>0</v>
      </c>
      <c r="T93" s="143">
        <f t="shared" si="3"/>
        <v>0</v>
      </c>
      <c r="U93" s="17"/>
      <c r="V93" s="17"/>
      <c r="W93" s="17"/>
      <c r="X93" s="17"/>
      <c r="Y93" s="17"/>
      <c r="Z93" s="17"/>
      <c r="AA93" s="17"/>
      <c r="AB93" s="17"/>
      <c r="AC93" s="17"/>
      <c r="AD93" s="17"/>
      <c r="AE93" s="17"/>
      <c r="AR93" s="144" t="s">
        <v>408</v>
      </c>
      <c r="AT93" s="144" t="s">
        <v>121</v>
      </c>
      <c r="AU93" s="144" t="s">
        <v>82</v>
      </c>
      <c r="AY93" s="3" t="s">
        <v>119</v>
      </c>
      <c r="BE93" s="145">
        <f t="shared" si="4"/>
        <v>0</v>
      </c>
      <c r="BF93" s="145">
        <f t="shared" si="5"/>
        <v>0</v>
      </c>
      <c r="BG93" s="145">
        <f t="shared" si="6"/>
        <v>0</v>
      </c>
      <c r="BH93" s="145">
        <f t="shared" si="7"/>
        <v>0</v>
      </c>
      <c r="BI93" s="145">
        <f t="shared" si="8"/>
        <v>0</v>
      </c>
      <c r="BJ93" s="3" t="s">
        <v>80</v>
      </c>
      <c r="BK93" s="145">
        <f t="shared" si="9"/>
        <v>0</v>
      </c>
      <c r="BL93" s="3" t="s">
        <v>408</v>
      </c>
      <c r="BM93" s="144" t="s">
        <v>425</v>
      </c>
    </row>
    <row r="94" spans="1:65" s="21" customFormat="1" ht="16.5" customHeight="1">
      <c r="A94" s="17"/>
      <c r="B94" s="18"/>
      <c r="C94" s="133" t="s">
        <v>168</v>
      </c>
      <c r="D94" s="133" t="s">
        <v>121</v>
      </c>
      <c r="E94" s="134" t="s">
        <v>365</v>
      </c>
      <c r="F94" s="135" t="s">
        <v>426</v>
      </c>
      <c r="G94" s="136" t="s">
        <v>407</v>
      </c>
      <c r="H94" s="137">
        <v>1</v>
      </c>
      <c r="I94" s="138"/>
      <c r="J94" s="139">
        <f t="shared" si="0"/>
        <v>0</v>
      </c>
      <c r="K94" s="135" t="s">
        <v>3</v>
      </c>
      <c r="L94" s="18"/>
      <c r="M94" s="140" t="s">
        <v>3</v>
      </c>
      <c r="N94" s="141" t="s">
        <v>43</v>
      </c>
      <c r="O94" s="40"/>
      <c r="P94" s="142">
        <f t="shared" si="1"/>
        <v>0</v>
      </c>
      <c r="Q94" s="142">
        <v>0</v>
      </c>
      <c r="R94" s="142">
        <f t="shared" si="2"/>
        <v>0</v>
      </c>
      <c r="S94" s="142">
        <v>0</v>
      </c>
      <c r="T94" s="143">
        <f t="shared" si="3"/>
        <v>0</v>
      </c>
      <c r="U94" s="17"/>
      <c r="V94" s="17"/>
      <c r="W94" s="17"/>
      <c r="X94" s="17"/>
      <c r="Y94" s="17"/>
      <c r="Z94" s="17"/>
      <c r="AA94" s="17"/>
      <c r="AB94" s="17"/>
      <c r="AC94" s="17"/>
      <c r="AD94" s="17"/>
      <c r="AE94" s="17"/>
      <c r="AR94" s="144" t="s">
        <v>408</v>
      </c>
      <c r="AT94" s="144" t="s">
        <v>121</v>
      </c>
      <c r="AU94" s="144" t="s">
        <v>82</v>
      </c>
      <c r="AY94" s="3" t="s">
        <v>119</v>
      </c>
      <c r="BE94" s="145">
        <f t="shared" si="4"/>
        <v>0</v>
      </c>
      <c r="BF94" s="145">
        <f t="shared" si="5"/>
        <v>0</v>
      </c>
      <c r="BG94" s="145">
        <f t="shared" si="6"/>
        <v>0</v>
      </c>
      <c r="BH94" s="145">
        <f t="shared" si="7"/>
        <v>0</v>
      </c>
      <c r="BI94" s="145">
        <f t="shared" si="8"/>
        <v>0</v>
      </c>
      <c r="BJ94" s="3" t="s">
        <v>80</v>
      </c>
      <c r="BK94" s="145">
        <f t="shared" si="9"/>
        <v>0</v>
      </c>
      <c r="BL94" s="3" t="s">
        <v>408</v>
      </c>
      <c r="BM94" s="144" t="s">
        <v>427</v>
      </c>
    </row>
    <row r="95" spans="1:65" s="21" customFormat="1" ht="16.5" customHeight="1">
      <c r="A95" s="17"/>
      <c r="B95" s="18"/>
      <c r="C95" s="133" t="s">
        <v>174</v>
      </c>
      <c r="D95" s="133" t="s">
        <v>121</v>
      </c>
      <c r="E95" s="134" t="s">
        <v>370</v>
      </c>
      <c r="F95" s="135" t="s">
        <v>428</v>
      </c>
      <c r="G95" s="136" t="s">
        <v>407</v>
      </c>
      <c r="H95" s="137">
        <v>1</v>
      </c>
      <c r="I95" s="138"/>
      <c r="J95" s="139">
        <f t="shared" si="0"/>
        <v>0</v>
      </c>
      <c r="K95" s="135" t="s">
        <v>3</v>
      </c>
      <c r="L95" s="18"/>
      <c r="M95" s="140" t="s">
        <v>3</v>
      </c>
      <c r="N95" s="141" t="s">
        <v>43</v>
      </c>
      <c r="O95" s="40"/>
      <c r="P95" s="142">
        <f t="shared" si="1"/>
        <v>0</v>
      </c>
      <c r="Q95" s="142">
        <v>0</v>
      </c>
      <c r="R95" s="142">
        <f t="shared" si="2"/>
        <v>0</v>
      </c>
      <c r="S95" s="142">
        <v>0</v>
      </c>
      <c r="T95" s="143">
        <f t="shared" si="3"/>
        <v>0</v>
      </c>
      <c r="U95" s="17"/>
      <c r="V95" s="17"/>
      <c r="W95" s="17"/>
      <c r="X95" s="17"/>
      <c r="Y95" s="17"/>
      <c r="Z95" s="17"/>
      <c r="AA95" s="17"/>
      <c r="AB95" s="17"/>
      <c r="AC95" s="17"/>
      <c r="AD95" s="17"/>
      <c r="AE95" s="17"/>
      <c r="AR95" s="144" t="s">
        <v>408</v>
      </c>
      <c r="AT95" s="144" t="s">
        <v>121</v>
      </c>
      <c r="AU95" s="144" t="s">
        <v>82</v>
      </c>
      <c r="AY95" s="3" t="s">
        <v>119</v>
      </c>
      <c r="BE95" s="145">
        <f t="shared" si="4"/>
        <v>0</v>
      </c>
      <c r="BF95" s="145">
        <f t="shared" si="5"/>
        <v>0</v>
      </c>
      <c r="BG95" s="145">
        <f t="shared" si="6"/>
        <v>0</v>
      </c>
      <c r="BH95" s="145">
        <f t="shared" si="7"/>
        <v>0</v>
      </c>
      <c r="BI95" s="145">
        <f t="shared" si="8"/>
        <v>0</v>
      </c>
      <c r="BJ95" s="3" t="s">
        <v>80</v>
      </c>
      <c r="BK95" s="145">
        <f t="shared" si="9"/>
        <v>0</v>
      </c>
      <c r="BL95" s="3" t="s">
        <v>408</v>
      </c>
      <c r="BM95" s="144" t="s">
        <v>429</v>
      </c>
    </row>
    <row r="96" spans="1:65" s="21" customFormat="1" ht="16.5" customHeight="1">
      <c r="A96" s="17"/>
      <c r="B96" s="18"/>
      <c r="C96" s="133" t="s">
        <v>181</v>
      </c>
      <c r="D96" s="133" t="s">
        <v>121</v>
      </c>
      <c r="E96" s="134" t="s">
        <v>240</v>
      </c>
      <c r="F96" s="135" t="s">
        <v>430</v>
      </c>
      <c r="G96" s="136" t="s">
        <v>407</v>
      </c>
      <c r="H96" s="137">
        <v>1</v>
      </c>
      <c r="I96" s="138"/>
      <c r="J96" s="139">
        <f t="shared" si="0"/>
        <v>0</v>
      </c>
      <c r="K96" s="135" t="s">
        <v>3</v>
      </c>
      <c r="L96" s="18"/>
      <c r="M96" s="140" t="s">
        <v>3</v>
      </c>
      <c r="N96" s="141" t="s">
        <v>43</v>
      </c>
      <c r="O96" s="40"/>
      <c r="P96" s="142">
        <f t="shared" si="1"/>
        <v>0</v>
      </c>
      <c r="Q96" s="142">
        <v>0</v>
      </c>
      <c r="R96" s="142">
        <f t="shared" si="2"/>
        <v>0</v>
      </c>
      <c r="S96" s="142">
        <v>0</v>
      </c>
      <c r="T96" s="143">
        <f t="shared" si="3"/>
        <v>0</v>
      </c>
      <c r="U96" s="17"/>
      <c r="V96" s="17"/>
      <c r="W96" s="17"/>
      <c r="X96" s="17"/>
      <c r="Y96" s="17"/>
      <c r="Z96" s="17"/>
      <c r="AA96" s="17"/>
      <c r="AB96" s="17"/>
      <c r="AC96" s="17"/>
      <c r="AD96" s="17"/>
      <c r="AE96" s="17"/>
      <c r="AR96" s="144" t="s">
        <v>408</v>
      </c>
      <c r="AT96" s="144" t="s">
        <v>121</v>
      </c>
      <c r="AU96" s="144" t="s">
        <v>82</v>
      </c>
      <c r="AY96" s="3" t="s">
        <v>119</v>
      </c>
      <c r="BE96" s="145">
        <f t="shared" si="4"/>
        <v>0</v>
      </c>
      <c r="BF96" s="145">
        <f t="shared" si="5"/>
        <v>0</v>
      </c>
      <c r="BG96" s="145">
        <f t="shared" si="6"/>
        <v>0</v>
      </c>
      <c r="BH96" s="145">
        <f t="shared" si="7"/>
        <v>0</v>
      </c>
      <c r="BI96" s="145">
        <f t="shared" si="8"/>
        <v>0</v>
      </c>
      <c r="BJ96" s="3" t="s">
        <v>80</v>
      </c>
      <c r="BK96" s="145">
        <f t="shared" si="9"/>
        <v>0</v>
      </c>
      <c r="BL96" s="3" t="s">
        <v>408</v>
      </c>
      <c r="BM96" s="144" t="s">
        <v>431</v>
      </c>
    </row>
    <row r="97" spans="1:65" s="21" customFormat="1" ht="24.2" customHeight="1">
      <c r="A97" s="17"/>
      <c r="B97" s="18"/>
      <c r="C97" s="133" t="s">
        <v>186</v>
      </c>
      <c r="D97" s="133" t="s">
        <v>121</v>
      </c>
      <c r="E97" s="134" t="s">
        <v>432</v>
      </c>
      <c r="F97" s="135" t="s">
        <v>433</v>
      </c>
      <c r="G97" s="136" t="s">
        <v>407</v>
      </c>
      <c r="H97" s="137">
        <v>1</v>
      </c>
      <c r="I97" s="138"/>
      <c r="J97" s="139">
        <f t="shared" si="0"/>
        <v>0</v>
      </c>
      <c r="K97" s="135" t="s">
        <v>3</v>
      </c>
      <c r="L97" s="18"/>
      <c r="M97" s="166" t="s">
        <v>3</v>
      </c>
      <c r="N97" s="167" t="s">
        <v>43</v>
      </c>
      <c r="O97" s="154"/>
      <c r="P97" s="168">
        <f t="shared" si="1"/>
        <v>0</v>
      </c>
      <c r="Q97" s="168">
        <v>0</v>
      </c>
      <c r="R97" s="168">
        <f t="shared" si="2"/>
        <v>0</v>
      </c>
      <c r="S97" s="168">
        <v>0</v>
      </c>
      <c r="T97" s="169">
        <f t="shared" si="3"/>
        <v>0</v>
      </c>
      <c r="U97" s="17"/>
      <c r="V97" s="17"/>
      <c r="W97" s="17"/>
      <c r="X97" s="17"/>
      <c r="Y97" s="17"/>
      <c r="Z97" s="17"/>
      <c r="AA97" s="17"/>
      <c r="AB97" s="17"/>
      <c r="AC97" s="17"/>
      <c r="AD97" s="17"/>
      <c r="AE97" s="17"/>
      <c r="AR97" s="144" t="s">
        <v>408</v>
      </c>
      <c r="AT97" s="144" t="s">
        <v>121</v>
      </c>
      <c r="AU97" s="144" t="s">
        <v>82</v>
      </c>
      <c r="AY97" s="3" t="s">
        <v>119</v>
      </c>
      <c r="BE97" s="145">
        <f t="shared" si="4"/>
        <v>0</v>
      </c>
      <c r="BF97" s="145">
        <f t="shared" si="5"/>
        <v>0</v>
      </c>
      <c r="BG97" s="145">
        <f t="shared" si="6"/>
        <v>0</v>
      </c>
      <c r="BH97" s="145">
        <f t="shared" si="7"/>
        <v>0</v>
      </c>
      <c r="BI97" s="145">
        <f t="shared" si="8"/>
        <v>0</v>
      </c>
      <c r="BJ97" s="3" t="s">
        <v>80</v>
      </c>
      <c r="BK97" s="145">
        <f t="shared" si="9"/>
        <v>0</v>
      </c>
      <c r="BL97" s="3" t="s">
        <v>408</v>
      </c>
      <c r="BM97" s="144" t="s">
        <v>434</v>
      </c>
    </row>
    <row r="98" spans="1:65" s="21" customFormat="1" ht="6.95" customHeight="1">
      <c r="A98" s="17"/>
      <c r="B98" s="28"/>
      <c r="C98" s="29"/>
      <c r="D98" s="29"/>
      <c r="E98" s="29"/>
      <c r="F98" s="29"/>
      <c r="G98" s="29"/>
      <c r="H98" s="29"/>
      <c r="I98" s="29"/>
      <c r="J98" s="29"/>
      <c r="K98" s="29"/>
      <c r="L98" s="18"/>
      <c r="M98" s="17"/>
      <c r="O98" s="17"/>
      <c r="P98" s="17"/>
      <c r="Q98" s="17"/>
      <c r="R98" s="17"/>
      <c r="S98" s="17"/>
      <c r="T98" s="17"/>
      <c r="U98" s="17"/>
      <c r="V98" s="17"/>
      <c r="W98" s="17"/>
      <c r="X98" s="17"/>
      <c r="Y98" s="17"/>
      <c r="Z98" s="17"/>
      <c r="AA98" s="17"/>
      <c r="AB98" s="17"/>
      <c r="AC98" s="17"/>
      <c r="AD98" s="17"/>
      <c r="AE98" s="17"/>
    </row>
  </sheetData>
  <sheetProtection algorithmName="SHA-512" hashValue="P2LTyFTmwizcYMDX9s4SESUmQme2Lr4YfGyzxJvyhsEVVAP/2SEMJxnonyaeZ9fBCUro9OR+pVFyQ5Ur1r6YNQ==" saltValue="eeSUnpehP5Az76mvhRx3aw==" spinCount="100000" sheet="1" objects="1" scenarios="1"/>
  <protectedRanges>
    <protectedRange sqref="J12" name="Oblast2"/>
    <protectedRange sqref="E18 J17 J18 I85 I87 I88 I89 I91 I92 I93 I94 I95 I96 I97" name="Oblast1"/>
  </protectedRanges>
  <autoFilter ref="C81:K97"/>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001 - Úprava břehů</vt:lpstr>
      <vt:lpstr>002 - Sdružený funkční ob...</vt:lpstr>
      <vt:lpstr>003 - Vedlejší a ostatní ...</vt:lpstr>
      <vt:lpstr>'001 - Úprava břehů'!Názvy_tisku</vt:lpstr>
      <vt:lpstr>'002 - Sdružený funkční ob...'!Názvy_tisku</vt:lpstr>
      <vt:lpstr>'003 - Vedlejší a ostatní ...'!Názvy_tisku</vt:lpstr>
      <vt:lpstr>'Rekapitulace stavby'!Názvy_tisku</vt:lpstr>
      <vt:lpstr>'001 - Úprava břehů'!Oblast_tisku</vt:lpstr>
      <vt:lpstr>'002 - Sdružený funkční ob...'!Oblast_tisku</vt:lpstr>
      <vt:lpstr>'003 - Vedlejší a ostatní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UHLIR\Rostislav Uhlíř</dc:creator>
  <cp:lastModifiedBy>Netíková Markéta, Ing.</cp:lastModifiedBy>
  <dcterms:created xsi:type="dcterms:W3CDTF">2022-01-06T14:31:44Z</dcterms:created>
  <dcterms:modified xsi:type="dcterms:W3CDTF">2022-01-26T08:00:51Z</dcterms:modified>
</cp:coreProperties>
</file>