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Investice\Investiční akce\akce 2022\Opravy bytů 2022\Zadavaci_rizeni_2022\PD_01\"/>
    </mc:Choice>
  </mc:AlternateContent>
  <bookViews>
    <workbookView xWindow="0" yWindow="0" windowWidth="28800" windowHeight="12300" activeTab="2"/>
  </bookViews>
  <sheets>
    <sheet name="1" sheetId="6" r:id="rId1"/>
    <sheet name="2" sheetId="7" r:id="rId2"/>
    <sheet name="3" sheetId="2" r:id="rId3"/>
  </sheets>
  <externalReferences>
    <externalReference r:id="rId4"/>
    <externalReference r:id="rId5"/>
  </externalReferences>
  <definedNames>
    <definedName name="cisloobjektu">'[1]Krycí list'!$A$4</definedName>
    <definedName name="cislostavby">'[1]Krycí list'!$A$6</definedName>
    <definedName name="Dodavka">[2]Rekapitulace!$G$10</definedName>
    <definedName name="HSV">[2]Rekapitulace!$E$10</definedName>
    <definedName name="HZS">[2]Rekapitulace!$I$10</definedName>
    <definedName name="Mont">[2]Rekapitulace!$H$10</definedName>
    <definedName name="nazevobjektu">'[1]Krycí list'!$C$4</definedName>
    <definedName name="nazevstavby">'[1]Krycí list'!$C$6</definedName>
    <definedName name="_xlnm.Print_Area" localSheetId="2">'3'!$A$394:$I$403</definedName>
    <definedName name="PocetMJ">'1'!$G$8</definedName>
    <definedName name="PSV">[2]Rekapitulace!$F$10</definedName>
    <definedName name="VRN">[2]Rekapitulace!$H$16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2" i="2" l="1"/>
  <c r="G73" i="2"/>
  <c r="G475" i="2"/>
  <c r="G493" i="2" l="1"/>
  <c r="G492" i="2"/>
  <c r="G485" i="2"/>
  <c r="G486" i="2" s="1"/>
  <c r="F31" i="7" s="1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3" i="2"/>
  <c r="G432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I388" i="2"/>
  <c r="G388" i="2"/>
  <c r="I387" i="2"/>
  <c r="G387" i="2"/>
  <c r="G380" i="2"/>
  <c r="G378" i="2"/>
  <c r="I369" i="2"/>
  <c r="G369" i="2"/>
  <c r="I368" i="2"/>
  <c r="G368" i="2"/>
  <c r="I367" i="2"/>
  <c r="G367" i="2"/>
  <c r="I365" i="2"/>
  <c r="G365" i="2"/>
  <c r="I363" i="2"/>
  <c r="G363" i="2"/>
  <c r="I361" i="2"/>
  <c r="G361" i="2"/>
  <c r="I359" i="2"/>
  <c r="G359" i="2"/>
  <c r="I355" i="2"/>
  <c r="G355" i="2"/>
  <c r="I345" i="2"/>
  <c r="G345" i="2"/>
  <c r="I342" i="2"/>
  <c r="G342" i="2"/>
  <c r="I339" i="2"/>
  <c r="G339" i="2"/>
  <c r="I337" i="2"/>
  <c r="G337" i="2"/>
  <c r="I335" i="2"/>
  <c r="G335" i="2"/>
  <c r="I334" i="2"/>
  <c r="G334" i="2"/>
  <c r="I333" i="2"/>
  <c r="G333" i="2"/>
  <c r="I332" i="2"/>
  <c r="I347" i="2" s="1"/>
  <c r="D348" i="2" s="1"/>
  <c r="G348" i="2" s="1"/>
  <c r="G332" i="2"/>
  <c r="I322" i="2"/>
  <c r="G322" i="2"/>
  <c r="I320" i="2"/>
  <c r="G320" i="2"/>
  <c r="I318" i="2"/>
  <c r="G318" i="2"/>
  <c r="I317" i="2"/>
  <c r="G317" i="2"/>
  <c r="I315" i="2"/>
  <c r="G315" i="2"/>
  <c r="I313" i="2"/>
  <c r="G313" i="2"/>
  <c r="I311" i="2"/>
  <c r="G311" i="2"/>
  <c r="I309" i="2"/>
  <c r="G309" i="2"/>
  <c r="I307" i="2"/>
  <c r="G307" i="2"/>
  <c r="L299" i="2"/>
  <c r="L298" i="2"/>
  <c r="L301" i="2" s="1"/>
  <c r="D99" i="2" s="1"/>
  <c r="I298" i="2"/>
  <c r="G298" i="2"/>
  <c r="I296" i="2"/>
  <c r="G296" i="2"/>
  <c r="I295" i="2"/>
  <c r="G295" i="2"/>
  <c r="I294" i="2"/>
  <c r="G294" i="2"/>
  <c r="I293" i="2"/>
  <c r="G293" i="2"/>
  <c r="I292" i="2"/>
  <c r="G292" i="2"/>
  <c r="I291" i="2"/>
  <c r="G291" i="2"/>
  <c r="I290" i="2"/>
  <c r="G290" i="2"/>
  <c r="I289" i="2"/>
  <c r="G289" i="2"/>
  <c r="I288" i="2"/>
  <c r="G288" i="2"/>
  <c r="I287" i="2"/>
  <c r="G287" i="2"/>
  <c r="I286" i="2"/>
  <c r="G286" i="2"/>
  <c r="I285" i="2"/>
  <c r="G285" i="2"/>
  <c r="L276" i="2"/>
  <c r="L275" i="2"/>
  <c r="L279" i="2" s="1"/>
  <c r="D98" i="2" s="1"/>
  <c r="I275" i="2"/>
  <c r="I277" i="2"/>
  <c r="D278" i="2" s="1"/>
  <c r="G278" i="2" s="1"/>
  <c r="G275" i="2"/>
  <c r="G277" i="2" s="1"/>
  <c r="I266" i="2"/>
  <c r="G266" i="2"/>
  <c r="I265" i="2"/>
  <c r="G265" i="2"/>
  <c r="I264" i="2"/>
  <c r="G264" i="2"/>
  <c r="I263" i="2"/>
  <c r="G263" i="2"/>
  <c r="I262" i="2"/>
  <c r="G262" i="2"/>
  <c r="I261" i="2"/>
  <c r="G261" i="2"/>
  <c r="I260" i="2"/>
  <c r="G260" i="2"/>
  <c r="I259" i="2"/>
  <c r="G259" i="2"/>
  <c r="I258" i="2"/>
  <c r="G258" i="2"/>
  <c r="I257" i="2"/>
  <c r="G257" i="2"/>
  <c r="I256" i="2"/>
  <c r="G256" i="2"/>
  <c r="I255" i="2"/>
  <c r="G255" i="2"/>
  <c r="I254" i="2"/>
  <c r="G254" i="2"/>
  <c r="I253" i="2"/>
  <c r="I267" i="2" s="1"/>
  <c r="D268" i="2" s="1"/>
  <c r="G268" i="2" s="1"/>
  <c r="G253" i="2"/>
  <c r="L243" i="2"/>
  <c r="I243" i="2"/>
  <c r="G243" i="2"/>
  <c r="L242" i="2"/>
  <c r="I242" i="2"/>
  <c r="G242" i="2"/>
  <c r="L241" i="2"/>
  <c r="I241" i="2"/>
  <c r="G241" i="2"/>
  <c r="L240" i="2"/>
  <c r="I240" i="2"/>
  <c r="G240" i="2"/>
  <c r="L239" i="2"/>
  <c r="I239" i="2"/>
  <c r="G239" i="2"/>
  <c r="L238" i="2"/>
  <c r="I238" i="2"/>
  <c r="G238" i="2"/>
  <c r="L237" i="2"/>
  <c r="I237" i="2"/>
  <c r="G237" i="2"/>
  <c r="L236" i="2"/>
  <c r="L245" i="2" s="1"/>
  <c r="I236" i="2"/>
  <c r="G236" i="2"/>
  <c r="I234" i="2"/>
  <c r="G234" i="2"/>
  <c r="I233" i="2"/>
  <c r="G233" i="2"/>
  <c r="I232" i="2"/>
  <c r="G232" i="2"/>
  <c r="I230" i="2"/>
  <c r="G230" i="2"/>
  <c r="I229" i="2"/>
  <c r="G229" i="2"/>
  <c r="I228" i="2"/>
  <c r="G228" i="2"/>
  <c r="I227" i="2"/>
  <c r="G227" i="2"/>
  <c r="I226" i="2"/>
  <c r="G226" i="2"/>
  <c r="I224" i="2"/>
  <c r="G224" i="2"/>
  <c r="I223" i="2"/>
  <c r="G223" i="2"/>
  <c r="I222" i="2"/>
  <c r="G222" i="2"/>
  <c r="I221" i="2"/>
  <c r="G221" i="2"/>
  <c r="I220" i="2"/>
  <c r="G220" i="2"/>
  <c r="I219" i="2"/>
  <c r="G219" i="2"/>
  <c r="I218" i="2"/>
  <c r="G218" i="2"/>
  <c r="I217" i="2"/>
  <c r="G217" i="2"/>
  <c r="I215" i="2"/>
  <c r="G215" i="2"/>
  <c r="I214" i="2"/>
  <c r="G214" i="2"/>
  <c r="I213" i="2"/>
  <c r="G213" i="2"/>
  <c r="I212" i="2"/>
  <c r="G212" i="2"/>
  <c r="I211" i="2"/>
  <c r="G211" i="2"/>
  <c r="I210" i="2"/>
  <c r="G210" i="2"/>
  <c r="I208" i="2"/>
  <c r="G208" i="2"/>
  <c r="I207" i="2"/>
  <c r="G207" i="2"/>
  <c r="I206" i="2"/>
  <c r="G206" i="2"/>
  <c r="I205" i="2"/>
  <c r="G205" i="2"/>
  <c r="I204" i="2"/>
  <c r="G204" i="2"/>
  <c r="I203" i="2"/>
  <c r="G203" i="2"/>
  <c r="I202" i="2"/>
  <c r="G202" i="2"/>
  <c r="I201" i="2"/>
  <c r="G201" i="2"/>
  <c r="L191" i="2"/>
  <c r="I191" i="2"/>
  <c r="G191" i="2"/>
  <c r="L190" i="2"/>
  <c r="I190" i="2"/>
  <c r="G190" i="2"/>
  <c r="L189" i="2"/>
  <c r="I189" i="2"/>
  <c r="G189" i="2"/>
  <c r="I187" i="2"/>
  <c r="G187" i="2"/>
  <c r="I186" i="2"/>
  <c r="G186" i="2"/>
  <c r="I185" i="2"/>
  <c r="G185" i="2"/>
  <c r="I184" i="2"/>
  <c r="G184" i="2"/>
  <c r="I183" i="2"/>
  <c r="G183" i="2"/>
  <c r="I182" i="2"/>
  <c r="G182" i="2"/>
  <c r="I181" i="2"/>
  <c r="G181" i="2"/>
  <c r="I180" i="2"/>
  <c r="G180" i="2"/>
  <c r="I179" i="2"/>
  <c r="G179" i="2"/>
  <c r="I178" i="2"/>
  <c r="G178" i="2"/>
  <c r="I177" i="2"/>
  <c r="G177" i="2"/>
  <c r="I176" i="2"/>
  <c r="G176" i="2"/>
  <c r="I175" i="2"/>
  <c r="G175" i="2"/>
  <c r="L165" i="2"/>
  <c r="I165" i="2"/>
  <c r="G165" i="2"/>
  <c r="L164" i="2"/>
  <c r="I164" i="2"/>
  <c r="G164" i="2"/>
  <c r="L163" i="2"/>
  <c r="I163" i="2"/>
  <c r="G163" i="2"/>
  <c r="I161" i="2"/>
  <c r="G161" i="2"/>
  <c r="I160" i="2"/>
  <c r="G160" i="2"/>
  <c r="I159" i="2"/>
  <c r="G159" i="2"/>
  <c r="I158" i="2"/>
  <c r="G158" i="2"/>
  <c r="I157" i="2"/>
  <c r="G157" i="2"/>
  <c r="I156" i="2"/>
  <c r="G156" i="2"/>
  <c r="I155" i="2"/>
  <c r="G155" i="2"/>
  <c r="I153" i="2"/>
  <c r="G153" i="2"/>
  <c r="I152" i="2"/>
  <c r="G152" i="2"/>
  <c r="I151" i="2"/>
  <c r="G151" i="2"/>
  <c r="I150" i="2"/>
  <c r="G150" i="2"/>
  <c r="I149" i="2"/>
  <c r="G149" i="2"/>
  <c r="I148" i="2"/>
  <c r="G148" i="2"/>
  <c r="I147" i="2"/>
  <c r="G147" i="2"/>
  <c r="I146" i="2"/>
  <c r="G146" i="2"/>
  <c r="I137" i="2"/>
  <c r="I138" i="2" s="1"/>
  <c r="D139" i="2" s="1"/>
  <c r="G139" i="2" s="1"/>
  <c r="G137" i="2"/>
  <c r="I135" i="2"/>
  <c r="G135" i="2"/>
  <c r="I133" i="2"/>
  <c r="G133" i="2"/>
  <c r="I123" i="2"/>
  <c r="G123" i="2"/>
  <c r="I121" i="2"/>
  <c r="I125" i="2" s="1"/>
  <c r="D126" i="2" s="1"/>
  <c r="G126" i="2" s="1"/>
  <c r="G121" i="2"/>
  <c r="I104" i="2"/>
  <c r="G104" i="2"/>
  <c r="I103" i="2"/>
  <c r="G103" i="2"/>
  <c r="I102" i="2"/>
  <c r="G102" i="2"/>
  <c r="I100" i="2"/>
  <c r="G100" i="2"/>
  <c r="L93" i="2"/>
  <c r="I93" i="2"/>
  <c r="G93" i="2"/>
  <c r="L91" i="2"/>
  <c r="I91" i="2"/>
  <c r="G91" i="2"/>
  <c r="I90" i="2"/>
  <c r="I106" i="2" s="1"/>
  <c r="G90" i="2"/>
  <c r="L88" i="2"/>
  <c r="I88" i="2"/>
  <c r="G88" i="2"/>
  <c r="I80" i="2"/>
  <c r="I82" i="2"/>
  <c r="G80" i="2"/>
  <c r="G82" i="2" s="1"/>
  <c r="E12" i="7" s="1"/>
  <c r="I71" i="2"/>
  <c r="G71" i="2"/>
  <c r="I70" i="2"/>
  <c r="G70" i="2"/>
  <c r="I69" i="2"/>
  <c r="G69" i="2"/>
  <c r="I66" i="2"/>
  <c r="G66" i="2"/>
  <c r="I65" i="2"/>
  <c r="G65" i="2"/>
  <c r="I60" i="2"/>
  <c r="G60" i="2"/>
  <c r="I53" i="2"/>
  <c r="G53" i="2"/>
  <c r="I50" i="2"/>
  <c r="G50" i="2"/>
  <c r="I49" i="2"/>
  <c r="G49" i="2"/>
  <c r="I47" i="2"/>
  <c r="G47" i="2"/>
  <c r="I45" i="2"/>
  <c r="G45" i="2"/>
  <c r="I42" i="2"/>
  <c r="G42" i="2"/>
  <c r="I41" i="2"/>
  <c r="I54" i="2" s="1"/>
  <c r="G41" i="2"/>
  <c r="I33" i="2"/>
  <c r="I35" i="2" s="1"/>
  <c r="G33" i="2"/>
  <c r="G35" i="2" s="1"/>
  <c r="E9" i="7" s="1"/>
  <c r="I26" i="2"/>
  <c r="G26" i="2"/>
  <c r="I24" i="2"/>
  <c r="G24" i="2"/>
  <c r="I21" i="2"/>
  <c r="G21" i="2"/>
  <c r="I19" i="2"/>
  <c r="G19" i="2"/>
  <c r="I17" i="2"/>
  <c r="G17" i="2"/>
  <c r="I15" i="2"/>
  <c r="G15" i="2"/>
  <c r="I14" i="2"/>
  <c r="G14" i="2"/>
  <c r="I13" i="2"/>
  <c r="G13" i="2"/>
  <c r="I45" i="7"/>
  <c r="I46" i="7" s="1"/>
  <c r="F30" i="6"/>
  <c r="G9" i="6"/>
  <c r="I33" i="7"/>
  <c r="L167" i="2"/>
  <c r="D95" i="2" s="1"/>
  <c r="I324" i="2"/>
  <c r="D325" i="2" s="1"/>
  <c r="G325" i="2" s="1"/>
  <c r="L106" i="2"/>
  <c r="D94" i="2" s="1"/>
  <c r="I299" i="2"/>
  <c r="D300" i="2"/>
  <c r="G300" i="2" s="1"/>
  <c r="I390" i="2"/>
  <c r="I27" i="2"/>
  <c r="L193" i="2"/>
  <c r="D192" i="2" s="1"/>
  <c r="G74" i="2" l="1"/>
  <c r="G434" i="2"/>
  <c r="H29" i="7" s="1"/>
  <c r="G494" i="2"/>
  <c r="F32" i="7" s="1"/>
  <c r="G390" i="2"/>
  <c r="F27" i="7" s="1"/>
  <c r="I192" i="2"/>
  <c r="I193" i="2" s="1"/>
  <c r="D194" i="2" s="1"/>
  <c r="G194" i="2" s="1"/>
  <c r="G192" i="2"/>
  <c r="G193" i="2" s="1"/>
  <c r="D244" i="2"/>
  <c r="D97" i="2"/>
  <c r="I74" i="2"/>
  <c r="D112" i="2" s="1"/>
  <c r="G112" i="2" s="1"/>
  <c r="G113" i="2" s="1"/>
  <c r="E14" i="7" s="1"/>
  <c r="D166" i="2"/>
  <c r="D96" i="2"/>
  <c r="I370" i="2"/>
  <c r="D371" i="2" s="1"/>
  <c r="G371" i="2" s="1"/>
  <c r="G267" i="2"/>
  <c r="G269" i="2" s="1"/>
  <c r="F20" i="7" s="1"/>
  <c r="G138" i="2"/>
  <c r="G140" i="2" s="1"/>
  <c r="G472" i="2"/>
  <c r="G426" i="2"/>
  <c r="G381" i="2"/>
  <c r="F26" i="7" s="1"/>
  <c r="G370" i="2"/>
  <c r="G347" i="2"/>
  <c r="G349" i="2" s="1"/>
  <c r="F24" i="7" s="1"/>
  <c r="G324" i="2"/>
  <c r="G326" i="2" s="1"/>
  <c r="F23" i="7" s="1"/>
  <c r="G299" i="2"/>
  <c r="G301" i="2" s="1"/>
  <c r="F22" i="7" s="1"/>
  <c r="G279" i="2"/>
  <c r="F21" i="7" s="1"/>
  <c r="G125" i="2"/>
  <c r="G127" i="2" s="1"/>
  <c r="F15" i="7" s="1"/>
  <c r="G106" i="2"/>
  <c r="E13" i="7" s="1"/>
  <c r="E11" i="7"/>
  <c r="G54" i="2"/>
  <c r="E10" i="7" s="1"/>
  <c r="G27" i="2"/>
  <c r="E8" i="7" s="1"/>
  <c r="G195" i="2" l="1"/>
  <c r="F18" i="7" s="1"/>
  <c r="G166" i="2"/>
  <c r="G167" i="2" s="1"/>
  <c r="I166" i="2"/>
  <c r="I167" i="2" s="1"/>
  <c r="D168" i="2" s="1"/>
  <c r="G168" i="2" s="1"/>
  <c r="H28" i="7"/>
  <c r="H33" i="7" s="1"/>
  <c r="C16" i="6" s="1"/>
  <c r="F473" i="2"/>
  <c r="G473" i="2" s="1"/>
  <c r="F474" i="2" s="1"/>
  <c r="G474" i="2" s="1"/>
  <c r="G244" i="2"/>
  <c r="G245" i="2" s="1"/>
  <c r="I244" i="2"/>
  <c r="I245" i="2" s="1"/>
  <c r="D246" i="2" s="1"/>
  <c r="G246" i="2" s="1"/>
  <c r="G372" i="2"/>
  <c r="F25" i="7" s="1"/>
  <c r="F16" i="7"/>
  <c r="E33" i="7"/>
  <c r="C17" i="6" s="1"/>
  <c r="G169" i="2" l="1"/>
  <c r="F17" i="7" s="1"/>
  <c r="G247" i="2"/>
  <c r="F19" i="7" s="1"/>
  <c r="G476" i="2"/>
  <c r="F33" i="7" l="1"/>
  <c r="C18" i="6" s="1"/>
  <c r="G30" i="7"/>
  <c r="G33" i="7" s="1"/>
  <c r="C15" i="6" s="1"/>
  <c r="C19" i="6" l="1"/>
  <c r="C22" i="6" s="1"/>
  <c r="G38" i="7"/>
  <c r="I38" i="7" s="1"/>
  <c r="G39" i="7"/>
  <c r="I39" i="7" s="1"/>
  <c r="I40" i="7" l="1"/>
  <c r="G22" i="6" s="1"/>
  <c r="G23" i="6" s="1"/>
  <c r="C23" i="6" s="1"/>
  <c r="F31" i="6" s="1"/>
  <c r="F32" i="6" s="1"/>
  <c r="F35" i="6" s="1"/>
</calcChain>
</file>

<file path=xl/sharedStrings.xml><?xml version="1.0" encoding="utf-8"?>
<sst xmlns="http://schemas.openxmlformats.org/spreadsheetml/2006/main" count="1474" uniqueCount="664">
  <si>
    <t>P.č.</t>
  </si>
  <si>
    <t>Množství</t>
  </si>
  <si>
    <t>MJ</t>
  </si>
  <si>
    <t>m</t>
  </si>
  <si>
    <t>kus</t>
  </si>
  <si>
    <t>722 29-0234.R00</t>
  </si>
  <si>
    <t xml:space="preserve">Položkový rozpočet </t>
  </si>
  <si>
    <t>Číslo položky</t>
  </si>
  <si>
    <t>Název položky</t>
  </si>
  <si>
    <t>Díl:</t>
  </si>
  <si>
    <t>721 29-0111.R00</t>
  </si>
  <si>
    <t>t</t>
  </si>
  <si>
    <t>721</t>
  </si>
  <si>
    <t>Vnitřní kanalizace</t>
  </si>
  <si>
    <t>Vnitřní vodovod</t>
  </si>
  <si>
    <t>722</t>
  </si>
  <si>
    <t>725</t>
  </si>
  <si>
    <t>Zařizovací předměty</t>
  </si>
  <si>
    <t>soubor</t>
  </si>
  <si>
    <t>725 86-9101.R00</t>
  </si>
  <si>
    <t>Dodávka</t>
  </si>
  <si>
    <t>Cena / MJ</t>
  </si>
  <si>
    <t>Celkem (Kč)</t>
  </si>
  <si>
    <t>Hmotnost / MJ</t>
  </si>
  <si>
    <t>Hmotnost celk.(t)</t>
  </si>
  <si>
    <t>722 18-1812.R00</t>
  </si>
  <si>
    <t>781</t>
  </si>
  <si>
    <t>Obklady keramické</t>
  </si>
  <si>
    <t>Sifon umyvadlový</t>
  </si>
  <si>
    <t>Mezisoučet</t>
  </si>
  <si>
    <t>97</t>
  </si>
  <si>
    <t>Bourání</t>
  </si>
  <si>
    <t>979 08-1111.R00</t>
  </si>
  <si>
    <t>979 08-1121.R00</t>
  </si>
  <si>
    <t>979 08-2111.R00</t>
  </si>
  <si>
    <t xml:space="preserve">Vnitrostaveništní doprava suti do 10 m </t>
  </si>
  <si>
    <t>979 08-2121.R00</t>
  </si>
  <si>
    <t>784</t>
  </si>
  <si>
    <t>Malby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</si>
  <si>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</si>
  <si>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1</t>
  </si>
  <si>
    <t>2</t>
  </si>
  <si>
    <t>3</t>
  </si>
  <si>
    <t>4</t>
  </si>
  <si>
    <t xml:space="preserve">Odvoz suti a vybouraných hmot na skládku do 1 km </t>
  </si>
  <si>
    <t>91</t>
  </si>
  <si>
    <t>Ostatní konstrukce a práce</t>
  </si>
  <si>
    <t>6</t>
  </si>
  <si>
    <t>Úpravy povrchů</t>
  </si>
  <si>
    <t>99</t>
  </si>
  <si>
    <t>Přesun hmot</t>
  </si>
  <si>
    <t>952 90-1111.R00</t>
  </si>
  <si>
    <t xml:space="preserve">Vyčištění budov o výšce podlaží do 4 m </t>
  </si>
  <si>
    <t>KRYCÍ LIST ROZPOČTU</t>
  </si>
  <si>
    <t>Název stavby :</t>
  </si>
  <si>
    <t>SKP :</t>
  </si>
  <si>
    <t>Počet měrných jednotek :</t>
  </si>
  <si>
    <t>Počet listů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</si>
  <si>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</si>
  <si>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</si>
  <si>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</si>
  <si>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</si>
  <si>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</si>
  <si>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</si>
  <si>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</si>
  <si>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</si>
  <si>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</si>
  <si>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</si>
  <si>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</si>
  <si>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</si>
  <si>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</si>
  <si>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</si>
  <si>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</si>
  <si>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</si>
  <si>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</si>
  <si>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</si>
  <si>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</si>
  <si>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</si>
  <si>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</si>
  <si>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</si>
  <si>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</si>
  <si>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</si>
  <si>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</si>
  <si>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</si>
  <si>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</si>
  <si>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</si>
  <si>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Poznámka :</t>
  </si>
  <si>
    <t>REKAPITULACE  STAVEBNÍCH  DÍLŮ</t>
  </si>
  <si>
    <t>Stavební díl</t>
  </si>
  <si>
    <t>HSV</t>
  </si>
  <si>
    <t>PSV</t>
  </si>
  <si>
    <t>Montáž</t>
  </si>
  <si>
    <t>CELKEM  OBJEKT</t>
  </si>
  <si>
    <t>VEDLEJŠÍ ROZPOČTOVÉ  NÁKLADY</t>
  </si>
  <si>
    <t>Název VRN</t>
  </si>
  <si>
    <t>%</t>
  </si>
  <si>
    <t>Základna</t>
  </si>
  <si>
    <t>Kč</t>
  </si>
  <si>
    <t>Náklady na zařízení staveniště</t>
  </si>
  <si>
    <t>Provozní vlivy</t>
  </si>
  <si>
    <t>CELKEM VRN</t>
  </si>
  <si>
    <t>6 - Úpravy povrchů celkem</t>
  </si>
  <si>
    <t>91 - Ostatní konstrukce a práce celkem</t>
  </si>
  <si>
    <t>97 - Bourání celkem</t>
  </si>
  <si>
    <t>721 - Vnitřní kanalizace celkem</t>
  </si>
  <si>
    <t>722 - Vnitřní vodovod celkem</t>
  </si>
  <si>
    <t>725 - Zařizovací předměty celkem</t>
  </si>
  <si>
    <t>781 - Obklady keramické celkem</t>
  </si>
  <si>
    <t>784 - Malby celkem</t>
  </si>
  <si>
    <t>5</t>
  </si>
  <si>
    <t>7</t>
  </si>
  <si>
    <t>8</t>
  </si>
  <si>
    <t>9</t>
  </si>
  <si>
    <t>10</t>
  </si>
  <si>
    <t>11</t>
  </si>
  <si>
    <t>12</t>
  </si>
  <si>
    <t>13</t>
  </si>
  <si>
    <t>Práce a dodávky HSV</t>
  </si>
  <si>
    <t>Práce a dodávky PSV</t>
  </si>
  <si>
    <t>725 81-0811.R00</t>
  </si>
  <si>
    <t xml:space="preserve">Demontáž ventilu výtokového nástěnného </t>
  </si>
  <si>
    <t>94</t>
  </si>
  <si>
    <t>Lešení</t>
  </si>
  <si>
    <t>941 95-5002.R00</t>
  </si>
  <si>
    <t>94 - Lešení celkem</t>
  </si>
  <si>
    <t>99 - Přesun hmot celkem</t>
  </si>
  <si>
    <t>Lešení lehké pomocné, výška podlahy do 1,90 m</t>
  </si>
  <si>
    <r>
      <t>Projektant :</t>
    </r>
    <r>
      <rPr>
        <b/>
        <i/>
        <sz val="10"/>
        <rFont val="Arial CE"/>
        <family val="2"/>
        <charset val="238"/>
      </rPr>
      <t xml:space="preserve">  ETNA,</t>
    </r>
    <r>
      <rPr>
        <i/>
        <sz val="9"/>
        <rFont val="Arial CE"/>
        <family val="2"/>
        <charset val="238"/>
      </rPr>
      <t>sdružení projekčních firem</t>
    </r>
  </si>
  <si>
    <r>
      <t xml:space="preserve">Objednatel :  </t>
    </r>
    <r>
      <rPr>
        <b/>
        <i/>
        <sz val="10"/>
        <rFont val="Arial CE"/>
        <charset val="238"/>
      </rPr>
      <t>Město Třebíč</t>
    </r>
  </si>
  <si>
    <t xml:space="preserve">Náklady na MJ : </t>
  </si>
  <si>
    <t>721 19-4103.R00</t>
  </si>
  <si>
    <t>Místo stavby :</t>
  </si>
  <si>
    <t xml:space="preserve">Místo stavby : </t>
  </si>
  <si>
    <t>721 15-2208.R00</t>
  </si>
  <si>
    <t>721 19-4105.R00</t>
  </si>
  <si>
    <t>Vyvedení odpadních výpustek D 50 x 1,8 mm</t>
  </si>
  <si>
    <t>Vyvedení odpadních výpustek D 40 x 1,8 mm</t>
  </si>
  <si>
    <t>16</t>
  </si>
  <si>
    <t xml:space="preserve">Proplach a dezinfekce vodovodního potrubí do DN 80 </t>
  </si>
  <si>
    <t>771</t>
  </si>
  <si>
    <t>Podlahy z dlaždic keramických</t>
  </si>
  <si>
    <t>771 57-5109.R00</t>
  </si>
  <si>
    <t>Montáž podlah z dlaždic keramických kladených do tmele, 300x300 mm</t>
  </si>
  <si>
    <t>771 - Podlahy z dlaždic keramických celkem</t>
  </si>
  <si>
    <t>ks</t>
  </si>
  <si>
    <t>Skládkování</t>
  </si>
  <si>
    <t>Elektromontáže</t>
  </si>
  <si>
    <t>Dodávka + montáž</t>
  </si>
  <si>
    <t>722 23-9101.R00</t>
  </si>
  <si>
    <t>612 42-1231.R00</t>
  </si>
  <si>
    <t>Svislé konstrukce</t>
  </si>
  <si>
    <t>3 - Svislé konstrukce celkem</t>
  </si>
  <si>
    <t>766</t>
  </si>
  <si>
    <t>Konstrukce truhlářské</t>
  </si>
  <si>
    <t>766 - Konstrukce truhlářské celkem</t>
  </si>
  <si>
    <t xml:space="preserve">Oprava vápen.omítek stěn do 10 % plochy - štukových </t>
  </si>
  <si>
    <t>783</t>
  </si>
  <si>
    <t>Nátěry</t>
  </si>
  <si>
    <t>783 22-5100.R00</t>
  </si>
  <si>
    <t>783 - Nátěry celkem</t>
  </si>
  <si>
    <t>612 42-1637.R00</t>
  </si>
  <si>
    <t>14</t>
  </si>
  <si>
    <t>15</t>
  </si>
  <si>
    <t>342 26-4051.RT1</t>
  </si>
  <si>
    <t>725 21-9401.R00</t>
  </si>
  <si>
    <t xml:space="preserve">Montáž umyvadel na šrouby do zdiva </t>
  </si>
  <si>
    <t xml:space="preserve">Šrouby k umyvadlům </t>
  </si>
  <si>
    <t>sada</t>
  </si>
  <si>
    <t>Kazetový stropní podhled na zavěšenou ocel. konstrukci</t>
  </si>
  <si>
    <t>17</t>
  </si>
  <si>
    <t>18</t>
  </si>
  <si>
    <t>19</t>
  </si>
  <si>
    <t>24</t>
  </si>
  <si>
    <t xml:space="preserve">HODINOVÉ ZÚČTOVACÍ SAZBY  </t>
  </si>
  <si>
    <t>Název HZS</t>
  </si>
  <si>
    <t>CELKEM HZS</t>
  </si>
  <si>
    <t xml:space="preserve">vybouraný materiál                                                                                 </t>
  </si>
  <si>
    <t xml:space="preserve">kanalizace                                                                                             </t>
  </si>
  <si>
    <t xml:space="preserve">zařizovací předměty                                                                                </t>
  </si>
  <si>
    <t>766 66-1112.R00</t>
  </si>
  <si>
    <t>Montáž dveří do zárubně, otevíravých 1kř.do 0,8 m</t>
  </si>
  <si>
    <t>766 67-0021.R00</t>
  </si>
  <si>
    <t xml:space="preserve">Montáž kliky a štítku </t>
  </si>
  <si>
    <t xml:space="preserve">Dodávka </t>
  </si>
  <si>
    <t>28</t>
  </si>
  <si>
    <t>722 19-4109.R00</t>
  </si>
  <si>
    <t>Vyvedení odpadních výpustek D 110 x 2,3 mm</t>
  </si>
  <si>
    <t>784 41-2301.R00</t>
  </si>
  <si>
    <t>Pačokování 2x, obrus, sádra, místnosti H do 3,8 m (nové omítky)</t>
  </si>
  <si>
    <t>346 24-4311.R00</t>
  </si>
  <si>
    <t>771 57-9793.R00</t>
  </si>
  <si>
    <t>Příplatek za spárovací hmotu - plošně</t>
  </si>
  <si>
    <t>771 57-9791.R00</t>
  </si>
  <si>
    <r>
      <t>Příplatek za plochu podlah keram. do 5 m</t>
    </r>
    <r>
      <rPr>
        <vertAlign val="superscript"/>
        <sz val="10"/>
        <rFont val="Arial CE"/>
        <charset val="238"/>
      </rPr>
      <t>2</t>
    </r>
    <r>
      <rPr>
        <sz val="10"/>
        <rFont val="Arial CE"/>
        <family val="2"/>
        <charset val="238"/>
      </rPr>
      <t xml:space="preserve"> jednotl.</t>
    </r>
  </si>
  <si>
    <t>771 57-8011.R00</t>
  </si>
  <si>
    <t>Spára podlaha - stěna, silikonem</t>
  </si>
  <si>
    <t xml:space="preserve">781 47-5114.R00 </t>
  </si>
  <si>
    <t>Obklad vnitřní stěn keramický, do tmele, 20x20 cm</t>
  </si>
  <si>
    <t>Obkládačka keramická světlé barvy 200x200 mm (ztratné 4%)</t>
  </si>
  <si>
    <t>781 47-9705.R00</t>
  </si>
  <si>
    <t>Dlaždice keramické glazované 300x300x9 mm (ztratné 8%)</t>
  </si>
  <si>
    <t xml:space="preserve">Tmel na lepení dlaždic </t>
  </si>
  <si>
    <t>kg</t>
  </si>
  <si>
    <t>Tmel na lepení obkladů</t>
  </si>
  <si>
    <t>728</t>
  </si>
  <si>
    <t>Vzduchotechnika</t>
  </si>
  <si>
    <t>728 - Vzduchotechnika celkem</t>
  </si>
  <si>
    <t xml:space="preserve">728 11-4111.R00 </t>
  </si>
  <si>
    <t>Montáž potrubí plastového kruhového do d 100 mm</t>
  </si>
  <si>
    <t>Závěsy potrubí</t>
  </si>
  <si>
    <t>Stavební přípomoce</t>
  </si>
  <si>
    <t xml:space="preserve">728 21-4111.R00 </t>
  </si>
  <si>
    <t>Montáž oblouku plastového kruhového do d 100 mm</t>
  </si>
  <si>
    <r>
      <t>Ventilátor d 100 mm, V = 95m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</si>
  <si>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t>UK-SP-100 spojka pro kruhové potrubí</t>
  </si>
  <si>
    <t>Montáž ventilátoru axiál. nízkotl. potrub. do d 200 mm</t>
  </si>
  <si>
    <t xml:space="preserve">728 61-4212.R00 </t>
  </si>
  <si>
    <t>Izolace TUBEX 114 / 15 mm</t>
  </si>
  <si>
    <t>UK-PP-100 / 1000 potrubí kruhové plastové dl. 1000 mm</t>
  </si>
  <si>
    <t>UK-OS-100 / 90 oblouk plastový 90°</t>
  </si>
  <si>
    <t xml:space="preserve">(zametení a umytí podlah, dlažeb, obkladů, schodů v místnostech, chodbách a </t>
  </si>
  <si>
    <t>schodištích, vyčištění a umytí oken, dveří s rámy, zárubněmi, umytí a vyčištění jiných</t>
  </si>
  <si>
    <t>zasklených a natíraných ploch a zařizovacích předmětů před předáním do užívání)</t>
  </si>
  <si>
    <t>711</t>
  </si>
  <si>
    <t>Izolace proti vodě</t>
  </si>
  <si>
    <t xml:space="preserve">         711 - Izolace proti vodě celkem</t>
  </si>
  <si>
    <t xml:space="preserve">721 15-3210.R00 </t>
  </si>
  <si>
    <t>721 17-3204.R00</t>
  </si>
  <si>
    <t>721 17-3205.R00</t>
  </si>
  <si>
    <t xml:space="preserve">Zkouška těsnosti kanalizace vodou do DN 125 </t>
  </si>
  <si>
    <t>721 29-0123.R00</t>
  </si>
  <si>
    <t xml:space="preserve">Zkouška těsnosti kanalizace kouřem do DN 300 </t>
  </si>
  <si>
    <t>722 17-2311.R00</t>
  </si>
  <si>
    <t>722 17-2331.R00</t>
  </si>
  <si>
    <t>722 18-1211.RT7</t>
  </si>
  <si>
    <t>Izolace návleková tl. stěny 6 mm, vnitřní průměr 22 mm</t>
  </si>
  <si>
    <t>722 19-0401.R00</t>
  </si>
  <si>
    <t xml:space="preserve">Vyvedení a upevnění výpustek DN 15 </t>
  </si>
  <si>
    <t>722 22-0111.R00</t>
  </si>
  <si>
    <t xml:space="preserve">Nástěnky pro výtokový ventil G 1/2" </t>
  </si>
  <si>
    <t>722 22-0121.R00</t>
  </si>
  <si>
    <t xml:space="preserve">Nástěnka pro baterii G 1/2" </t>
  </si>
  <si>
    <t xml:space="preserve">Kulový kohout - 1/2" </t>
  </si>
  <si>
    <t xml:space="preserve">722 22-0861.R00 </t>
  </si>
  <si>
    <t xml:space="preserve">722 17-0801.R00 </t>
  </si>
  <si>
    <t xml:space="preserve">Montáž uzávěrek zápachových umyvadlových D 32 </t>
  </si>
  <si>
    <t>725 82-9301.R00</t>
  </si>
  <si>
    <t xml:space="preserve">Montáž baterie umyvadlové stojánkové chromové </t>
  </si>
  <si>
    <t>725 81-4101.R00</t>
  </si>
  <si>
    <t xml:space="preserve">Ventil rohový s filtrem - G 1/2"  </t>
  </si>
  <si>
    <t xml:space="preserve">725 11-9306.R00 </t>
  </si>
  <si>
    <t>Montáž klozetu závěsného</t>
  </si>
  <si>
    <t>30</t>
  </si>
  <si>
    <t>725 21-0821.R00</t>
  </si>
  <si>
    <t xml:space="preserve">Demontáž umyvadel bez výtokových armatur </t>
  </si>
  <si>
    <t>725 82-0801.R00</t>
  </si>
  <si>
    <t>Demontáž baterie nástěnné do G 3/4"</t>
  </si>
  <si>
    <t>20</t>
  </si>
  <si>
    <t>21</t>
  </si>
  <si>
    <t>22</t>
  </si>
  <si>
    <t>23</t>
  </si>
  <si>
    <t xml:space="preserve">784 19-5122.R00 </t>
  </si>
  <si>
    <t>210 01-0301</t>
  </si>
  <si>
    <t>210 11-1012</t>
  </si>
  <si>
    <t>210 22-0451</t>
  </si>
  <si>
    <t>210 80-0101</t>
  </si>
  <si>
    <t>210 80-0105</t>
  </si>
  <si>
    <t>210 80-0106</t>
  </si>
  <si>
    <t xml:space="preserve">Krabice přístrojová univerzální  </t>
  </si>
  <si>
    <t>Spínač zapuštený jednopól.</t>
  </si>
  <si>
    <t>Zásuvka domovní zapuštěná 2P+PE</t>
  </si>
  <si>
    <t>Vedení ochr. pospoj</t>
  </si>
  <si>
    <t xml:space="preserve">Zásuvka zapuštěná 2P+PE, 250V, 16A </t>
  </si>
  <si>
    <t xml:space="preserve">Svorka pro ochr. pospoj </t>
  </si>
  <si>
    <t>Vodič CY 6mm2</t>
  </si>
  <si>
    <t>SPCM</t>
  </si>
  <si>
    <t xml:space="preserve">978 01-3191.R00 </t>
  </si>
  <si>
    <t>hod</t>
  </si>
  <si>
    <t>Otlučení omítek vnitřních stěn v rozsahu do 100 % (pod obklady)</t>
  </si>
  <si>
    <t>Příplatek k vnitrostaveništní dopravě suti za dalších 5 m (+ 30 m)</t>
  </si>
  <si>
    <t xml:space="preserve">Baterie umyvadlová páková stojánková </t>
  </si>
  <si>
    <t>725 84-9200.R00</t>
  </si>
  <si>
    <t>Montáž baterií sprchových, nastavitelná výška</t>
  </si>
  <si>
    <t>Baterie páková sprchová nástěnná s ruční sprchou</t>
  </si>
  <si>
    <t>Sprchová sada (sprcha, hadice, držák sprchy)</t>
  </si>
  <si>
    <t xml:space="preserve">Montáž vodovodních armatur 2závity, G 1/2" </t>
  </si>
  <si>
    <t>Otvory pro potrubí d 110 mm ve stěnách</t>
  </si>
  <si>
    <t>Vyvedení odp. výpustek d 110</t>
  </si>
  <si>
    <t xml:space="preserve">721 19-4109.R00 </t>
  </si>
  <si>
    <r>
      <t>Ventilátor do sprchy d 100 mm, V = 95m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</si>
  <si>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t>Omítka vnitřního zdiva, MVC, na pletivu štuková (nové zdivo)</t>
  </si>
  <si>
    <t>vodovod</t>
  </si>
  <si>
    <t>713</t>
  </si>
  <si>
    <t>Izolace tepelné</t>
  </si>
  <si>
    <t>713 12-1111.R00</t>
  </si>
  <si>
    <t xml:space="preserve">         713 - Izolace tepelné celkem</t>
  </si>
  <si>
    <t>713 19-1100.RT9</t>
  </si>
  <si>
    <t>Položení separační fólie včetně dodávky fólie</t>
  </si>
  <si>
    <t>Izolace tepelná podlah na sucho, jednovrstvá (sprchový kout)</t>
  </si>
  <si>
    <t>31</t>
  </si>
  <si>
    <t>32</t>
  </si>
  <si>
    <t>11 / 2019</t>
  </si>
  <si>
    <r>
      <t xml:space="preserve">Zakázkové číslo :   </t>
    </r>
    <r>
      <rPr>
        <b/>
        <sz val="10"/>
        <rFont val="Arial CE"/>
        <charset val="238"/>
      </rPr>
      <t>K 003 / 19</t>
    </r>
  </si>
  <si>
    <r>
      <t xml:space="preserve">JKSO :  </t>
    </r>
    <r>
      <rPr>
        <b/>
        <sz val="10"/>
        <rFont val="Arial CE"/>
        <charset val="238"/>
      </rPr>
      <t>801 9959</t>
    </r>
  </si>
  <si>
    <t>776</t>
  </si>
  <si>
    <t>Podlahy povlakové</t>
  </si>
  <si>
    <t>776 52-1100.RU2</t>
  </si>
  <si>
    <t>Lepení povlakových podlah z pásů PVC na Chemopren</t>
  </si>
  <si>
    <t>včetně podlahoviny tl. 2,0 mm</t>
  </si>
  <si>
    <t xml:space="preserve">776 42-1100.RU1 </t>
  </si>
  <si>
    <t>Lepení podlahových soklíků z PVC a vinylu včetně dodávky soklíku PVC</t>
  </si>
  <si>
    <t>776 - Podlahy povlakové celkem</t>
  </si>
  <si>
    <t>Provedení penetrace podkladu</t>
  </si>
  <si>
    <t xml:space="preserve">776 10-1121.R00 </t>
  </si>
  <si>
    <t>998 77-6102.R00</t>
  </si>
  <si>
    <t>Přesun hmot pro podlahy povlakové, výšky do 12 m</t>
  </si>
  <si>
    <t>Demontáž soklíků nebo lišt, pryžových nebo z PVC</t>
  </si>
  <si>
    <t xml:space="preserve">776 40-1800.R00 </t>
  </si>
  <si>
    <r>
      <t>Odstranění PVC a koberců lepených bez podložky z ploch 10 - 20 m</t>
    </r>
    <r>
      <rPr>
        <vertAlign val="superscript"/>
        <sz val="10"/>
        <rFont val="Arial CE"/>
        <charset val="238"/>
      </rPr>
      <t>2</t>
    </r>
  </si>
  <si>
    <t xml:space="preserve">776 51-1810.RT2 </t>
  </si>
  <si>
    <t>Penetrace podkladu pod dlažby</t>
  </si>
  <si>
    <t xml:space="preserve">771 10-1210.R00 </t>
  </si>
  <si>
    <t xml:space="preserve">Přesun hmot pro podlahy z dlaždic, výšky do 12 m </t>
  </si>
  <si>
    <t>998 77-1102.R00</t>
  </si>
  <si>
    <t>781 47-9711.R00</t>
  </si>
  <si>
    <t>781 47-9701.R00</t>
  </si>
  <si>
    <t>Příplatek za práci v omezeném prostoru (sprchový kout)</t>
  </si>
  <si>
    <t>998 78-1102.R00</t>
  </si>
  <si>
    <t xml:space="preserve">Přesun hmot pro obklady keramické, výšky do 12 m </t>
  </si>
  <si>
    <r>
      <t>Příplatek k obkladu stěn keram., za plochu do 10 m</t>
    </r>
    <r>
      <rPr>
        <vertAlign val="superscript"/>
        <sz val="10"/>
        <rFont val="Arial CE"/>
        <charset val="238"/>
      </rPr>
      <t>2</t>
    </r>
  </si>
  <si>
    <t xml:space="preserve">SPC 283-758901R </t>
  </si>
  <si>
    <t>Deska izolační polystyrenová tl. 50 mm</t>
  </si>
  <si>
    <t>Přesun hmot pro izolace tepelné, výšky do 12 m</t>
  </si>
  <si>
    <t>998 71-3102.R00</t>
  </si>
  <si>
    <t xml:space="preserve">Potrubí odpadní - svislé, D 110 x 4,3 mm </t>
  </si>
  <si>
    <t xml:space="preserve">Potrubí z PVC připojovací D 40 x 1,8 mm </t>
  </si>
  <si>
    <t xml:space="preserve">Potrubí z PVC připojovací D 50 x 1,8 mm </t>
  </si>
  <si>
    <t xml:space="preserve">Potrubí z PVC připojovací, D 110 x 4,3 mm </t>
  </si>
  <si>
    <t>998 72-1102.R00</t>
  </si>
  <si>
    <t xml:space="preserve">Přesun hmot pro vnitřní kanalizaci, výšky do 12 m </t>
  </si>
  <si>
    <t>998 72-2102.R00</t>
  </si>
  <si>
    <t xml:space="preserve">Přesun hmot pro vnitřní vodovod, výšky do 12 m </t>
  </si>
  <si>
    <t xml:space="preserve">Potrubí z PPR, studená, D 20x2,8 mm </t>
  </si>
  <si>
    <t xml:space="preserve">Potrubí z PPR, teplá, D 20x3,4 mm </t>
  </si>
  <si>
    <t xml:space="preserve">Demontáž rozvodů vody z plastů do D 32 </t>
  </si>
  <si>
    <t xml:space="preserve">Demontáž armatur s dvěma závity G 3/4" </t>
  </si>
  <si>
    <t xml:space="preserve">Umyvadlo keramické bílé 50 x 36 cm </t>
  </si>
  <si>
    <t>Montáž dřezů jednoduchých</t>
  </si>
  <si>
    <t>Sifon dřezový HL100, 6/4 ", přípoj myčka, pračka</t>
  </si>
  <si>
    <t xml:space="preserve">725 86-0201.R00 </t>
  </si>
  <si>
    <t>Baterie dřezová stojánková ruční, bez otvír.odpadu</t>
  </si>
  <si>
    <t xml:space="preserve">725 82-3114.R00 </t>
  </si>
  <si>
    <t>Zvuková izolace pro závěsné WC bez krytek</t>
  </si>
  <si>
    <t>Demontáž ocelové vany</t>
  </si>
  <si>
    <t>Demontáž klozetů kombinovaných</t>
  </si>
  <si>
    <t>725 11-0814.R00</t>
  </si>
  <si>
    <t>Demontáž dřezů 1dílných v kuchyňské sestavě</t>
  </si>
  <si>
    <t xml:space="preserve">725 31-0823.R00 </t>
  </si>
  <si>
    <t>725 22-0841.R00</t>
  </si>
  <si>
    <t>725 59-0812.R00</t>
  </si>
  <si>
    <t>Přesun vybour.hmot, zařizovací předměty do 12 m</t>
  </si>
  <si>
    <t>Demontáž plynového sporáku</t>
  </si>
  <si>
    <t xml:space="preserve">725 61-0810.R00 </t>
  </si>
  <si>
    <t>Demontáž uzávěrek zápachových jednoduchých</t>
  </si>
  <si>
    <t xml:space="preserve">725 86-0811.R00 </t>
  </si>
  <si>
    <t>25</t>
  </si>
  <si>
    <t>26</t>
  </si>
  <si>
    <t>27</t>
  </si>
  <si>
    <t>998 72-5102.R00</t>
  </si>
  <si>
    <t xml:space="preserve">Přesun hmot pro zařizovací předměty, výšky do 12 m </t>
  </si>
  <si>
    <t>Demontáž potrubí vláknocementového DN 100</t>
  </si>
  <si>
    <t xml:space="preserve">721 16-0802.R00 </t>
  </si>
  <si>
    <t>Demontáž potrubí z PVC do D 75 mm</t>
  </si>
  <si>
    <t xml:space="preserve">721 17-1803.R00 </t>
  </si>
  <si>
    <t>Demontáž potrubí z PVC do D 114 mm</t>
  </si>
  <si>
    <t xml:space="preserve">721 17-1808.R00 </t>
  </si>
  <si>
    <t>721 29-0822.R00</t>
  </si>
  <si>
    <t xml:space="preserve">Přesun vybouraných hmot - kanalizace, výšky do 12 m </t>
  </si>
  <si>
    <t xml:space="preserve">721 17-0905.R00 </t>
  </si>
  <si>
    <t xml:space="preserve">721 17-0909.R00 </t>
  </si>
  <si>
    <t xml:space="preserve">721 17-0965.R00 </t>
  </si>
  <si>
    <t>Vsazení odbočky D 50</t>
  </si>
  <si>
    <t>Vsazení odbočky D 110</t>
  </si>
  <si>
    <t>Propojení dosavadního potrubí D 110 (stoupačka)</t>
  </si>
  <si>
    <t>Navrtávka svislého potrubí pro vsazení odbočky D 50</t>
  </si>
  <si>
    <t>Vsazení a utěsnění odbočky D 50</t>
  </si>
  <si>
    <t>Demontáž vodoměrů závitových G 1/2</t>
  </si>
  <si>
    <t xml:space="preserve">722 26-0811.R00 </t>
  </si>
  <si>
    <t>Zpětná montáž vodoměrů závitových G 1/2</t>
  </si>
  <si>
    <t xml:space="preserve">722 26-0921.R00 </t>
  </si>
  <si>
    <t>722 29-0822.R00</t>
  </si>
  <si>
    <t xml:space="preserve">Přesun vybouraných hmot - vodovody, výšky do 12 m </t>
  </si>
  <si>
    <t>Dílčí tlaková zkouška vodovodního potrubí do DN 50</t>
  </si>
  <si>
    <t xml:space="preserve">722 29-0226.R00 </t>
  </si>
  <si>
    <t xml:space="preserve">Demontáž izolace z trub do DN 50 </t>
  </si>
  <si>
    <t>Uzavření / otevření vodovodního potrubí při opravě</t>
  </si>
  <si>
    <t xml:space="preserve">722 19-0901.R00 </t>
  </si>
  <si>
    <t>998 71-1102.R00</t>
  </si>
  <si>
    <t>Přesun hmot pro izolace proti vodě, výšky do 12 m</t>
  </si>
  <si>
    <t xml:space="preserve">762 90-0010.RA0 </t>
  </si>
  <si>
    <t>Demontáž dřevěných stěn včetně obložení (bytové jádro)</t>
  </si>
  <si>
    <t>Přesun hmot pro tesařské konstrukce, výšky do 12 m</t>
  </si>
  <si>
    <t xml:space="preserve">998 76-2102.R00 </t>
  </si>
  <si>
    <t>Konstrukce tesařské</t>
  </si>
  <si>
    <t>762 - Konstrukce tesařské celkem</t>
  </si>
  <si>
    <t>762</t>
  </si>
  <si>
    <t>konstrukce tesařské</t>
  </si>
  <si>
    <t>konstrukce truhlářské</t>
  </si>
  <si>
    <t>Příplatek k odvozu za každý další 1 km  (+ 9 km)</t>
  </si>
  <si>
    <t>342 25-5022.RT1</t>
  </si>
  <si>
    <t>342 25-5024.RT1</t>
  </si>
  <si>
    <t xml:space="preserve">953 99-1311.R00 </t>
  </si>
  <si>
    <t xml:space="preserve">Osazení hmoždinek ve stěnách z žb. DN 6 - 8 mm </t>
  </si>
  <si>
    <t>(kotvení příček do stáv.zdiva po 50 cm)</t>
  </si>
  <si>
    <t>342 25-5020.RT2</t>
  </si>
  <si>
    <r>
      <t>Osazení ocelových zárubní dveřních, pl. do 2,5 m</t>
    </r>
    <r>
      <rPr>
        <vertAlign val="superscript"/>
        <sz val="10"/>
        <rFont val="Arial CE"/>
        <charset val="238"/>
      </rPr>
      <t>2</t>
    </r>
  </si>
  <si>
    <t xml:space="preserve">642 94-2111.RT3 </t>
  </si>
  <si>
    <t>Mazanina betonová ze suché směsi, tloušťka 5 - 8 cm</t>
  </si>
  <si>
    <t xml:space="preserve">631 41-6211.R00 </t>
  </si>
  <si>
    <r>
      <t>m</t>
    </r>
    <r>
      <rPr>
        <vertAlign val="superscript"/>
        <sz val="10"/>
        <rFont val="Arial CE"/>
        <family val="2"/>
        <charset val="238"/>
      </rPr>
      <t>3</t>
    </r>
  </si>
  <si>
    <t xml:space="preserve">766 81-2840.R00 </t>
  </si>
  <si>
    <t xml:space="preserve">SPC 611-60102R </t>
  </si>
  <si>
    <t>Prah dubový délka 70 cm šířka 10 cm tl. 2 cm</t>
  </si>
  <si>
    <t xml:space="preserve">611-87136R </t>
  </si>
  <si>
    <t>Montáž kuchyňských linek dřev.na stěnu š.do 2,4 m</t>
  </si>
  <si>
    <t xml:space="preserve">766 81-2115.R00 </t>
  </si>
  <si>
    <t xml:space="preserve">766 69-5212.R00 </t>
  </si>
  <si>
    <t>998 76-6102.R00</t>
  </si>
  <si>
    <t xml:space="preserve">Přesun hmot pro truhlářské konstrukce, výšky do 12 m </t>
  </si>
  <si>
    <t>Instalační dvířka na WC - 400 x 600 mm</t>
  </si>
  <si>
    <t xml:space="preserve">766 81-2111.R00 </t>
  </si>
  <si>
    <t xml:space="preserve">Montáž dvířek 1křídl. nekompl,  do 90 x 120 cm </t>
  </si>
  <si>
    <t xml:space="preserve">725 29-1111.R00 </t>
  </si>
  <si>
    <t>Montáž sprchových koutů (sprchové dveře)</t>
  </si>
  <si>
    <t>33</t>
  </si>
  <si>
    <t>34</t>
  </si>
  <si>
    <t>35</t>
  </si>
  <si>
    <t>Přesun hmot pro vzduchotechniku, výšky do 12 m</t>
  </si>
  <si>
    <t xml:space="preserve">998 72-8102.R00 </t>
  </si>
  <si>
    <t>Demontáž kuchyňských linek do 2,10 m</t>
  </si>
  <si>
    <t>Zpětná klapka PVC pro  kruhové potrubí Ø 100 mm</t>
  </si>
  <si>
    <t>Elektrický sporák volně stojící</t>
  </si>
  <si>
    <t>Elektrický sporák volně stojící, sklokeramická deska + trouba (8,2 kW - 230 V)</t>
  </si>
  <si>
    <t>Podskříňový odsavač par - š. 60 cm, 89 W, 230 V</t>
  </si>
  <si>
    <t>36</t>
  </si>
  <si>
    <t>37</t>
  </si>
  <si>
    <t>38</t>
  </si>
  <si>
    <t>Přesun hmot pro budovy z bloků výšky do 12 m</t>
  </si>
  <si>
    <t xml:space="preserve">998 01-1032.R00 </t>
  </si>
  <si>
    <t>29</t>
  </si>
  <si>
    <t>39</t>
  </si>
  <si>
    <t>Ventil rohový s filtrem - G 1/2"  (+ pračka)</t>
  </si>
  <si>
    <t>C 21 M</t>
  </si>
  <si>
    <t>210 01-0002</t>
  </si>
  <si>
    <t>Trubka PVC  ohebná pod omítku - 16mm</t>
  </si>
  <si>
    <t>210 01-0321</t>
  </si>
  <si>
    <t xml:space="preserve">Krabice univerzální - víč. a svork </t>
  </si>
  <si>
    <t xml:space="preserve">Krabice KR 97 se zapojením kruhová </t>
  </si>
  <si>
    <t>210 01-0521</t>
  </si>
  <si>
    <t>Odvíčk./zavíčk. krabic</t>
  </si>
  <si>
    <t>210 02-0951</t>
  </si>
  <si>
    <t xml:space="preserve">Výstražná tabulka </t>
  </si>
  <si>
    <t>210 10-0173</t>
  </si>
  <si>
    <t>Ukončení kabelů do 3x2,5</t>
  </si>
  <si>
    <t>210 10-0155</t>
  </si>
  <si>
    <t>Ukončení kabelů do 5x6</t>
  </si>
  <si>
    <t>210 11-0001</t>
  </si>
  <si>
    <t>210 11-0003</t>
  </si>
  <si>
    <t>Spínač zapuštený seriový.</t>
  </si>
  <si>
    <t>210 11-0004</t>
  </si>
  <si>
    <t>Spínač zapuštený střídavý.</t>
  </si>
  <si>
    <t>210 11-0152</t>
  </si>
  <si>
    <t>Tlačítko  zap.   1/0</t>
  </si>
  <si>
    <t>210 15-0481</t>
  </si>
  <si>
    <t>210 11-0081</t>
  </si>
  <si>
    <t>Sporáková kombinace 400V, 20A</t>
  </si>
  <si>
    <t>210 11-1016</t>
  </si>
  <si>
    <t>Zásuvka domovní dvojitá 2P + PE</t>
  </si>
  <si>
    <t>210 11-1016s</t>
  </si>
  <si>
    <t xml:space="preserve">TV zásuvka komplet  </t>
  </si>
  <si>
    <t xml:space="preserve">TP zásuvka komplet  </t>
  </si>
  <si>
    <t>210 19-0003</t>
  </si>
  <si>
    <t>Montáž oceloplechových nebo plast rozvodnic do 100kg</t>
  </si>
  <si>
    <t>210 20-1054s</t>
  </si>
  <si>
    <t>Svítidlo vestavné, LED,  IP 44</t>
  </si>
  <si>
    <t>Příprava vývodu pro svítidlo s montáží lustrháku, osazení objímkou</t>
  </si>
  <si>
    <t>210 22-0003</t>
  </si>
  <si>
    <t xml:space="preserve">Kabel CYKY-J 3x1,5mm2 </t>
  </si>
  <si>
    <t xml:space="preserve">Kabel CYKY-J 3x2,5mm2 </t>
  </si>
  <si>
    <t>210 81-0047</t>
  </si>
  <si>
    <t xml:space="preserve">Kabel CYKY-J 3x4mm2 </t>
  </si>
  <si>
    <t>210 80-2043</t>
  </si>
  <si>
    <t>Šňůra CGSG 3 x 4 - volně</t>
  </si>
  <si>
    <t>C 21 M - Elektromontáže celkem</t>
  </si>
  <si>
    <t>C 46 M</t>
  </si>
  <si>
    <t>Stavební práce při elektromonážích</t>
  </si>
  <si>
    <t>460 68-0503</t>
  </si>
  <si>
    <t>Vysekání drážek v  beton. zdech - š. 5 až 7 cm, hl. 3 cm</t>
  </si>
  <si>
    <t>460 71-0033</t>
  </si>
  <si>
    <t>Vyplnění rýh ve stěnách  š. 5 až 7 cm, hl. 3 cm</t>
  </si>
  <si>
    <t>C 46 M - Stavební práce při elektromonážích celkem</t>
  </si>
  <si>
    <t>Elektrododávky I.</t>
  </si>
  <si>
    <t>Trubka PVC  ohebná 16mm</t>
  </si>
  <si>
    <t>Krabice přístrojová -</t>
  </si>
  <si>
    <t>Krabice univerzální KU 68/2-- víč. a svork.</t>
  </si>
  <si>
    <t>Krabice KR 97 se zapojením kruhová</t>
  </si>
  <si>
    <t xml:space="preserve">Spínač zapuštený jednopól.250V, 10A, řaz 1 </t>
  </si>
  <si>
    <t xml:space="preserve">Spínač zapuštený seriový 250V, 10A, řaz.5 </t>
  </si>
  <si>
    <t xml:space="preserve">Spínač zapuštený střídavý 250V, 10A , řaz. 6 </t>
  </si>
  <si>
    <t>Tlačítko  zapuštěné 250V, 10A, 1/0</t>
  </si>
  <si>
    <t>Sporáková kombinace , 400V, 20A</t>
  </si>
  <si>
    <t xml:space="preserve">Zásuvka zapuštěná dvojitá s pootoč dutinkou  2P+PE, 250V, 16A </t>
  </si>
  <si>
    <t>Zásuvka zapuštěná TV</t>
  </si>
  <si>
    <t>Zásuvka zapuštěná TP</t>
  </si>
  <si>
    <t>Objímka pro žárovku</t>
  </si>
  <si>
    <t xml:space="preserve">Zpožďovací relé k ventilátorům </t>
  </si>
  <si>
    <t xml:space="preserve">Vyrovnávač potenciálu </t>
  </si>
  <si>
    <t xml:space="preserve">Kabel CYKY-J 2x1,5mm2 </t>
  </si>
  <si>
    <t xml:space="preserve">Kabel CYKY -O 3x1,5mm2 </t>
  </si>
  <si>
    <t>Šňůra CGSG 3x4</t>
  </si>
  <si>
    <t>Podružný materiál elektroinstalace</t>
  </si>
  <si>
    <t>PPV</t>
  </si>
  <si>
    <t>SPCM - Elektrododávky I. celkem</t>
  </si>
  <si>
    <t>Elektrododávky II.</t>
  </si>
  <si>
    <t>Elektrododávky II. celkem</t>
  </si>
  <si>
    <t>Demontáž stávajícího el. zařízení</t>
  </si>
  <si>
    <t>kpl</t>
  </si>
  <si>
    <t>Demontáž stávajícího el. zařízení celkem</t>
  </si>
  <si>
    <t>C21M</t>
  </si>
  <si>
    <t>C46M</t>
  </si>
  <si>
    <t>Likvidace demont. materiálu</t>
  </si>
  <si>
    <t>Výchozí revize elektro</t>
  </si>
  <si>
    <t>Vodorovné konstrukce</t>
  </si>
  <si>
    <t xml:space="preserve">411 38-7531.R00 </t>
  </si>
  <si>
    <r>
      <t>Zabetonování otvorů do 0,25 m</t>
    </r>
    <r>
      <rPr>
        <vertAlign val="superscript"/>
        <sz val="10"/>
        <rFont val="Arial CE"/>
        <charset val="238"/>
      </rPr>
      <t>2</t>
    </r>
    <r>
      <rPr>
        <sz val="10"/>
        <rFont val="Arial CE"/>
        <charset val="238"/>
      </rPr>
      <t xml:space="preserve"> ve stropech </t>
    </r>
  </si>
  <si>
    <t>včetně bednění, odbednění a výztuže, s dodáním hmot (byt.jádro - kanalizace)</t>
  </si>
  <si>
    <t>4 - Vodorovné konstrukce celkem</t>
  </si>
  <si>
    <t xml:space="preserve">972 05-5241.R00 </t>
  </si>
  <si>
    <t>(otvor pro montáž kanalizace)</t>
  </si>
  <si>
    <t xml:space="preserve">725 11-9401.R00 </t>
  </si>
  <si>
    <t>Podomítkový modul pro závěsný klozet se samostatným ocelovým rámem</t>
  </si>
  <si>
    <t>Příplatek za strop v omezeném prostoru</t>
  </si>
  <si>
    <t xml:space="preserve">632 41-3130.R00 </t>
  </si>
  <si>
    <t>Potěr vyrovnávací, ruční zpracování, tl. 30 mm</t>
  </si>
  <si>
    <t>Výřezy v obkladech kruhové</t>
  </si>
  <si>
    <t>Nátěr syntetický radiátoru a stoupaček</t>
  </si>
  <si>
    <t>Hmoždimka s hákem</t>
  </si>
  <si>
    <t xml:space="preserve">Montážní práce </t>
  </si>
  <si>
    <t>Vybourání podlah pro zárubně</t>
  </si>
  <si>
    <t>Vyrovnání podkladu broušením</t>
  </si>
  <si>
    <t>PVC prořez malé plochy - chodba</t>
  </si>
  <si>
    <t xml:space="preserve">310 23-6241.RT1 </t>
  </si>
  <si>
    <r>
      <t>Zazdívka otvorů pl. 0,09 m</t>
    </r>
    <r>
      <rPr>
        <vertAlign val="superscript"/>
        <sz val="10"/>
        <rFont val="Arial CE"/>
        <charset val="238"/>
      </rPr>
      <t>2</t>
    </r>
    <r>
      <rPr>
        <sz val="10"/>
        <rFont val="Arial CE"/>
        <charset val="238"/>
      </rPr>
      <t xml:space="preserve"> cihlami, tl. zdi 30 cm</t>
    </r>
  </si>
  <si>
    <t>s použitím suché maltové směsi</t>
  </si>
  <si>
    <t xml:space="preserve">319 20-1311.R00 </t>
  </si>
  <si>
    <t>Vyrovnání povrchu zdiva maltou tl.do 3 cm</t>
  </si>
  <si>
    <t xml:space="preserve">631 66-3111.R00 </t>
  </si>
  <si>
    <t>Oprava trhlin epoxidovou pryskyřicí</t>
  </si>
  <si>
    <t xml:space="preserve">612 40-1191.R00 </t>
  </si>
  <si>
    <r>
      <t>Omítka malých ploch vnitřních stěn do 0,09 m</t>
    </r>
    <r>
      <rPr>
        <vertAlign val="superscript"/>
        <sz val="10"/>
        <rFont val="Arial CE"/>
        <charset val="238"/>
      </rPr>
      <t>2</t>
    </r>
  </si>
  <si>
    <t>Oškrábání podkladu PVC</t>
  </si>
  <si>
    <t xml:space="preserve">776 10-1115.R00 </t>
  </si>
  <si>
    <t>Vyrovnání podkladů samonivelační hmotou</t>
  </si>
  <si>
    <t>Montáž prahů dveří jednokřídlových š. do 10 cm</t>
  </si>
  <si>
    <t xml:space="preserve">Svítidlo LED pod kuchyňskou linku - dl. 400 mm </t>
  </si>
  <si>
    <t>Svítidlo LED chrom GU10 (nad umyvadlo)</t>
  </si>
  <si>
    <t>Svítidlo LED 15W - přisazené kruhové (chodba)</t>
  </si>
  <si>
    <t>A-Svítidlo LED vestavné, 15W,  IP 43 (WC + sprcha)</t>
  </si>
  <si>
    <t>Sprchové dveře do niky (např. ALFA 70 Grape Well) - 800 x 1850 mm - dvoukřídlé</t>
  </si>
  <si>
    <t xml:space="preserve">725 29-1112.R00 </t>
  </si>
  <si>
    <t xml:space="preserve">725 01-4131.R00 </t>
  </si>
  <si>
    <t>Klozet závěsný bílý, včetně sedátka v bílé barvě</t>
  </si>
  <si>
    <t>Montáž předstěnových systémů pro zazdění (pro bytová jádra)</t>
  </si>
  <si>
    <t>Dřez kuchyňský nerezový s odkládací plochou - 780 x 500 mm</t>
  </si>
  <si>
    <t xml:space="preserve">Zámky (WC klička) a kliky </t>
  </si>
  <si>
    <t xml:space="preserve">771 57-7111.R00 </t>
  </si>
  <si>
    <t>Hrana schodů z hliníkového profilu (sprchový kout)</t>
  </si>
  <si>
    <t>Dlaždice keramické glazované 300x300x9 mm (ztratné 8%) - tmavší odstín sprchový kout</t>
  </si>
  <si>
    <t xml:space="preserve">781 49-7121.R00 </t>
  </si>
  <si>
    <t xml:space="preserve">Lišta hliníková rohová k obkladům </t>
  </si>
  <si>
    <t xml:space="preserve">Rámeček jednonásobný </t>
  </si>
  <si>
    <t>Rámeček pro dvoudutinkovou zásuvku</t>
  </si>
  <si>
    <t xml:space="preserve">Rámeček dvojnásobný - vodorovný </t>
  </si>
  <si>
    <r>
      <t xml:space="preserve">Oprava bytového jádra </t>
    </r>
    <r>
      <rPr>
        <b/>
        <i/>
        <sz val="11"/>
        <color indexed="8"/>
        <rFont val="Arial CE"/>
        <charset val="238"/>
      </rPr>
      <t>- Garsonka</t>
    </r>
  </si>
  <si>
    <t>0,80 x 2,60 =</t>
  </si>
  <si>
    <t>1,65 x 2,60 - 0,70 x 2,20 - 0,40 x 0,60 + 0,65 x 2,60 =</t>
  </si>
  <si>
    <t>(2,25 + 1,65) x 2,60 - 0,70 x 2,0 =</t>
  </si>
  <si>
    <t>(0,70 + 0,10) x 1,20 + (1,275 + 0,80) x 1,0 =</t>
  </si>
  <si>
    <r>
      <t xml:space="preserve">desky standard tl. 12,5 mm, bez izolace (např. program </t>
    </r>
    <r>
      <rPr>
        <sz val="10"/>
        <rFont val="Arial CE"/>
        <charset val="238"/>
      </rPr>
      <t>DECOGIPS</t>
    </r>
    <r>
      <rPr>
        <sz val="10"/>
        <rFont val="Arial CE"/>
        <charset val="238"/>
      </rPr>
      <t>)</t>
    </r>
  </si>
  <si>
    <t xml:space="preserve">1,20 x 0,80 + 1,65 x 1,275 = </t>
  </si>
  <si>
    <t>(2,25 + 1,65) x 2,60 - 0,70 x 2,0 - 2,25 x 0,50 =</t>
  </si>
  <si>
    <t>(0,65 x 2 + 0,10) x 2,60 - 0,65 x 0,50 =</t>
  </si>
  <si>
    <t>(5,70 + 3,50 + 3,95 + 1,25) x 2,60 - 0,80 x 2,0 - 2,10 x 1,60 - 2,45 x 0,50 =</t>
  </si>
  <si>
    <t>1,20 x 0,80 x 0,05 =</t>
  </si>
  <si>
    <t>1,65 x 1,275 + 1,20 x 0,80 =</t>
  </si>
  <si>
    <t>včetně dodávky zárubně 70x197x11 cm - 1 x P</t>
  </si>
  <si>
    <t>13,80 + 3,10 + 2,20 =</t>
  </si>
  <si>
    <t>5 příček x 4 kotvy</t>
  </si>
  <si>
    <t>3,95 x 3,50 + 1,75 x 1,25 + 1,20 x 0,80 + 1,65 x 1,275 =</t>
  </si>
  <si>
    <r>
      <t>Vybourání otvorů, stropy prefa, do 0,09 m</t>
    </r>
    <r>
      <rPr>
        <vertAlign val="superscript"/>
        <sz val="10"/>
        <rFont val="Arial CE"/>
        <charset val="238"/>
      </rPr>
      <t>2</t>
    </r>
    <r>
      <rPr>
        <sz val="10"/>
        <rFont val="Arial CE"/>
        <charset val="238"/>
      </rPr>
      <t>, tl. nad 12 cm</t>
    </r>
  </si>
  <si>
    <t>1,85 x 0,50 + 2,15 x 1,30 + 1,20 x 2,30 =</t>
  </si>
  <si>
    <t>1,967 t x 9 =</t>
  </si>
  <si>
    <t>1,967 t x 6 =</t>
  </si>
  <si>
    <t>(1,20 + 0,80) x 2 x 2,20 - 0,70 x 2,20 + 1,20 x 0,80 =</t>
  </si>
  <si>
    <t>(1,20 + 0,80) x 2 - 0,70 =</t>
  </si>
  <si>
    <t>1,10 x 0,80 =</t>
  </si>
  <si>
    <t>0,90 x 1,02 =</t>
  </si>
  <si>
    <r>
      <t xml:space="preserve">Nerezový odtokový kanálek (např. </t>
    </r>
    <r>
      <rPr>
        <sz val="10"/>
        <rFont val="Arial CE"/>
        <charset val="238"/>
      </rPr>
      <t>AguaMarin BBA 02) včetně sifonu</t>
    </r>
  </si>
  <si>
    <t>nerez  880 x 88 x 85 mm</t>
  </si>
  <si>
    <t>(1,30 + 2,50 + 2,20 + 0,80 + 0,95) x 2,60 =</t>
  </si>
  <si>
    <t xml:space="preserve">Dveře vnitřní hladké plné 1kř. 70x197 bílé (1x P) </t>
  </si>
  <si>
    <t>Kuchyňská linka rohová atypická - 2.450 x 2.250 mm (viz. nákres)</t>
  </si>
  <si>
    <t xml:space="preserve">766 82-5121.R00 </t>
  </si>
  <si>
    <t>Montáž vestavěné skříně 2křídlové policové</t>
  </si>
  <si>
    <t>Vestavná skříň 2křídlá - š. 1.200 x hl. 600 mm, v. 2.600 mm - šatní tyč + 8 polic</t>
  </si>
  <si>
    <t xml:space="preserve">1,275 x 1,55 - 0,70 x 0,15 + 1,20 x 0,80 = </t>
  </si>
  <si>
    <t>1,80 x 1,08 =</t>
  </si>
  <si>
    <t>1,0 x 1,08 =</t>
  </si>
  <si>
    <r>
      <t>2,80 m</t>
    </r>
    <r>
      <rPr>
        <vertAlign val="superscript"/>
        <sz val="10"/>
        <color indexed="48"/>
        <rFont val="Arial CE"/>
        <charset val="238"/>
      </rPr>
      <t>2</t>
    </r>
    <r>
      <rPr>
        <sz val="10"/>
        <color indexed="48"/>
        <rFont val="Arial CE"/>
        <charset val="238"/>
      </rPr>
      <t xml:space="preserve"> x 4 kg/m</t>
    </r>
    <r>
      <rPr>
        <vertAlign val="superscript"/>
        <sz val="10"/>
        <color indexed="48"/>
        <rFont val="Arial CE"/>
        <charset val="238"/>
      </rPr>
      <t>2</t>
    </r>
    <r>
      <rPr>
        <sz val="10"/>
        <color indexed="48"/>
        <rFont val="Arial CE"/>
        <charset val="238"/>
      </rPr>
      <t xml:space="preserve"> (při tl. 6 mm) </t>
    </r>
  </si>
  <si>
    <t>(1,55 + 1,275) x 2 - 0,70 + (1,20 + 0,80) x 2 - 0,70 =</t>
  </si>
  <si>
    <t>5,70 + 3,50 + 3,95 + 2,25 + 1,75 + 1,25 - 0,80 - 0,70 =</t>
  </si>
  <si>
    <t>1,75 x 1,25 =</t>
  </si>
  <si>
    <t>3,50 + 4,0 + 2,20 + 1,30 + (2,50 + 1,25) x 2 + (1,20 + 0,80) x 2 + (1,65 + 1,35) x 2 -</t>
  </si>
  <si>
    <t>0,70 x 4 - 0,60 x 2 - 0,80 =</t>
  </si>
  <si>
    <t>3,50 x 3,15 + 2,20 x 0,85 + 2,50 x 1,25 + 0,80 x 1,20 + 1,35 x 0,95 =</t>
  </si>
  <si>
    <t>sociál: (1,65 + 1,275) x 2 x 2,30 - 0,70 x 2,20 - 0,70 x 2,0 - 0,60 x 0,40 + 1,275 x 0,10 +</t>
  </si>
  <si>
    <t>(1,20 + 0,80) x 2 x 2,20 - 0,70 x 2,20 + 0,80 x 0,10 =</t>
  </si>
  <si>
    <t xml:space="preserve">kuchyň:  (1,85 + 2,25) x 0,50 = </t>
  </si>
  <si>
    <t>19,40 x 1,04 =</t>
  </si>
  <si>
    <r>
      <t>19,40 m</t>
    </r>
    <r>
      <rPr>
        <vertAlign val="superscript"/>
        <sz val="10"/>
        <color indexed="48"/>
        <rFont val="Arial CE"/>
        <charset val="238"/>
      </rPr>
      <t>2</t>
    </r>
    <r>
      <rPr>
        <sz val="10"/>
        <color indexed="48"/>
        <rFont val="Arial CE"/>
        <charset val="238"/>
      </rPr>
      <t xml:space="preserve"> x 2,5 kg/m</t>
    </r>
    <r>
      <rPr>
        <vertAlign val="superscript"/>
        <sz val="10"/>
        <color indexed="48"/>
        <rFont val="Arial CE"/>
        <charset val="238"/>
      </rPr>
      <t>2</t>
    </r>
    <r>
      <rPr>
        <sz val="10"/>
        <color indexed="48"/>
        <rFont val="Arial CE"/>
        <charset val="238"/>
      </rPr>
      <t xml:space="preserve"> (při tl. 3 mm) </t>
    </r>
  </si>
  <si>
    <t>(1,20 + 0,80) x 2 x 2,20 - 0,80 x 2,20 =</t>
  </si>
  <si>
    <t>Nátěr syntetický kovových doplňkových konstrukcí 2x + 1x email (zárubně - nová + vstup)</t>
  </si>
  <si>
    <t>2 x 4,70 x 0,20 =</t>
  </si>
  <si>
    <t>31,30 + 16,0 =</t>
  </si>
  <si>
    <t>Montáž. Čas relé - k ventilátorům</t>
  </si>
  <si>
    <t>Montáž. přednostního relé - ke sporáku</t>
  </si>
  <si>
    <t>Vedení uzemňovací na povrchu  Cu do 50mm2</t>
  </si>
  <si>
    <t xml:space="preserve">Kabel CYKY-O 2x1,5mm2 </t>
  </si>
  <si>
    <t xml:space="preserve">Kabel CYKY-O 3x1,5mm2 </t>
  </si>
  <si>
    <t xml:space="preserve">Přednostní relé ke sporáku </t>
  </si>
  <si>
    <t xml:space="preserve">Podružná  rozvodnice R-B - Plastová rozvodnice pro 12 modulů  </t>
  </si>
  <si>
    <t>bude obsahovat : vypínač jednoíl 25A , proud. Chránič2p 25A - 30mA</t>
  </si>
  <si>
    <t xml:space="preserve">jistič. Jednopól  5ks,  přepěť. ochr. 2. st, tř. C 2pól. , </t>
  </si>
  <si>
    <t>Isvorka řadová -6ks</t>
  </si>
  <si>
    <t>Demotáž stávajících el rozvodů</t>
  </si>
  <si>
    <t>Zrcadlo 600 x 400 mm, lepené na obklad</t>
  </si>
  <si>
    <t>Příčky z desek (např. Ytong) tl. 5 cm, desky P 4 - 600, 600 x 250 x 50 mm</t>
  </si>
  <si>
    <t>Příčky z desek (např. Ytong) tl. 7,5 cm, desky P 2 - 500, 599 x 249 x 75 mm</t>
  </si>
  <si>
    <t>Příčky z desek (např. Ytong) tl. 10 cm, desky P 2 - 500, 599 x 249 x 100 mm</t>
  </si>
  <si>
    <r>
      <t xml:space="preserve">Obezdívky WC modulů z desek (např. </t>
    </r>
    <r>
      <rPr>
        <sz val="10"/>
        <rFont val="Arial CE"/>
        <charset val="238"/>
      </rPr>
      <t>Ytong)</t>
    </r>
    <r>
      <rPr>
        <sz val="10"/>
        <rFont val="Arial CE"/>
        <family val="2"/>
        <charset val="238"/>
      </rPr>
      <t xml:space="preserve"> tl. 5 cm + instalační přizdívka</t>
    </r>
  </si>
  <si>
    <r>
      <t xml:space="preserve">Hydroizolační stěrka - sprchový kout (např. </t>
    </r>
    <r>
      <rPr>
        <sz val="10"/>
        <rFont val="Arial CE"/>
        <charset val="238"/>
      </rPr>
      <t>Hydroizolace Mapei Mapegum WPS)</t>
    </r>
  </si>
  <si>
    <r>
      <t xml:space="preserve">Hydroizolační páska - roh mezi dlažbou a obkladem (např. </t>
    </r>
    <r>
      <rPr>
        <sz val="10"/>
        <rFont val="Arial CE"/>
        <charset val="238"/>
      </rPr>
      <t>Mapei Mapeband)</t>
    </r>
  </si>
  <si>
    <t>Madlo rovné bílé dl. 400 mm (koupelna)</t>
  </si>
  <si>
    <t>Madlo rovné bílé dl. 400 mm (WC)</t>
  </si>
  <si>
    <t>Ovladací tlačítko (dvoutlačítkové) s příslušenstvím, bílá</t>
  </si>
  <si>
    <t>2,30 x 4 + 0,50 + 0,80 + 1,275 + 0,85 =</t>
  </si>
  <si>
    <t>Malba tekutá, bíla barva, 2 x</t>
  </si>
  <si>
    <t>parc. č. st. 4733, st. 5133, st. 5134 (Objekt k bydlení)</t>
  </si>
  <si>
    <r>
      <t xml:space="preserve">Oprava bytového jádra </t>
    </r>
    <r>
      <rPr>
        <b/>
        <i/>
        <sz val="11"/>
        <color indexed="8"/>
        <rFont val="Arial CE"/>
        <charset val="238"/>
      </rPr>
      <t>- garsonka</t>
    </r>
  </si>
  <si>
    <r>
      <t xml:space="preserve">Oprava bytového jádra </t>
    </r>
    <r>
      <rPr>
        <b/>
        <i/>
        <sz val="11"/>
        <rFont val="Arial CE"/>
        <family val="2"/>
        <charset val="238"/>
      </rPr>
      <t>- garsonka</t>
    </r>
  </si>
  <si>
    <t>Každodenní úklid dotčených společných prostor domu (chodby, schodiště) po celou dobu výstavby, pokud dojde k jejich znečištění provozem zhotovitele</t>
  </si>
  <si>
    <t>Ostatní jinde neuvedené náklady (dokumentace skutečného provedení, fotodokumentace atd.)</t>
  </si>
  <si>
    <t xml:space="preserve">Účastník doplní jednotkové ceny do buňěk s modrým pozadím. Jsou-li v soupisu stavebních prací, dodávek a služeb uvedeny konkrétní výrobky, jsou uvedeny jako minimální požadovaný kvalitativní standard. Zadavatel umožňuje i jiné kvalitativně rovnocenné řešení. </t>
  </si>
  <si>
    <t>CENA ZA OBJEKT CELKEM Kč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</si>
</sst>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K_č_-;\-* #,##0.00\ _K_č_-;_-* &quot;-&quot;??\ _K_č_-;_-@_-"/>
    <numFmt numFmtId="165" formatCode="#,##0.00000"/>
    <numFmt numFmtId="166" formatCode="#,##0.000"/>
    <numFmt numFmtId="167" formatCode="0.00000"/>
    <numFmt numFmtId="168" formatCode="0.000"/>
    <numFmt numFmtId="169" formatCode="#,##0.00\ &quot;Kč&quot;"/>
  </numFmts>
  <fonts count="53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vertAlign val="superscript"/>
      <sz val="10"/>
      <name val="Arial CE"/>
      <family val="2"/>
      <charset val="238"/>
    </font>
    <font>
      <b/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charset val="238"/>
    </font>
    <font>
      <sz val="10"/>
      <name val="Arial CE"/>
      <charset val="238"/>
    </font>
    <font>
      <sz val="10"/>
      <color indexed="10"/>
      <name val="Arial CE"/>
      <family val="2"/>
      <charset val="238"/>
    </font>
    <font>
      <b/>
      <u/>
      <sz val="12"/>
      <color indexed="12"/>
      <name val="Arial CE"/>
      <family val="2"/>
      <charset val="238"/>
    </font>
    <font>
      <b/>
      <i/>
      <u/>
      <sz val="12"/>
      <color indexed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1"/>
      <color indexed="17"/>
      <name val="Arial CE"/>
      <family val="2"/>
      <charset val="238"/>
    </font>
    <font>
      <b/>
      <i/>
      <sz val="10"/>
      <color indexed="17"/>
      <name val="Arial CE"/>
      <family val="2"/>
      <charset val="238"/>
    </font>
    <font>
      <sz val="10"/>
      <color indexed="17"/>
      <name val="Arial CE"/>
      <charset val="238"/>
    </font>
    <font>
      <b/>
      <i/>
      <sz val="10"/>
      <color indexed="17"/>
      <name val="Arial CE"/>
      <charset val="238"/>
    </font>
    <font>
      <b/>
      <sz val="11"/>
      <color indexed="17"/>
      <name val="Arial CE"/>
      <charset val="238"/>
    </font>
    <font>
      <b/>
      <sz val="10"/>
      <color indexed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sz val="10"/>
      <color indexed="12"/>
      <name val="Arial CE"/>
      <charset val="238"/>
    </font>
    <font>
      <b/>
      <sz val="10"/>
      <color indexed="17"/>
      <name val="Arial CE"/>
      <charset val="238"/>
    </font>
    <font>
      <b/>
      <sz val="10"/>
      <color indexed="17"/>
      <name val="Arial CE"/>
      <family val="2"/>
      <charset val="238"/>
    </font>
    <font>
      <b/>
      <sz val="12"/>
      <color indexed="17"/>
      <name val="Arial CE"/>
      <charset val="238"/>
    </font>
    <font>
      <i/>
      <sz val="9"/>
      <name val="Arial CE"/>
      <family val="2"/>
      <charset val="238"/>
    </font>
    <font>
      <b/>
      <i/>
      <sz val="10"/>
      <name val="Arial CE"/>
      <charset val="238"/>
    </font>
    <font>
      <b/>
      <i/>
      <sz val="11"/>
      <color indexed="10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"/>
      <family val="2"/>
      <charset val="238"/>
    </font>
    <font>
      <sz val="10"/>
      <color indexed="48"/>
      <name val="Arial CE"/>
      <charset val="238"/>
    </font>
    <font>
      <sz val="10"/>
      <name val="Arial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indexed="12"/>
      <name val="Arial CE"/>
      <charset val="238"/>
    </font>
    <font>
      <vertAlign val="superscript"/>
      <sz val="10"/>
      <name val="Arial CE"/>
      <charset val="238"/>
    </font>
    <font>
      <vertAlign val="superscript"/>
      <sz val="10"/>
      <color indexed="48"/>
      <name val="Arial CE"/>
      <charset val="238"/>
    </font>
    <font>
      <i/>
      <sz val="10"/>
      <name val="Arial CE"/>
      <charset val="238"/>
    </font>
    <font>
      <sz val="10"/>
      <color indexed="63"/>
      <name val="Tahoma"/>
      <family val="2"/>
      <charset val="238"/>
    </font>
    <font>
      <sz val="10"/>
      <color indexed="17"/>
      <name val="Arial"/>
      <family val="2"/>
      <charset val="238"/>
    </font>
    <font>
      <b/>
      <i/>
      <sz val="11"/>
      <color indexed="8"/>
      <name val="Arial CE"/>
      <charset val="238"/>
    </font>
    <font>
      <i/>
      <sz val="11"/>
      <color indexed="10"/>
      <name val="Arial CE"/>
      <charset val="238"/>
    </font>
    <font>
      <b/>
      <i/>
      <sz val="10"/>
      <color indexed="17"/>
      <name val="Arial"/>
      <family val="2"/>
      <charset val="238"/>
    </font>
    <font>
      <sz val="10"/>
      <color indexed="48"/>
      <name val="Arial"/>
      <family val="2"/>
      <charset val="238"/>
    </font>
    <font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8A2"/>
      </bottom>
      <diagonal/>
    </border>
    <border>
      <left style="thin">
        <color indexed="64"/>
      </left>
      <right/>
      <top style="thin">
        <color indexed="64"/>
      </top>
      <bottom style="thin">
        <color rgb="FF0008A2"/>
      </bottom>
      <diagonal/>
    </border>
    <border>
      <left style="thin">
        <color indexed="64"/>
      </left>
      <right style="thin">
        <color indexed="64"/>
      </right>
      <top style="thin">
        <color rgb="FF0008A2"/>
      </top>
      <bottom style="medium">
        <color rgb="FF0008A2"/>
      </bottom>
      <diagonal/>
    </border>
    <border>
      <left style="thin">
        <color indexed="64"/>
      </left>
      <right/>
      <top style="thin">
        <color rgb="FF0008A2"/>
      </top>
      <bottom style="medium">
        <color rgb="FF0008A2"/>
      </bottom>
      <diagonal/>
    </border>
    <border>
      <left style="thin">
        <color rgb="FF0008A2"/>
      </left>
      <right style="thin">
        <color rgb="FF0008A2"/>
      </right>
      <top style="thin">
        <color rgb="FF0008A2"/>
      </top>
      <bottom style="thin">
        <color rgb="FF0008A2"/>
      </bottom>
      <diagonal/>
    </border>
    <border>
      <left style="thin">
        <color indexed="64"/>
      </left>
      <right style="thin">
        <color indexed="64"/>
      </right>
      <top style="thin">
        <color rgb="FF0008A2"/>
      </top>
      <bottom style="thin">
        <color rgb="FF0008A2"/>
      </bottom>
      <diagonal/>
    </border>
    <border>
      <left style="thin">
        <color indexed="64"/>
      </left>
      <right style="thin">
        <color rgb="FF0008A2"/>
      </right>
      <top/>
      <bottom/>
      <diagonal/>
    </border>
    <border>
      <left style="thin">
        <color rgb="FF0008A2"/>
      </left>
      <right style="thin">
        <color rgb="FF0008A2"/>
      </right>
      <top/>
      <bottom/>
      <diagonal/>
    </border>
    <border>
      <left style="thin">
        <color rgb="FF0008A2"/>
      </left>
      <right style="thin">
        <color indexed="64"/>
      </right>
      <top style="thin">
        <color rgb="FF0008A2"/>
      </top>
      <bottom style="thin">
        <color rgb="FF0008A2"/>
      </bottom>
      <diagonal/>
    </border>
    <border>
      <left style="thin">
        <color rgb="FF0008A2"/>
      </left>
      <right style="thin">
        <color rgb="FF0008A2"/>
      </right>
      <top style="thin">
        <color rgb="FF0008A2"/>
      </top>
      <bottom style="medium">
        <color indexed="64"/>
      </bottom>
      <diagonal/>
    </border>
    <border>
      <left/>
      <right/>
      <top style="thin">
        <color rgb="FF0008A2"/>
      </top>
      <bottom style="medium">
        <color indexed="64"/>
      </bottom>
      <diagonal/>
    </border>
    <border>
      <left style="thin">
        <color indexed="64"/>
      </left>
      <right style="thin">
        <color rgb="FF0008A2"/>
      </right>
      <top style="thin">
        <color rgb="FF0008A2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709">
    <xf numFmtId="0" fontId="0" fillId="0" borderId="0" xfId="0"/>
    <xf numFmtId="0" fontId="7" fillId="0" borderId="0" xfId="0" applyFont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0" xfId="0" applyNumberFormat="1" applyBorder="1"/>
    <xf numFmtId="0" fontId="0" fillId="0" borderId="0" xfId="0" applyNumberFormat="1" applyBorder="1"/>
    <xf numFmtId="0" fontId="0" fillId="0" borderId="11" xfId="0" applyNumberFormat="1" applyBorder="1"/>
    <xf numFmtId="0" fontId="0" fillId="0" borderId="15" xfId="0" applyBorder="1"/>
    <xf numFmtId="3" fontId="0" fillId="0" borderId="12" xfId="0" applyNumberFormat="1" applyBorder="1"/>
    <xf numFmtId="0" fontId="0" fillId="0" borderId="16" xfId="0" applyBorder="1"/>
    <xf numFmtId="0" fontId="0" fillId="0" borderId="17" xfId="0" applyBorder="1"/>
    <xf numFmtId="0" fontId="13" fillId="0" borderId="18" xfId="0" applyFont="1" applyBorder="1" applyAlignment="1">
      <alignment horizontal="centerContinuous" vertical="center"/>
    </xf>
    <xf numFmtId="0" fontId="8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6" fillId="0" borderId="21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centerContinuous"/>
    </xf>
    <xf numFmtId="0" fontId="6" fillId="0" borderId="22" xfId="0" applyFont="1" applyBorder="1" applyAlignment="1">
      <alignment horizontal="centerContinuous"/>
    </xf>
    <xf numFmtId="0" fontId="0" fillId="0" borderId="22" xfId="0" applyBorder="1" applyAlignment="1">
      <alignment horizontal="centerContinuous"/>
    </xf>
    <xf numFmtId="0" fontId="0" fillId="0" borderId="24" xfId="0" applyBorder="1"/>
    <xf numFmtId="3" fontId="0" fillId="0" borderId="25" xfId="0" applyNumberFormat="1" applyBorder="1"/>
    <xf numFmtId="0" fontId="0" fillId="0" borderId="26" xfId="0" applyBorder="1"/>
    <xf numFmtId="3" fontId="0" fillId="0" borderId="27" xfId="0" applyNumberFormat="1" applyBorder="1"/>
    <xf numFmtId="0" fontId="0" fillId="0" borderId="28" xfId="0" applyBorder="1"/>
    <xf numFmtId="3" fontId="0" fillId="0" borderId="1" xfId="0" applyNumberFormat="1" applyBorder="1"/>
    <xf numFmtId="0" fontId="0" fillId="0" borderId="29" xfId="0" applyBorder="1"/>
    <xf numFmtId="0" fontId="0" fillId="0" borderId="30" xfId="0" applyBorder="1"/>
    <xf numFmtId="0" fontId="7" fillId="0" borderId="16" xfId="0" applyFont="1" applyBorder="1"/>
    <xf numFmtId="0" fontId="0" fillId="0" borderId="31" xfId="0" applyBorder="1"/>
    <xf numFmtId="3" fontId="0" fillId="0" borderId="32" xfId="0" applyNumberFormat="1" applyBorder="1"/>
    <xf numFmtId="0" fontId="0" fillId="0" borderId="0" xfId="0" applyBorder="1" applyAlignment="1">
      <alignment horizontal="right"/>
    </xf>
    <xf numFmtId="0" fontId="0" fillId="0" borderId="5" xfId="0" applyNumberFormat="1" applyBorder="1" applyAlignment="1">
      <alignment horizontal="right"/>
    </xf>
    <xf numFmtId="0" fontId="8" fillId="0" borderId="13" xfId="0" applyFont="1" applyFill="1" applyBorder="1"/>
    <xf numFmtId="0" fontId="0" fillId="0" borderId="0" xfId="0" applyAlignment="1"/>
    <xf numFmtId="0" fontId="0" fillId="0" borderId="0" xfId="0" applyAlignment="1">
      <alignment vertical="justify"/>
    </xf>
    <xf numFmtId="49" fontId="13" fillId="0" borderId="0" xfId="0" applyNumberFormat="1" applyFont="1" applyAlignment="1">
      <alignment horizontal="centerContinuous"/>
    </xf>
    <xf numFmtId="0" fontId="6" fillId="0" borderId="34" xfId="0" applyFont="1" applyFill="1" applyBorder="1"/>
    <xf numFmtId="0" fontId="6" fillId="0" borderId="35" xfId="0" applyFont="1" applyFill="1" applyBorder="1"/>
    <xf numFmtId="0" fontId="6" fillId="0" borderId="36" xfId="0" applyFont="1" applyFill="1" applyBorder="1"/>
    <xf numFmtId="0" fontId="0" fillId="0" borderId="0" xfId="0" applyFill="1" applyBorder="1"/>
    <xf numFmtId="0" fontId="6" fillId="0" borderId="37" xfId="0" applyFont="1" applyFill="1" applyBorder="1"/>
    <xf numFmtId="0" fontId="6" fillId="0" borderId="0" xfId="0" applyFont="1"/>
    <xf numFmtId="0" fontId="13" fillId="0" borderId="0" xfId="0" applyFont="1" applyFill="1" applyAlignment="1">
      <alignment horizontal="centerContinuous"/>
    </xf>
    <xf numFmtId="3" fontId="13" fillId="0" borderId="0" xfId="0" applyNumberFormat="1" applyFont="1" applyFill="1" applyAlignment="1">
      <alignment horizontal="centerContinuous"/>
    </xf>
    <xf numFmtId="0" fontId="0" fillId="0" borderId="0" xfId="0" applyFill="1"/>
    <xf numFmtId="0" fontId="7" fillId="0" borderId="30" xfId="0" applyFont="1" applyFill="1" applyBorder="1"/>
    <xf numFmtId="4" fontId="7" fillId="0" borderId="2" xfId="0" applyNumberFormat="1" applyFont="1" applyFill="1" applyBorder="1" applyAlignment="1">
      <alignment horizontal="right"/>
    </xf>
    <xf numFmtId="49" fontId="6" fillId="0" borderId="38" xfId="0" applyNumberFormat="1" applyFont="1" applyFill="1" applyBorder="1"/>
    <xf numFmtId="0" fontId="0" fillId="0" borderId="32" xfId="0" applyBorder="1"/>
    <xf numFmtId="0" fontId="0" fillId="0" borderId="38" xfId="0" applyBorder="1"/>
    <xf numFmtId="0" fontId="0" fillId="0" borderId="38" xfId="0" applyFill="1" applyBorder="1"/>
    <xf numFmtId="4" fontId="0" fillId="0" borderId="40" xfId="0" applyNumberFormat="1" applyFill="1" applyBorder="1"/>
    <xf numFmtId="3" fontId="7" fillId="0" borderId="29" xfId="0" applyNumberFormat="1" applyFont="1" applyFill="1" applyBorder="1" applyAlignment="1">
      <alignment horizontal="right"/>
    </xf>
    <xf numFmtId="0" fontId="12" fillId="0" borderId="42" xfId="0" applyFont="1" applyFill="1" applyBorder="1" applyAlignment="1">
      <alignment horizontal="right"/>
    </xf>
    <xf numFmtId="0" fontId="12" fillId="0" borderId="34" xfId="0" applyFont="1" applyFill="1" applyBorder="1" applyAlignment="1">
      <alignment horizontal="right"/>
    </xf>
    <xf numFmtId="0" fontId="12" fillId="0" borderId="34" xfId="0" applyFont="1" applyFill="1" applyBorder="1" applyAlignment="1">
      <alignment horizontal="center"/>
    </xf>
    <xf numFmtId="3" fontId="6" fillId="0" borderId="43" xfId="0" applyNumberFormat="1" applyFont="1" applyFill="1" applyBorder="1" applyAlignment="1">
      <alignment horizontal="right"/>
    </xf>
    <xf numFmtId="4" fontId="0" fillId="0" borderId="35" xfId="0" applyNumberFormat="1" applyFill="1" applyBorder="1"/>
    <xf numFmtId="4" fontId="15" fillId="0" borderId="35" xfId="0" applyNumberFormat="1" applyFont="1" applyFill="1" applyBorder="1" applyAlignment="1">
      <alignment horizontal="right"/>
    </xf>
    <xf numFmtId="49" fontId="0" fillId="0" borderId="43" xfId="0" applyNumberFormat="1" applyBorder="1" applyAlignment="1">
      <alignment horizontal="left"/>
    </xf>
    <xf numFmtId="167" fontId="0" fillId="0" borderId="0" xfId="0" applyNumberFormat="1" applyFill="1" applyBorder="1"/>
    <xf numFmtId="0" fontId="28" fillId="0" borderId="0" xfId="0" applyFont="1" applyAlignment="1">
      <alignment horizontal="centerContinuous"/>
    </xf>
    <xf numFmtId="49" fontId="26" fillId="0" borderId="50" xfId="2" applyNumberFormat="1" applyFont="1" applyFill="1" applyBorder="1" applyAlignment="1">
      <alignment horizontal="left"/>
    </xf>
    <xf numFmtId="167" fontId="0" fillId="0" borderId="0" xfId="0" applyNumberFormat="1" applyBorder="1"/>
    <xf numFmtId="0" fontId="0" fillId="0" borderId="51" xfId="0" applyBorder="1"/>
    <xf numFmtId="4" fontId="12" fillId="0" borderId="23" xfId="0" applyNumberFormat="1" applyFont="1" applyFill="1" applyBorder="1" applyAlignment="1">
      <alignment horizontal="right"/>
    </xf>
    <xf numFmtId="0" fontId="38" fillId="0" borderId="0" xfId="0" applyFont="1"/>
    <xf numFmtId="0" fontId="0" fillId="0" borderId="43" xfId="0" applyBorder="1"/>
    <xf numFmtId="167" fontId="38" fillId="0" borderId="0" xfId="0" applyNumberFormat="1" applyFont="1" applyBorder="1"/>
    <xf numFmtId="0" fontId="7" fillId="0" borderId="50" xfId="0" applyFont="1" applyFill="1" applyBorder="1"/>
    <xf numFmtId="3" fontId="7" fillId="0" borderId="54" xfId="0" applyNumberFormat="1" applyFont="1" applyFill="1" applyBorder="1" applyAlignment="1">
      <alignment horizontal="right"/>
    </xf>
    <xf numFmtId="0" fontId="6" fillId="0" borderId="42" xfId="2" applyFont="1" applyFill="1" applyBorder="1" applyAlignment="1">
      <alignment horizontal="left"/>
    </xf>
    <xf numFmtId="0" fontId="6" fillId="0" borderId="34" xfId="2" applyFont="1" applyFill="1" applyBorder="1" applyAlignment="1">
      <alignment horizontal="left"/>
    </xf>
    <xf numFmtId="0" fontId="6" fillId="0" borderId="36" xfId="2" applyFont="1" applyFill="1" applyBorder="1" applyAlignment="1">
      <alignment horizontal="left"/>
    </xf>
    <xf numFmtId="2" fontId="38" fillId="0" borderId="0" xfId="0" applyNumberFormat="1" applyFont="1" applyAlignment="1">
      <alignment wrapText="1"/>
    </xf>
    <xf numFmtId="49" fontId="26" fillId="0" borderId="57" xfId="2" applyNumberFormat="1" applyFont="1" applyFill="1" applyBorder="1" applyAlignment="1">
      <alignment horizontal="left"/>
    </xf>
    <xf numFmtId="49" fontId="26" fillId="0" borderId="58" xfId="2" applyNumberFormat="1" applyFont="1" applyFill="1" applyBorder="1" applyAlignment="1">
      <alignment horizontal="left"/>
    </xf>
    <xf numFmtId="49" fontId="26" fillId="0" borderId="60" xfId="2" applyNumberFormat="1" applyFont="1" applyFill="1" applyBorder="1" applyAlignment="1">
      <alignment horizontal="left"/>
    </xf>
    <xf numFmtId="4" fontId="7" fillId="0" borderId="59" xfId="0" applyNumberFormat="1" applyFont="1" applyFill="1" applyBorder="1" applyAlignment="1">
      <alignment horizontal="right"/>
    </xf>
    <xf numFmtId="0" fontId="7" fillId="0" borderId="39" xfId="0" applyFont="1" applyBorder="1" applyAlignment="1">
      <alignment vertical="center" wrapText="1"/>
    </xf>
    <xf numFmtId="0" fontId="7" fillId="0" borderId="59" xfId="0" applyFont="1" applyBorder="1" applyAlignment="1">
      <alignment vertical="center"/>
    </xf>
    <xf numFmtId="2" fontId="38" fillId="0" borderId="59" xfId="0" applyNumberFormat="1" applyFont="1" applyBorder="1" applyAlignment="1">
      <alignment vertical="center"/>
    </xf>
    <xf numFmtId="49" fontId="12" fillId="0" borderId="14" xfId="0" applyNumberFormat="1" applyFont="1" applyBorder="1" applyAlignment="1">
      <alignment horizontal="left"/>
    </xf>
    <xf numFmtId="49" fontId="12" fillId="0" borderId="52" xfId="0" applyNumberFormat="1" applyFont="1" applyBorder="1" applyAlignment="1">
      <alignment horizontal="left"/>
    </xf>
    <xf numFmtId="0" fontId="0" fillId="0" borderId="64" xfId="0" applyFill="1" applyBorder="1"/>
    <xf numFmtId="4" fontId="0" fillId="0" borderId="65" xfId="0" applyNumberFormat="1" applyFill="1" applyBorder="1"/>
    <xf numFmtId="0" fontId="7" fillId="0" borderId="21" xfId="0" applyFont="1" applyFill="1" applyBorder="1"/>
    <xf numFmtId="3" fontId="7" fillId="0" borderId="42" xfId="0" applyNumberFormat="1" applyFont="1" applyFill="1" applyBorder="1" applyAlignment="1">
      <alignment horizontal="right"/>
    </xf>
    <xf numFmtId="2" fontId="7" fillId="0" borderId="34" xfId="0" applyNumberFormat="1" applyFont="1" applyFill="1" applyBorder="1" applyAlignment="1">
      <alignment horizontal="right"/>
    </xf>
    <xf numFmtId="3" fontId="7" fillId="0" borderId="35" xfId="0" applyNumberFormat="1" applyFont="1" applyFill="1" applyBorder="1" applyAlignment="1">
      <alignment horizontal="right"/>
    </xf>
    <xf numFmtId="4" fontId="7" fillId="0" borderId="35" xfId="0" applyNumberFormat="1" applyFont="1" applyFill="1" applyBorder="1" applyAlignment="1">
      <alignment horizontal="right"/>
    </xf>
    <xf numFmtId="0" fontId="0" fillId="0" borderId="59" xfId="0" applyBorder="1" applyAlignment="1">
      <alignment horizontal="left" vertical="center" wrapText="1"/>
    </xf>
    <xf numFmtId="0" fontId="39" fillId="0" borderId="49" xfId="0" applyFont="1" applyBorder="1" applyAlignment="1">
      <alignment vertical="center" wrapText="1"/>
    </xf>
    <xf numFmtId="0" fontId="7" fillId="0" borderId="65" xfId="0" applyFont="1" applyBorder="1" applyAlignment="1">
      <alignment vertical="center"/>
    </xf>
    <xf numFmtId="0" fontId="7" fillId="0" borderId="65" xfId="0" applyFont="1" applyBorder="1" applyAlignment="1">
      <alignment vertical="center" wrapText="1"/>
    </xf>
    <xf numFmtId="0" fontId="7" fillId="0" borderId="39" xfId="0" applyFont="1" applyBorder="1" applyAlignment="1">
      <alignment vertical="center"/>
    </xf>
    <xf numFmtId="0" fontId="0" fillId="0" borderId="39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0" fillId="0" borderId="39" xfId="0" applyBorder="1" applyAlignment="1">
      <alignment horizontal="left" vertical="center" wrapText="1"/>
    </xf>
    <xf numFmtId="49" fontId="26" fillId="0" borderId="49" xfId="2" applyNumberFormat="1" applyFont="1" applyBorder="1" applyAlignment="1">
      <alignment vertical="center"/>
    </xf>
    <xf numFmtId="0" fontId="7" fillId="0" borderId="49" xfId="0" applyFont="1" applyBorder="1" applyAlignment="1">
      <alignment vertical="center"/>
    </xf>
    <xf numFmtId="0" fontId="7" fillId="0" borderId="49" xfId="0" applyFont="1" applyBorder="1" applyAlignment="1">
      <alignment vertical="center" wrapText="1"/>
    </xf>
    <xf numFmtId="2" fontId="7" fillId="0" borderId="39" xfId="0" applyNumberFormat="1" applyFont="1" applyBorder="1" applyAlignment="1">
      <alignment horizontal="right" vertical="center"/>
    </xf>
    <xf numFmtId="4" fontId="7" fillId="0" borderId="39" xfId="0" applyNumberFormat="1" applyFont="1" applyBorder="1" applyAlignment="1">
      <alignment vertical="center"/>
    </xf>
    <xf numFmtId="4" fontId="20" fillId="0" borderId="39" xfId="0" applyNumberFormat="1" applyFont="1" applyBorder="1" applyAlignment="1">
      <alignment horizontal="right" vertical="center"/>
    </xf>
    <xf numFmtId="165" fontId="7" fillId="0" borderId="39" xfId="2" applyNumberFormat="1" applyFont="1" applyBorder="1" applyAlignment="1">
      <alignment vertical="center"/>
    </xf>
    <xf numFmtId="49" fontId="27" fillId="2" borderId="39" xfId="2" applyNumberFormat="1" applyFont="1" applyFill="1" applyBorder="1" applyAlignment="1">
      <alignment horizontal="left" vertical="center"/>
    </xf>
    <xf numFmtId="49" fontId="26" fillId="0" borderId="55" xfId="2" applyNumberFormat="1" applyFont="1" applyBorder="1" applyAlignment="1">
      <alignment vertical="center"/>
    </xf>
    <xf numFmtId="0" fontId="7" fillId="0" borderId="66" xfId="0" applyFont="1" applyBorder="1" applyAlignment="1">
      <alignment vertical="center" wrapText="1"/>
    </xf>
    <xf numFmtId="2" fontId="0" fillId="0" borderId="39" xfId="0" applyNumberFormat="1" applyBorder="1" applyAlignment="1">
      <alignment vertical="center" wrapText="1"/>
    </xf>
    <xf numFmtId="167" fontId="7" fillId="0" borderId="39" xfId="2" applyNumberFormat="1" applyFont="1" applyBorder="1" applyAlignment="1">
      <alignment vertical="center"/>
    </xf>
    <xf numFmtId="0" fontId="37" fillId="0" borderId="39" xfId="0" applyFont="1" applyBorder="1" applyAlignment="1">
      <alignment vertical="center" wrapText="1"/>
    </xf>
    <xf numFmtId="2" fontId="37" fillId="0" borderId="39" xfId="0" applyNumberFormat="1" applyFont="1" applyBorder="1" applyAlignment="1">
      <alignment vertical="center" wrapText="1"/>
    </xf>
    <xf numFmtId="2" fontId="7" fillId="0" borderId="39" xfId="0" applyNumberFormat="1" applyFont="1" applyBorder="1" applyAlignment="1">
      <alignment vertical="center"/>
    </xf>
    <xf numFmtId="4" fontId="20" fillId="0" borderId="65" xfId="0" applyNumberFormat="1" applyFont="1" applyBorder="1" applyAlignment="1">
      <alignment horizontal="right" vertical="center"/>
    </xf>
    <xf numFmtId="0" fontId="0" fillId="0" borderId="67" xfId="0" applyBorder="1" applyAlignment="1">
      <alignment vertical="center"/>
    </xf>
    <xf numFmtId="2" fontId="0" fillId="0" borderId="27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21" fillId="2" borderId="44" xfId="0" applyNumberFormat="1" applyFont="1" applyFill="1" applyBorder="1" applyAlignment="1">
      <alignment vertical="center"/>
    </xf>
    <xf numFmtId="165" fontId="12" fillId="0" borderId="44" xfId="0" applyNumberFormat="1" applyFont="1" applyBorder="1" applyAlignment="1">
      <alignment vertical="center"/>
    </xf>
    <xf numFmtId="49" fontId="19" fillId="0" borderId="4" xfId="2" applyNumberFormat="1" applyFont="1" applyBorder="1" applyAlignment="1">
      <alignment horizontal="left" vertical="center"/>
    </xf>
    <xf numFmtId="0" fontId="7" fillId="0" borderId="4" xfId="2" applyFont="1" applyBorder="1" applyAlignment="1">
      <alignment vertical="center"/>
    </xf>
    <xf numFmtId="0" fontId="7" fillId="0" borderId="4" xfId="2" applyFont="1" applyBorder="1" applyAlignment="1">
      <alignment horizontal="right" vertical="center"/>
    </xf>
    <xf numFmtId="0" fontId="7" fillId="0" borderId="4" xfId="2" applyFont="1" applyBorder="1" applyAlignment="1">
      <alignment horizontal="left" vertical="center" shrinkToFit="1"/>
    </xf>
    <xf numFmtId="0" fontId="0" fillId="0" borderId="68" xfId="0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" fontId="21" fillId="2" borderId="55" xfId="0" applyNumberFormat="1" applyFont="1" applyFill="1" applyBorder="1" applyAlignment="1">
      <alignment vertical="center"/>
    </xf>
    <xf numFmtId="165" fontId="12" fillId="0" borderId="55" xfId="0" applyNumberFormat="1" applyFont="1" applyBorder="1" applyAlignment="1">
      <alignment vertical="center"/>
    </xf>
    <xf numFmtId="49" fontId="26" fillId="0" borderId="39" xfId="2" applyNumberFormat="1" applyFont="1" applyBorder="1" applyAlignment="1">
      <alignment vertical="center"/>
    </xf>
    <xf numFmtId="0" fontId="0" fillId="0" borderId="66" xfId="0" applyBorder="1" applyAlignment="1">
      <alignment vertical="center" wrapText="1"/>
    </xf>
    <xf numFmtId="2" fontId="16" fillId="0" borderId="49" xfId="0" applyNumberFormat="1" applyFont="1" applyBorder="1" applyAlignment="1">
      <alignment vertical="center" wrapText="1"/>
    </xf>
    <xf numFmtId="0" fontId="7" fillId="0" borderId="39" xfId="2" applyFont="1" applyBorder="1" applyAlignment="1">
      <alignment vertical="center"/>
    </xf>
    <xf numFmtId="0" fontId="0" fillId="0" borderId="69" xfId="0" applyBorder="1" applyAlignment="1">
      <alignment vertical="center" wrapText="1"/>
    </xf>
    <xf numFmtId="0" fontId="37" fillId="0" borderId="49" xfId="0" applyFont="1" applyBorder="1" applyAlignment="1">
      <alignment vertical="center" wrapText="1"/>
    </xf>
    <xf numFmtId="2" fontId="37" fillId="0" borderId="69" xfId="0" applyNumberFormat="1" applyFont="1" applyBorder="1" applyAlignment="1">
      <alignment vertical="center" wrapText="1"/>
    </xf>
    <xf numFmtId="0" fontId="7" fillId="0" borderId="69" xfId="0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4" fontId="20" fillId="0" borderId="69" xfId="0" applyNumberFormat="1" applyFont="1" applyBorder="1" applyAlignment="1">
      <alignment horizontal="right" vertical="center"/>
    </xf>
    <xf numFmtId="2" fontId="37" fillId="0" borderId="49" xfId="0" applyNumberFormat="1" applyFont="1" applyBorder="1" applyAlignment="1">
      <alignment vertical="center" wrapText="1"/>
    </xf>
    <xf numFmtId="4" fontId="7" fillId="0" borderId="49" xfId="0" applyNumberFormat="1" applyFont="1" applyBorder="1" applyAlignment="1">
      <alignment vertical="center"/>
    </xf>
    <xf numFmtId="4" fontId="20" fillId="0" borderId="49" xfId="0" applyNumberFormat="1" applyFont="1" applyBorder="1" applyAlignment="1">
      <alignment horizontal="right" vertical="center"/>
    </xf>
    <xf numFmtId="2" fontId="37" fillId="0" borderId="70" xfId="0" applyNumberFormat="1" applyFont="1" applyBorder="1" applyAlignment="1">
      <alignment vertical="center" wrapText="1"/>
    </xf>
    <xf numFmtId="0" fontId="7" fillId="0" borderId="70" xfId="0" applyFont="1" applyBorder="1" applyAlignment="1">
      <alignment vertical="center"/>
    </xf>
    <xf numFmtId="4" fontId="7" fillId="0" borderId="70" xfId="0" applyNumberFormat="1" applyFont="1" applyBorder="1" applyAlignment="1">
      <alignment vertical="center"/>
    </xf>
    <xf numFmtId="4" fontId="20" fillId="0" borderId="70" xfId="0" applyNumberFormat="1" applyFont="1" applyBorder="1" applyAlignment="1">
      <alignment horizontal="right" vertical="center"/>
    </xf>
    <xf numFmtId="0" fontId="2" fillId="0" borderId="39" xfId="0" applyFont="1" applyBorder="1" applyAlignment="1">
      <alignment vertical="center" wrapText="1"/>
    </xf>
    <xf numFmtId="2" fontId="38" fillId="0" borderId="39" xfId="0" applyNumberFormat="1" applyFont="1" applyBorder="1" applyAlignment="1">
      <alignment vertical="center" wrapText="1"/>
    </xf>
    <xf numFmtId="167" fontId="16" fillId="0" borderId="39" xfId="2" applyNumberFormat="1" applyFont="1" applyBorder="1" applyAlignment="1">
      <alignment vertical="center"/>
    </xf>
    <xf numFmtId="0" fontId="38" fillId="0" borderId="39" xfId="0" applyFont="1" applyBorder="1" applyAlignment="1">
      <alignment vertical="center" wrapText="1"/>
    </xf>
    <xf numFmtId="4" fontId="7" fillId="0" borderId="59" xfId="0" applyNumberFormat="1" applyFont="1" applyBorder="1" applyAlignment="1">
      <alignment vertical="center"/>
    </xf>
    <xf numFmtId="4" fontId="20" fillId="0" borderId="59" xfId="0" applyNumberFormat="1" applyFont="1" applyBorder="1" applyAlignment="1">
      <alignment horizontal="right" vertical="center"/>
    </xf>
    <xf numFmtId="0" fontId="26" fillId="0" borderId="55" xfId="0" applyFont="1" applyBorder="1" applyAlignment="1">
      <alignment horizontal="left" vertical="center"/>
    </xf>
    <xf numFmtId="0" fontId="7" fillId="0" borderId="55" xfId="0" applyFont="1" applyBorder="1" applyAlignment="1">
      <alignment vertical="center"/>
    </xf>
    <xf numFmtId="0" fontId="7" fillId="0" borderId="55" xfId="0" applyFont="1" applyBorder="1" applyAlignment="1">
      <alignment vertical="center" wrapText="1"/>
    </xf>
    <xf numFmtId="2" fontId="7" fillId="0" borderId="44" xfId="0" applyNumberFormat="1" applyFont="1" applyBorder="1" applyAlignment="1">
      <alignment vertical="center"/>
    </xf>
    <xf numFmtId="4" fontId="20" fillId="0" borderId="55" xfId="0" applyNumberFormat="1" applyFont="1" applyBorder="1" applyAlignment="1">
      <alignment horizontal="right" vertical="center"/>
    </xf>
    <xf numFmtId="0" fontId="26" fillId="0" borderId="39" xfId="0" applyFont="1" applyBorder="1" applyAlignment="1">
      <alignment horizontal="left" vertical="center"/>
    </xf>
    <xf numFmtId="0" fontId="45" fillId="0" borderId="55" xfId="0" applyFont="1" applyBorder="1" applyAlignment="1">
      <alignment vertical="center" wrapText="1"/>
    </xf>
    <xf numFmtId="2" fontId="7" fillId="0" borderId="55" xfId="0" applyNumberFormat="1" applyFont="1" applyBorder="1" applyAlignment="1">
      <alignment vertical="center"/>
    </xf>
    <xf numFmtId="0" fontId="45" fillId="0" borderId="39" xfId="0" applyFont="1" applyBorder="1" applyAlignment="1">
      <alignment vertical="center" wrapText="1"/>
    </xf>
    <xf numFmtId="0" fontId="26" fillId="0" borderId="49" xfId="0" applyFont="1" applyBorder="1" applyAlignment="1">
      <alignment horizontal="left" vertical="center"/>
    </xf>
    <xf numFmtId="0" fontId="0" fillId="0" borderId="49" xfId="0" applyBorder="1" applyAlignment="1">
      <alignment vertical="center" wrapText="1"/>
    </xf>
    <xf numFmtId="165" fontId="7" fillId="0" borderId="55" xfId="2" applyNumberFormat="1" applyFont="1" applyBorder="1" applyAlignment="1">
      <alignment vertical="center"/>
    </xf>
    <xf numFmtId="0" fontId="26" fillId="0" borderId="49" xfId="0" applyFont="1" applyBorder="1" applyAlignment="1">
      <alignment horizontal="left" vertical="center" wrapText="1"/>
    </xf>
    <xf numFmtId="0" fontId="2" fillId="0" borderId="49" xfId="0" applyFont="1" applyBorder="1" applyAlignment="1">
      <alignment vertical="center" wrapText="1"/>
    </xf>
    <xf numFmtId="2" fontId="7" fillId="0" borderId="49" xfId="0" applyNumberFormat="1" applyFont="1" applyBorder="1" applyAlignment="1">
      <alignment vertical="center"/>
    </xf>
    <xf numFmtId="0" fontId="26" fillId="0" borderId="39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26" fillId="0" borderId="53" xfId="0" applyFont="1" applyBorder="1" applyAlignment="1">
      <alignment horizontal="left" vertical="center"/>
    </xf>
    <xf numFmtId="0" fontId="0" fillId="0" borderId="10" xfId="0" applyBorder="1" applyAlignment="1">
      <alignment vertical="center" wrapText="1"/>
    </xf>
    <xf numFmtId="0" fontId="0" fillId="0" borderId="44" xfId="0" applyBorder="1" applyAlignment="1">
      <alignment vertical="center" wrapText="1"/>
    </xf>
    <xf numFmtId="2" fontId="0" fillId="0" borderId="44" xfId="0" applyNumberFormat="1" applyBorder="1" applyAlignment="1">
      <alignment vertical="center" wrapText="1"/>
    </xf>
    <xf numFmtId="0" fontId="7" fillId="0" borderId="53" xfId="0" applyFont="1" applyBorder="1" applyAlignment="1">
      <alignment vertical="center"/>
    </xf>
    <xf numFmtId="4" fontId="20" fillId="0" borderId="53" xfId="0" applyNumberFormat="1" applyFont="1" applyBorder="1" applyAlignment="1">
      <alignment horizontal="right" vertical="center"/>
    </xf>
    <xf numFmtId="2" fontId="7" fillId="0" borderId="39" xfId="0" applyNumberFormat="1" applyFont="1" applyBorder="1" applyAlignment="1">
      <alignment vertical="center" wrapText="1"/>
    </xf>
    <xf numFmtId="0" fontId="37" fillId="0" borderId="72" xfId="0" applyFont="1" applyBorder="1" applyAlignment="1">
      <alignment vertical="center" wrapText="1"/>
    </xf>
    <xf numFmtId="2" fontId="37" fillId="0" borderId="72" xfId="0" applyNumberFormat="1" applyFont="1" applyBorder="1" applyAlignment="1">
      <alignment vertical="center" wrapText="1"/>
    </xf>
    <xf numFmtId="4" fontId="7" fillId="0" borderId="53" xfId="0" applyNumberFormat="1" applyFont="1" applyBorder="1" applyAlignment="1">
      <alignment vertical="center"/>
    </xf>
    <xf numFmtId="168" fontId="7" fillId="0" borderId="39" xfId="0" applyNumberFormat="1" applyFont="1" applyBorder="1" applyAlignment="1">
      <alignment vertical="center" wrapText="1"/>
    </xf>
    <xf numFmtId="0" fontId="7" fillId="0" borderId="73" xfId="0" applyFont="1" applyBorder="1" applyAlignment="1">
      <alignment vertical="center"/>
    </xf>
    <xf numFmtId="0" fontId="39" fillId="0" borderId="69" xfId="0" applyFont="1" applyBorder="1" applyAlignment="1">
      <alignment horizontal="left" vertical="center" wrapText="1"/>
    </xf>
    <xf numFmtId="168" fontId="39" fillId="0" borderId="49" xfId="0" applyNumberFormat="1" applyFont="1" applyBorder="1" applyAlignment="1">
      <alignment horizontal="right" vertical="center"/>
    </xf>
    <xf numFmtId="0" fontId="7" fillId="0" borderId="73" xfId="0" applyFont="1" applyBorder="1" applyAlignment="1">
      <alignment vertical="center" wrapText="1"/>
    </xf>
    <xf numFmtId="4" fontId="7" fillId="0" borderId="73" xfId="0" applyNumberFormat="1" applyFont="1" applyBorder="1" applyAlignment="1">
      <alignment vertical="center"/>
    </xf>
    <xf numFmtId="4" fontId="20" fillId="0" borderId="73" xfId="0" applyNumberFormat="1" applyFont="1" applyBorder="1" applyAlignment="1">
      <alignment horizontal="right" vertical="center"/>
    </xf>
    <xf numFmtId="0" fontId="7" fillId="0" borderId="72" xfId="0" applyFont="1" applyBorder="1" applyAlignment="1">
      <alignment vertical="center"/>
    </xf>
    <xf numFmtId="0" fontId="39" fillId="0" borderId="72" xfId="0" applyFont="1" applyBorder="1" applyAlignment="1">
      <alignment horizontal="left" vertical="center" wrapText="1"/>
    </xf>
    <xf numFmtId="168" fontId="39" fillId="0" borderId="74" xfId="0" applyNumberFormat="1" applyFont="1" applyBorder="1" applyAlignment="1">
      <alignment horizontal="right" vertical="center"/>
    </xf>
    <xf numFmtId="0" fontId="7" fillId="0" borderId="72" xfId="0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/>
    </xf>
    <xf numFmtId="4" fontId="20" fillId="0" borderId="72" xfId="0" applyNumberFormat="1" applyFont="1" applyBorder="1" applyAlignment="1">
      <alignment horizontal="right" vertical="center"/>
    </xf>
    <xf numFmtId="2" fontId="7" fillId="0" borderId="72" xfId="0" applyNumberFormat="1" applyFont="1" applyBorder="1" applyAlignment="1">
      <alignment vertical="center"/>
    </xf>
    <xf numFmtId="0" fontId="7" fillId="0" borderId="53" xfId="0" applyFont="1" applyBorder="1" applyAlignment="1">
      <alignment vertical="center" wrapText="1"/>
    </xf>
    <xf numFmtId="2" fontId="7" fillId="0" borderId="53" xfId="0" applyNumberFormat="1" applyFont="1" applyBorder="1" applyAlignment="1">
      <alignment vertical="center"/>
    </xf>
    <xf numFmtId="168" fontId="39" fillId="0" borderId="39" xfId="0" applyNumberFormat="1" applyFont="1" applyBorder="1" applyAlignment="1">
      <alignment vertical="center"/>
    </xf>
    <xf numFmtId="0" fontId="40" fillId="0" borderId="59" xfId="0" applyFont="1" applyBorder="1" applyAlignment="1">
      <alignment vertical="center" wrapText="1"/>
    </xf>
    <xf numFmtId="168" fontId="39" fillId="0" borderId="59" xfId="0" applyNumberFormat="1" applyFont="1" applyBorder="1" applyAlignment="1">
      <alignment vertical="center"/>
    </xf>
    <xf numFmtId="0" fontId="0" fillId="0" borderId="41" xfId="0" applyBorder="1" applyAlignment="1">
      <alignment vertical="center"/>
    </xf>
    <xf numFmtId="0" fontId="26" fillId="0" borderId="65" xfId="0" applyFont="1" applyBorder="1" applyAlignment="1">
      <alignment horizontal="left" vertical="center"/>
    </xf>
    <xf numFmtId="168" fontId="7" fillId="0" borderId="65" xfId="0" applyNumberFormat="1" applyFont="1" applyBorder="1" applyAlignment="1">
      <alignment vertical="center"/>
    </xf>
    <xf numFmtId="0" fontId="0" fillId="0" borderId="55" xfId="0" applyBorder="1" applyAlignment="1">
      <alignment vertical="center"/>
    </xf>
    <xf numFmtId="0" fontId="37" fillId="0" borderId="65" xfId="0" applyFont="1" applyBorder="1" applyAlignment="1">
      <alignment vertical="center" wrapText="1"/>
    </xf>
    <xf numFmtId="2" fontId="37" fillId="0" borderId="65" xfId="0" applyNumberFormat="1" applyFont="1" applyBorder="1" applyAlignment="1">
      <alignment vertical="center" wrapText="1"/>
    </xf>
    <xf numFmtId="0" fontId="6" fillId="0" borderId="55" xfId="0" applyFont="1" applyBorder="1" applyAlignment="1">
      <alignment horizontal="left" vertical="center"/>
    </xf>
    <xf numFmtId="0" fontId="5" fillId="0" borderId="55" xfId="0" applyFont="1" applyBorder="1" applyAlignment="1">
      <alignment vertical="center"/>
    </xf>
    <xf numFmtId="2" fontId="7" fillId="0" borderId="55" xfId="0" applyNumberFormat="1" applyFont="1" applyBorder="1" applyAlignment="1">
      <alignment horizontal="right" vertical="center"/>
    </xf>
    <xf numFmtId="4" fontId="22" fillId="0" borderId="55" xfId="0" applyNumberFormat="1" applyFont="1" applyBorder="1" applyAlignment="1">
      <alignment horizontal="right" vertical="center"/>
    </xf>
    <xf numFmtId="0" fontId="26" fillId="0" borderId="59" xfId="0" applyFont="1" applyBorder="1" applyAlignment="1">
      <alignment horizontal="left" vertical="center"/>
    </xf>
    <xf numFmtId="0" fontId="7" fillId="0" borderId="59" xfId="0" applyFont="1" applyBorder="1" applyAlignment="1">
      <alignment vertical="center" wrapText="1"/>
    </xf>
    <xf numFmtId="168" fontId="7" fillId="0" borderId="59" xfId="0" applyNumberFormat="1" applyFont="1" applyBorder="1" applyAlignment="1">
      <alignment horizontal="right" vertical="center"/>
    </xf>
    <xf numFmtId="4" fontId="21" fillId="2" borderId="27" xfId="2" applyNumberFormat="1" applyFont="1" applyFill="1" applyBorder="1" applyAlignment="1">
      <alignment vertical="center"/>
    </xf>
    <xf numFmtId="49" fontId="36" fillId="0" borderId="55" xfId="2" applyNumberFormat="1" applyFont="1" applyBorder="1" applyAlignment="1">
      <alignment horizontal="left" vertical="center"/>
    </xf>
    <xf numFmtId="2" fontId="38" fillId="0" borderId="55" xfId="0" applyNumberFormat="1" applyFont="1" applyBorder="1" applyAlignment="1">
      <alignment vertical="center"/>
    </xf>
    <xf numFmtId="4" fontId="20" fillId="0" borderId="44" xfId="0" applyNumberFormat="1" applyFont="1" applyBorder="1" applyAlignment="1">
      <alignment horizontal="right" vertical="center"/>
    </xf>
    <xf numFmtId="0" fontId="38" fillId="0" borderId="55" xfId="0" applyFont="1" applyBorder="1" applyAlignment="1">
      <alignment vertical="center"/>
    </xf>
    <xf numFmtId="2" fontId="39" fillId="0" borderId="72" xfId="0" applyNumberFormat="1" applyFont="1" applyBorder="1" applyAlignment="1">
      <alignment vertical="center"/>
    </xf>
    <xf numFmtId="4" fontId="7" fillId="0" borderId="55" xfId="0" applyNumberFormat="1" applyFont="1" applyBorder="1" applyAlignment="1">
      <alignment vertical="center"/>
    </xf>
    <xf numFmtId="49" fontId="36" fillId="0" borderId="39" xfId="2" applyNumberFormat="1" applyFont="1" applyBorder="1" applyAlignment="1">
      <alignment horizontal="left" vertical="center"/>
    </xf>
    <xf numFmtId="2" fontId="38" fillId="0" borderId="39" xfId="0" applyNumberFormat="1" applyFont="1" applyBorder="1" applyAlignment="1">
      <alignment vertical="center"/>
    </xf>
    <xf numFmtId="167" fontId="38" fillId="0" borderId="39" xfId="0" applyNumberFormat="1" applyFont="1" applyBorder="1" applyAlignment="1">
      <alignment vertical="center"/>
    </xf>
    <xf numFmtId="49" fontId="19" fillId="0" borderId="39" xfId="2" applyNumberFormat="1" applyFont="1" applyBorder="1" applyAlignment="1">
      <alignment horizontal="left" vertical="center"/>
    </xf>
    <xf numFmtId="0" fontId="38" fillId="0" borderId="39" xfId="0" applyFont="1" applyBorder="1" applyAlignment="1">
      <alignment vertical="center"/>
    </xf>
    <xf numFmtId="49" fontId="36" fillId="0" borderId="59" xfId="2" applyNumberFormat="1" applyFont="1" applyBorder="1" applyAlignment="1">
      <alignment horizontal="left" vertical="center"/>
    </xf>
    <xf numFmtId="0" fontId="38" fillId="0" borderId="59" xfId="0" applyFont="1" applyBorder="1" applyAlignment="1">
      <alignment vertical="center"/>
    </xf>
    <xf numFmtId="4" fontId="21" fillId="2" borderId="2" xfId="2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46" fillId="0" borderId="39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36" fillId="0" borderId="39" xfId="0" applyFont="1" applyBorder="1" applyAlignment="1">
      <alignment vertical="center"/>
    </xf>
    <xf numFmtId="0" fontId="38" fillId="0" borderId="66" xfId="0" applyFont="1" applyBorder="1" applyAlignment="1">
      <alignment vertical="center" wrapText="1"/>
    </xf>
    <xf numFmtId="4" fontId="20" fillId="0" borderId="39" xfId="0" applyNumberFormat="1" applyFont="1" applyBorder="1" applyAlignment="1">
      <alignment vertical="center" wrapText="1"/>
    </xf>
    <xf numFmtId="167" fontId="38" fillId="0" borderId="39" xfId="0" applyNumberFormat="1" applyFont="1" applyBorder="1" applyAlignment="1">
      <alignment vertical="center" wrapText="1"/>
    </xf>
    <xf numFmtId="0" fontId="38" fillId="0" borderId="5" xfId="0" applyFont="1" applyBorder="1" applyAlignment="1">
      <alignment vertical="center"/>
    </xf>
    <xf numFmtId="0" fontId="38" fillId="0" borderId="49" xfId="0" applyFont="1" applyBorder="1" applyAlignment="1">
      <alignment vertical="center"/>
    </xf>
    <xf numFmtId="0" fontId="0" fillId="0" borderId="33" xfId="0" applyBorder="1" applyAlignment="1">
      <alignment vertical="center" wrapText="1"/>
    </xf>
    <xf numFmtId="4" fontId="23" fillId="0" borderId="59" xfId="0" applyNumberFormat="1" applyFont="1" applyBorder="1" applyAlignment="1">
      <alignment horizontal="right" vertical="center"/>
    </xf>
    <xf numFmtId="167" fontId="0" fillId="0" borderId="59" xfId="0" applyNumberFormat="1" applyBorder="1" applyAlignment="1">
      <alignment vertical="center"/>
    </xf>
    <xf numFmtId="2" fontId="0" fillId="0" borderId="55" xfId="0" applyNumberFormat="1" applyBorder="1" applyAlignment="1">
      <alignment vertical="center"/>
    </xf>
    <xf numFmtId="4" fontId="24" fillId="0" borderId="55" xfId="0" applyNumberFormat="1" applyFont="1" applyBorder="1" applyAlignment="1">
      <alignment vertical="center"/>
    </xf>
    <xf numFmtId="165" fontId="5" fillId="0" borderId="55" xfId="0" applyNumberFormat="1" applyFont="1" applyBorder="1" applyAlignment="1">
      <alignment vertical="center"/>
    </xf>
    <xf numFmtId="0" fontId="17" fillId="0" borderId="68" xfId="0" applyFont="1" applyBorder="1" applyAlignment="1">
      <alignment vertical="center"/>
    </xf>
    <xf numFmtId="4" fontId="25" fillId="2" borderId="55" xfId="0" applyNumberFormat="1" applyFont="1" applyFill="1" applyBorder="1" applyAlignment="1">
      <alignment vertical="center"/>
    </xf>
    <xf numFmtId="0" fontId="36" fillId="0" borderId="55" xfId="0" applyFont="1" applyBorder="1" applyAlignment="1">
      <alignment vertical="center"/>
    </xf>
    <xf numFmtId="2" fontId="38" fillId="0" borderId="55" xfId="0" applyNumberFormat="1" applyFont="1" applyBorder="1" applyAlignment="1">
      <alignment vertical="center" wrapText="1"/>
    </xf>
    <xf numFmtId="2" fontId="36" fillId="0" borderId="39" xfId="0" applyNumberFormat="1" applyFont="1" applyBorder="1" applyAlignment="1">
      <alignment horizontal="right" vertical="center"/>
    </xf>
    <xf numFmtId="0" fontId="36" fillId="0" borderId="59" xfId="0" applyFont="1" applyBorder="1" applyAlignment="1">
      <alignment vertical="center"/>
    </xf>
    <xf numFmtId="2" fontId="36" fillId="0" borderId="59" xfId="0" applyNumberFormat="1" applyFont="1" applyBorder="1" applyAlignment="1">
      <alignment horizontal="right" vertical="center"/>
    </xf>
    <xf numFmtId="0" fontId="38" fillId="0" borderId="59" xfId="0" applyFont="1" applyBorder="1" applyAlignment="1">
      <alignment vertical="center" wrapText="1"/>
    </xf>
    <xf numFmtId="4" fontId="22" fillId="0" borderId="55" xfId="0" applyNumberFormat="1" applyFont="1" applyBorder="1" applyAlignment="1">
      <alignment vertical="center"/>
    </xf>
    <xf numFmtId="168" fontId="7" fillId="0" borderId="65" xfId="0" applyNumberFormat="1" applyFont="1" applyBorder="1" applyAlignment="1">
      <alignment horizontal="right" vertical="center"/>
    </xf>
    <xf numFmtId="2" fontId="20" fillId="0" borderId="65" xfId="0" applyNumberFormat="1" applyFont="1" applyBorder="1" applyAlignment="1">
      <alignment horizontal="right" vertical="center"/>
    </xf>
    <xf numFmtId="0" fontId="38" fillId="0" borderId="2" xfId="0" applyFont="1" applyBorder="1" applyAlignment="1">
      <alignment vertical="center"/>
    </xf>
    <xf numFmtId="0" fontId="38" fillId="0" borderId="41" xfId="0" applyFont="1" applyBorder="1" applyAlignment="1">
      <alignment vertical="center"/>
    </xf>
    <xf numFmtId="2" fontId="39" fillId="0" borderId="59" xfId="0" applyNumberFormat="1" applyFont="1" applyBorder="1" applyAlignment="1">
      <alignment vertical="center"/>
    </xf>
    <xf numFmtId="0" fontId="38" fillId="0" borderId="49" xfId="0" applyFont="1" applyBorder="1" applyAlignment="1">
      <alignment vertical="center" wrapText="1"/>
    </xf>
    <xf numFmtId="2" fontId="7" fillId="0" borderId="59" xfId="0" applyNumberFormat="1" applyFont="1" applyBorder="1" applyAlignment="1">
      <alignment vertical="center"/>
    </xf>
    <xf numFmtId="0" fontId="37" fillId="0" borderId="69" xfId="0" applyFont="1" applyBorder="1" applyAlignment="1">
      <alignment vertical="center" wrapText="1"/>
    </xf>
    <xf numFmtId="0" fontId="38" fillId="0" borderId="39" xfId="0" applyFont="1" applyBorder="1" applyAlignment="1">
      <alignment horizontal="left" vertical="center" wrapText="1"/>
    </xf>
    <xf numFmtId="0" fontId="38" fillId="0" borderId="33" xfId="0" applyFont="1" applyBorder="1" applyAlignment="1">
      <alignment vertical="center" wrapText="1"/>
    </xf>
    <xf numFmtId="0" fontId="37" fillId="0" borderId="59" xfId="0" applyFont="1" applyBorder="1" applyAlignment="1">
      <alignment vertical="center" wrapText="1"/>
    </xf>
    <xf numFmtId="2" fontId="37" fillId="0" borderId="59" xfId="0" applyNumberFormat="1" applyFont="1" applyBorder="1" applyAlignment="1">
      <alignment vertical="center" wrapText="1"/>
    </xf>
    <xf numFmtId="0" fontId="38" fillId="0" borderId="59" xfId="0" applyFont="1" applyBorder="1" applyAlignment="1">
      <alignment horizontal="left" vertical="center" wrapText="1"/>
    </xf>
    <xf numFmtId="0" fontId="39" fillId="0" borderId="70" xfId="0" applyFont="1" applyBorder="1" applyAlignment="1">
      <alignment vertical="center" wrapText="1"/>
    </xf>
    <xf numFmtId="0" fontId="39" fillId="0" borderId="39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26" fillId="0" borderId="44" xfId="0" applyFont="1" applyBorder="1" applyAlignment="1">
      <alignment horizontal="left" vertical="center"/>
    </xf>
    <xf numFmtId="0" fontId="7" fillId="0" borderId="44" xfId="0" applyFont="1" applyBorder="1" applyAlignment="1">
      <alignment vertical="center"/>
    </xf>
    <xf numFmtId="0" fontId="7" fillId="0" borderId="39" xfId="0" applyFont="1" applyBorder="1" applyAlignment="1">
      <alignment horizontal="left" vertical="center"/>
    </xf>
    <xf numFmtId="0" fontId="7" fillId="0" borderId="39" xfId="0" applyFont="1" applyBorder="1" applyAlignment="1">
      <alignment horizontal="left" vertical="center" wrapText="1"/>
    </xf>
    <xf numFmtId="0" fontId="6" fillId="0" borderId="59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0" fontId="37" fillId="0" borderId="59" xfId="0" applyFont="1" applyBorder="1" applyAlignment="1">
      <alignment vertical="center"/>
    </xf>
    <xf numFmtId="2" fontId="39" fillId="0" borderId="59" xfId="0" applyNumberFormat="1" applyFont="1" applyBorder="1" applyAlignment="1">
      <alignment horizontal="right" vertical="center"/>
    </xf>
    <xf numFmtId="0" fontId="7" fillId="0" borderId="59" xfId="0" applyFont="1" applyBorder="1" applyAlignment="1">
      <alignment horizontal="left" vertical="center" wrapText="1"/>
    </xf>
    <xf numFmtId="4" fontId="21" fillId="2" borderId="41" xfId="0" applyNumberFormat="1" applyFont="1" applyFill="1" applyBorder="1" applyAlignment="1">
      <alignment vertical="center"/>
    </xf>
    <xf numFmtId="165" fontId="0" fillId="0" borderId="55" xfId="0" applyNumberFormat="1" applyBorder="1" applyAlignment="1">
      <alignment vertical="center"/>
    </xf>
    <xf numFmtId="4" fontId="38" fillId="0" borderId="55" xfId="0" applyNumberFormat="1" applyFont="1" applyBorder="1" applyAlignment="1">
      <alignment vertical="center"/>
    </xf>
    <xf numFmtId="4" fontId="47" fillId="0" borderId="55" xfId="0" applyNumberFormat="1" applyFont="1" applyBorder="1" applyAlignment="1">
      <alignment vertical="center"/>
    </xf>
    <xf numFmtId="4" fontId="38" fillId="0" borderId="39" xfId="0" applyNumberFormat="1" applyFont="1" applyBorder="1" applyAlignment="1">
      <alignment vertical="center"/>
    </xf>
    <xf numFmtId="4" fontId="47" fillId="0" borderId="39" xfId="0" applyNumberFormat="1" applyFont="1" applyBorder="1" applyAlignment="1">
      <alignment vertical="center"/>
    </xf>
    <xf numFmtId="4" fontId="38" fillId="0" borderId="59" xfId="0" applyNumberFormat="1" applyFont="1" applyBorder="1" applyAlignment="1">
      <alignment vertical="center"/>
    </xf>
    <xf numFmtId="4" fontId="47" fillId="0" borderId="59" xfId="0" applyNumberFormat="1" applyFont="1" applyBorder="1" applyAlignment="1">
      <alignment vertical="center"/>
    </xf>
    <xf numFmtId="0" fontId="0" fillId="0" borderId="59" xfId="0" applyBorder="1" applyAlignment="1">
      <alignment vertical="center"/>
    </xf>
    <xf numFmtId="0" fontId="38" fillId="0" borderId="55" xfId="0" applyFont="1" applyBorder="1" applyAlignment="1">
      <alignment horizontal="left" vertical="center"/>
    </xf>
    <xf numFmtId="0" fontId="38" fillId="0" borderId="39" xfId="0" applyFont="1" applyBorder="1" applyAlignment="1">
      <alignment horizontal="left" vertical="center"/>
    </xf>
    <xf numFmtId="0" fontId="5" fillId="0" borderId="53" xfId="0" applyFont="1" applyBorder="1" applyAlignment="1">
      <alignment vertical="center"/>
    </xf>
    <xf numFmtId="0" fontId="36" fillId="0" borderId="53" xfId="0" applyFont="1" applyBorder="1" applyAlignment="1">
      <alignment vertical="center"/>
    </xf>
    <xf numFmtId="4" fontId="38" fillId="0" borderId="53" xfId="0" applyNumberFormat="1" applyFont="1" applyBorder="1" applyAlignment="1">
      <alignment vertical="center"/>
    </xf>
    <xf numFmtId="0" fontId="38" fillId="0" borderId="53" xfId="0" applyFont="1" applyBorder="1" applyAlignment="1">
      <alignment vertical="center"/>
    </xf>
    <xf numFmtId="4" fontId="50" fillId="0" borderId="53" xfId="0" applyNumberFormat="1" applyFont="1" applyBorder="1" applyAlignment="1">
      <alignment vertical="center"/>
    </xf>
    <xf numFmtId="0" fontId="0" fillId="0" borderId="53" xfId="0" applyBorder="1" applyAlignment="1">
      <alignment vertical="center"/>
    </xf>
    <xf numFmtId="4" fontId="7" fillId="0" borderId="39" xfId="0" applyNumberFormat="1" applyFont="1" applyBorder="1" applyAlignment="1">
      <alignment horizontal="right" vertical="center"/>
    </xf>
    <xf numFmtId="0" fontId="17" fillId="0" borderId="55" xfId="0" applyFont="1" applyBorder="1" applyAlignment="1">
      <alignment vertical="center"/>
    </xf>
    <xf numFmtId="0" fontId="38" fillId="0" borderId="39" xfId="0" applyFont="1" applyBorder="1" applyAlignment="1">
      <alignment horizontal="right" vertical="center"/>
    </xf>
    <xf numFmtId="0" fontId="38" fillId="0" borderId="59" xfId="0" applyFont="1" applyBorder="1" applyAlignment="1">
      <alignment horizontal="right" vertical="center"/>
    </xf>
    <xf numFmtId="49" fontId="26" fillId="0" borderId="65" xfId="2" applyNumberFormat="1" applyFont="1" applyBorder="1" applyAlignment="1">
      <alignment vertical="center"/>
    </xf>
    <xf numFmtId="0" fontId="36" fillId="0" borderId="65" xfId="0" applyFont="1" applyBorder="1" applyAlignment="1">
      <alignment vertical="center"/>
    </xf>
    <xf numFmtId="0" fontId="0" fillId="0" borderId="65" xfId="0" applyBorder="1" applyAlignment="1">
      <alignment vertical="center"/>
    </xf>
    <xf numFmtId="0" fontId="51" fillId="0" borderId="39" xfId="0" applyFont="1" applyBorder="1" applyAlignment="1">
      <alignment vertical="center" wrapText="1"/>
    </xf>
    <xf numFmtId="0" fontId="51" fillId="0" borderId="59" xfId="0" applyFont="1" applyBorder="1" applyAlignment="1">
      <alignment vertical="center" wrapText="1"/>
    </xf>
    <xf numFmtId="2" fontId="7" fillId="0" borderId="39" xfId="2" applyNumberFormat="1" applyFont="1" applyBorder="1" applyAlignment="1">
      <alignment horizontal="right" vertical="center"/>
    </xf>
    <xf numFmtId="0" fontId="7" fillId="0" borderId="39" xfId="2" applyFont="1" applyBorder="1" applyAlignment="1">
      <alignment horizontal="left" vertical="center"/>
    </xf>
    <xf numFmtId="167" fontId="7" fillId="0" borderId="39" xfId="2" applyNumberFormat="1" applyFont="1" applyBorder="1" applyAlignment="1">
      <alignment horizontal="right" vertical="center"/>
    </xf>
    <xf numFmtId="0" fontId="7" fillId="0" borderId="52" xfId="2" applyFont="1" applyBorder="1" applyAlignment="1">
      <alignment horizontal="left" vertical="center"/>
    </xf>
    <xf numFmtId="0" fontId="2" fillId="0" borderId="0" xfId="2"/>
    <xf numFmtId="0" fontId="3" fillId="0" borderId="0" xfId="2" applyFont="1" applyAlignment="1">
      <alignment horizontal="centerContinuous"/>
    </xf>
    <xf numFmtId="0" fontId="4" fillId="0" borderId="0" xfId="2" applyFont="1" applyAlignment="1">
      <alignment horizontal="centerContinuous"/>
    </xf>
    <xf numFmtId="0" fontId="4" fillId="0" borderId="0" xfId="2" applyFont="1" applyAlignment="1">
      <alignment horizontal="right"/>
    </xf>
    <xf numFmtId="0" fontId="7" fillId="0" borderId="75" xfId="2" applyFont="1" applyBorder="1"/>
    <xf numFmtId="0" fontId="7" fillId="0" borderId="75" xfId="2" applyFont="1" applyBorder="1" applyAlignment="1">
      <alignment horizontal="center"/>
    </xf>
    <xf numFmtId="0" fontId="7" fillId="0" borderId="75" xfId="2" applyFont="1" applyBorder="1" applyAlignment="1">
      <alignment horizontal="left"/>
    </xf>
    <xf numFmtId="0" fontId="7" fillId="0" borderId="76" xfId="2" applyFont="1" applyBorder="1"/>
    <xf numFmtId="0" fontId="7" fillId="0" borderId="0" xfId="2" applyFont="1"/>
    <xf numFmtId="0" fontId="7" fillId="0" borderId="0" xfId="2" applyFont="1" applyAlignment="1">
      <alignment horizontal="center"/>
    </xf>
    <xf numFmtId="0" fontId="7" fillId="0" borderId="0" xfId="2" applyFont="1" applyAlignment="1">
      <alignment horizontal="left"/>
    </xf>
    <xf numFmtId="0" fontId="7" fillId="0" borderId="77" xfId="2" applyFont="1" applyBorder="1"/>
    <xf numFmtId="0" fontId="7" fillId="0" borderId="78" xfId="2" applyFont="1" applyBorder="1"/>
    <xf numFmtId="0" fontId="7" fillId="0" borderId="78" xfId="2" applyFont="1" applyBorder="1" applyAlignment="1">
      <alignment horizontal="center"/>
    </xf>
    <xf numFmtId="0" fontId="7" fillId="0" borderId="78" xfId="2" applyFont="1" applyBorder="1" applyAlignment="1">
      <alignment horizontal="left"/>
    </xf>
    <xf numFmtId="0" fontId="7" fillId="0" borderId="79" xfId="2" applyFont="1" applyBorder="1"/>
    <xf numFmtId="49" fontId="7" fillId="0" borderId="0" xfId="2" applyNumberFormat="1" applyFont="1" applyAlignment="1">
      <alignment horizontal="center"/>
    </xf>
    <xf numFmtId="0" fontId="5" fillId="0" borderId="0" xfId="2" applyFont="1"/>
    <xf numFmtId="0" fontId="7" fillId="0" borderId="0" xfId="2" applyFont="1" applyAlignment="1">
      <alignment horizontal="right"/>
    </xf>
    <xf numFmtId="0" fontId="7" fillId="0" borderId="0" xfId="2" applyFont="1" applyAlignment="1">
      <alignment horizontal="left" shrinkToFit="1"/>
    </xf>
    <xf numFmtId="49" fontId="19" fillId="0" borderId="0" xfId="2" applyNumberFormat="1" applyFont="1" applyAlignment="1">
      <alignment horizontal="left"/>
    </xf>
    <xf numFmtId="0" fontId="6" fillId="0" borderId="0" xfId="2" applyFont="1" applyAlignment="1">
      <alignment horizontal="center" vertical="center"/>
    </xf>
    <xf numFmtId="0" fontId="27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right" vertical="center"/>
    </xf>
    <xf numFmtId="49" fontId="8" fillId="0" borderId="0" xfId="2" applyNumberFormat="1" applyFont="1" applyAlignment="1">
      <alignment horizontal="left" vertical="center"/>
    </xf>
    <xf numFmtId="0" fontId="8" fillId="0" borderId="0" xfId="2" applyFont="1" applyAlignment="1">
      <alignment vertical="center"/>
    </xf>
    <xf numFmtId="49" fontId="6" fillId="0" borderId="59" xfId="2" applyNumberFormat="1" applyFont="1" applyBorder="1" applyAlignment="1">
      <alignment vertical="center"/>
    </xf>
    <xf numFmtId="0" fontId="6" fillId="0" borderId="80" xfId="2" applyFont="1" applyBorder="1" applyAlignment="1">
      <alignment horizontal="center" vertical="center"/>
    </xf>
    <xf numFmtId="0" fontId="6" fillId="0" borderId="59" xfId="2" applyFont="1" applyBorder="1" applyAlignment="1">
      <alignment horizontal="center" vertical="center"/>
    </xf>
    <xf numFmtId="0" fontId="6" fillId="0" borderId="59" xfId="2" applyFont="1" applyBorder="1" applyAlignment="1">
      <alignment vertical="center"/>
    </xf>
    <xf numFmtId="0" fontId="6" fillId="0" borderId="0" xfId="2" applyFont="1" applyAlignment="1">
      <alignment horizontal="center"/>
    </xf>
    <xf numFmtId="2" fontId="16" fillId="0" borderId="39" xfId="0" applyNumberFormat="1" applyFont="1" applyBorder="1" applyAlignment="1">
      <alignment vertical="center" wrapText="1"/>
    </xf>
    <xf numFmtId="2" fontId="7" fillId="0" borderId="0" xfId="0" applyNumberFormat="1" applyFont="1"/>
    <xf numFmtId="49" fontId="6" fillId="0" borderId="39" xfId="2" applyNumberFormat="1" applyFont="1" applyBorder="1" applyAlignment="1">
      <alignment vertical="center"/>
    </xf>
    <xf numFmtId="0" fontId="6" fillId="0" borderId="39" xfId="2" applyFont="1" applyBorder="1" applyAlignment="1">
      <alignment horizontal="center" vertical="center"/>
    </xf>
    <xf numFmtId="49" fontId="26" fillId="0" borderId="69" xfId="2" applyNumberFormat="1" applyFont="1" applyBorder="1" applyAlignment="1">
      <alignment vertical="center"/>
    </xf>
    <xf numFmtId="0" fontId="7" fillId="0" borderId="69" xfId="2" applyFont="1" applyBorder="1" applyAlignment="1">
      <alignment horizontal="left" vertical="center"/>
    </xf>
    <xf numFmtId="167" fontId="7" fillId="0" borderId="49" xfId="2" applyNumberFormat="1" applyFont="1" applyBorder="1" applyAlignment="1">
      <alignment horizontal="right" vertical="center"/>
    </xf>
    <xf numFmtId="167" fontId="7" fillId="0" borderId="69" xfId="2" applyNumberFormat="1" applyFont="1" applyBorder="1" applyAlignment="1">
      <alignment vertical="center"/>
    </xf>
    <xf numFmtId="49" fontId="26" fillId="0" borderId="59" xfId="2" applyNumberFormat="1" applyFont="1" applyBorder="1" applyAlignment="1">
      <alignment vertical="center"/>
    </xf>
    <xf numFmtId="2" fontId="16" fillId="0" borderId="59" xfId="0" applyNumberFormat="1" applyFont="1" applyBorder="1" applyAlignment="1">
      <alignment vertical="center" wrapText="1"/>
    </xf>
    <xf numFmtId="165" fontId="7" fillId="0" borderId="59" xfId="2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2" fontId="0" fillId="0" borderId="0" xfId="0" applyNumberFormat="1" applyAlignment="1">
      <alignment vertical="center"/>
    </xf>
    <xf numFmtId="4" fontId="21" fillId="0" borderId="0" xfId="0" applyNumberFormat="1" applyFont="1" applyAlignment="1">
      <alignment vertical="center"/>
    </xf>
    <xf numFmtId="165" fontId="12" fillId="0" borderId="0" xfId="0" applyNumberFormat="1" applyFont="1" applyAlignment="1">
      <alignment vertical="center"/>
    </xf>
    <xf numFmtId="2" fontId="0" fillId="0" borderId="59" xfId="0" applyNumberFormat="1" applyBorder="1" applyAlignment="1">
      <alignment vertical="center" wrapText="1"/>
    </xf>
    <xf numFmtId="4" fontId="7" fillId="0" borderId="4" xfId="0" applyNumberFormat="1" applyFont="1" applyBorder="1" applyAlignment="1">
      <alignment vertical="center"/>
    </xf>
    <xf numFmtId="4" fontId="20" fillId="0" borderId="33" xfId="0" applyNumberFormat="1" applyFont="1" applyBorder="1" applyAlignment="1">
      <alignment horizontal="right" vertical="center"/>
    </xf>
    <xf numFmtId="167" fontId="7" fillId="0" borderId="33" xfId="2" applyNumberFormat="1" applyFont="1" applyBorder="1" applyAlignment="1">
      <alignment vertical="center"/>
    </xf>
    <xf numFmtId="165" fontId="7" fillId="0" borderId="33" xfId="2" applyNumberFormat="1" applyFont="1" applyBorder="1" applyAlignment="1">
      <alignment vertical="center"/>
    </xf>
    <xf numFmtId="0" fontId="7" fillId="0" borderId="10" xfId="0" applyFont="1" applyBorder="1"/>
    <xf numFmtId="49" fontId="7" fillId="0" borderId="0" xfId="2" applyNumberFormat="1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7" fillId="0" borderId="0" xfId="2" applyFont="1" applyAlignment="1">
      <alignment horizontal="left" vertical="center" shrinkToFit="1"/>
    </xf>
    <xf numFmtId="0" fontId="7" fillId="0" borderId="69" xfId="2" applyFont="1" applyBorder="1" applyAlignment="1">
      <alignment vertical="center"/>
    </xf>
    <xf numFmtId="165" fontId="7" fillId="0" borderId="69" xfId="2" applyNumberFormat="1" applyFont="1" applyBorder="1" applyAlignment="1">
      <alignment vertical="center"/>
    </xf>
    <xf numFmtId="49" fontId="26" fillId="0" borderId="73" xfId="2" applyNumberFormat="1" applyFont="1" applyBorder="1" applyAlignment="1">
      <alignment vertical="center"/>
    </xf>
    <xf numFmtId="0" fontId="0" fillId="0" borderId="81" xfId="0" applyBorder="1" applyAlignment="1">
      <alignment vertical="center" wrapText="1"/>
    </xf>
    <xf numFmtId="0" fontId="7" fillId="0" borderId="72" xfId="2" applyFont="1" applyBorder="1" applyAlignment="1">
      <alignment vertical="center"/>
    </xf>
    <xf numFmtId="165" fontId="7" fillId="0" borderId="72" xfId="2" applyNumberFormat="1" applyFont="1" applyBorder="1" applyAlignment="1">
      <alignment vertical="center"/>
    </xf>
    <xf numFmtId="0" fontId="16" fillId="0" borderId="39" xfId="0" applyFont="1" applyBorder="1" applyAlignment="1">
      <alignment vertical="center" wrapText="1"/>
    </xf>
    <xf numFmtId="2" fontId="2" fillId="0" borderId="0" xfId="0" applyNumberFormat="1" applyFont="1" applyAlignment="1">
      <alignment horizontal="right" wrapText="1"/>
    </xf>
    <xf numFmtId="0" fontId="10" fillId="0" borderId="0" xfId="0" applyFont="1" applyAlignment="1">
      <alignment horizontal="left" vertical="center"/>
    </xf>
    <xf numFmtId="2" fontId="9" fillId="0" borderId="0" xfId="0" applyNumberFormat="1" applyFont="1" applyAlignment="1">
      <alignment vertical="center"/>
    </xf>
    <xf numFmtId="165" fontId="7" fillId="0" borderId="49" xfId="2" applyNumberFormat="1" applyFont="1" applyBorder="1" applyAlignment="1">
      <alignment vertical="center"/>
    </xf>
    <xf numFmtId="165" fontId="7" fillId="0" borderId="53" xfId="2" applyNumberFormat="1" applyFont="1" applyBorder="1" applyAlignment="1">
      <alignment vertical="center"/>
    </xf>
    <xf numFmtId="49" fontId="7" fillId="0" borderId="39" xfId="2" applyNumberFormat="1" applyFont="1" applyBorder="1" applyAlignment="1">
      <alignment horizontal="left" vertical="center"/>
    </xf>
    <xf numFmtId="4" fontId="7" fillId="0" borderId="39" xfId="2" applyNumberFormat="1" applyFont="1" applyBorder="1" applyAlignment="1">
      <alignment horizontal="left" vertical="center"/>
    </xf>
    <xf numFmtId="167" fontId="7" fillId="0" borderId="59" xfId="2" applyNumberFormat="1" applyFont="1" applyBorder="1" applyAlignment="1">
      <alignment vertical="center"/>
    </xf>
    <xf numFmtId="0" fontId="39" fillId="0" borderId="59" xfId="0" applyFont="1" applyBorder="1" applyAlignment="1">
      <alignment vertical="center" wrapText="1"/>
    </xf>
    <xf numFmtId="2" fontId="21" fillId="0" borderId="0" xfId="0" applyNumberFormat="1" applyFont="1" applyAlignment="1">
      <alignment vertical="center"/>
    </xf>
    <xf numFmtId="0" fontId="16" fillId="0" borderId="5" xfId="2" applyFont="1" applyBorder="1" applyAlignment="1">
      <alignment horizontal="left" vertical="center"/>
    </xf>
    <xf numFmtId="0" fontId="16" fillId="0" borderId="49" xfId="2" applyFont="1" applyBorder="1" applyAlignment="1">
      <alignment horizontal="left" vertical="center"/>
    </xf>
    <xf numFmtId="167" fontId="0" fillId="0" borderId="0" xfId="0" applyNumberFormat="1"/>
    <xf numFmtId="49" fontId="6" fillId="0" borderId="49" xfId="2" applyNumberFormat="1" applyFont="1" applyBorder="1" applyAlignment="1">
      <alignment vertical="center"/>
    </xf>
    <xf numFmtId="0" fontId="6" fillId="0" borderId="5" xfId="2" applyFont="1" applyBorder="1" applyAlignment="1">
      <alignment horizontal="center" vertical="center"/>
    </xf>
    <xf numFmtId="0" fontId="6" fillId="0" borderId="49" xfId="2" applyFont="1" applyBorder="1" applyAlignment="1">
      <alignment horizontal="center" vertical="center"/>
    </xf>
    <xf numFmtId="0" fontId="6" fillId="0" borderId="49" xfId="2" applyFont="1" applyBorder="1" applyAlignment="1">
      <alignment vertical="center"/>
    </xf>
    <xf numFmtId="167" fontId="7" fillId="0" borderId="0" xfId="0" applyNumberFormat="1" applyFont="1"/>
    <xf numFmtId="49" fontId="26" fillId="0" borderId="72" xfId="2" applyNumberFormat="1" applyFont="1" applyBorder="1" applyAlignment="1">
      <alignment vertical="center"/>
    </xf>
    <xf numFmtId="0" fontId="7" fillId="0" borderId="72" xfId="2" applyFont="1" applyBorder="1" applyAlignment="1">
      <alignment horizontal="left" vertical="center"/>
    </xf>
    <xf numFmtId="167" fontId="7" fillId="0" borderId="74" xfId="2" applyNumberFormat="1" applyFont="1" applyBorder="1" applyAlignment="1">
      <alignment horizontal="right" vertical="center"/>
    </xf>
    <xf numFmtId="167" fontId="7" fillId="0" borderId="53" xfId="2" applyNumberFormat="1" applyFont="1" applyBorder="1" applyAlignment="1">
      <alignment vertical="center"/>
    </xf>
    <xf numFmtId="165" fontId="7" fillId="0" borderId="73" xfId="2" applyNumberFormat="1" applyFont="1" applyBorder="1" applyAlignment="1">
      <alignment vertical="center"/>
    </xf>
    <xf numFmtId="49" fontId="26" fillId="0" borderId="53" xfId="2" applyNumberFormat="1" applyFont="1" applyBorder="1" applyAlignment="1">
      <alignment vertical="center"/>
    </xf>
    <xf numFmtId="2" fontId="7" fillId="0" borderId="0" xfId="0" applyNumberFormat="1" applyFont="1" applyAlignment="1">
      <alignment horizontal="right"/>
    </xf>
    <xf numFmtId="168" fontId="7" fillId="0" borderId="0" xfId="0" applyNumberFormat="1" applyFont="1" applyAlignment="1">
      <alignment vertical="center" wrapText="1"/>
    </xf>
    <xf numFmtId="165" fontId="7" fillId="0" borderId="65" xfId="2" applyNumberFormat="1" applyFont="1" applyBorder="1" applyAlignment="1">
      <alignment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2" fontId="9" fillId="0" borderId="0" xfId="0" applyNumberFormat="1" applyFont="1"/>
    <xf numFmtId="49" fontId="19" fillId="0" borderId="0" xfId="2" applyNumberFormat="1" applyFont="1" applyAlignment="1">
      <alignment horizontal="left" vertical="center"/>
    </xf>
    <xf numFmtId="0" fontId="7" fillId="0" borderId="41" xfId="2" applyFont="1" applyBorder="1" applyAlignment="1">
      <alignment horizontal="left" vertical="center"/>
    </xf>
    <xf numFmtId="2" fontId="7" fillId="0" borderId="41" xfId="2" applyNumberFormat="1" applyFont="1" applyBorder="1" applyAlignment="1">
      <alignment horizontal="right" vertical="center"/>
    </xf>
    <xf numFmtId="167" fontId="7" fillId="0" borderId="55" xfId="2" applyNumberFormat="1" applyFont="1" applyBorder="1" applyAlignment="1">
      <alignment vertical="center"/>
    </xf>
    <xf numFmtId="2" fontId="16" fillId="0" borderId="53" xfId="2" applyNumberFormat="1" applyFont="1" applyBorder="1" applyAlignment="1">
      <alignment horizontal="right" vertical="center"/>
    </xf>
    <xf numFmtId="0" fontId="7" fillId="0" borderId="65" xfId="2" applyFont="1" applyBorder="1" applyAlignment="1">
      <alignment horizontal="left" vertical="center"/>
    </xf>
    <xf numFmtId="0" fontId="6" fillId="0" borderId="65" xfId="2" applyFont="1" applyBorder="1" applyAlignment="1">
      <alignment horizontal="center" vertical="center"/>
    </xf>
    <xf numFmtId="167" fontId="7" fillId="0" borderId="65" xfId="2" applyNumberFormat="1" applyFont="1" applyBorder="1" applyAlignment="1">
      <alignment vertical="center"/>
    </xf>
    <xf numFmtId="165" fontId="5" fillId="0" borderId="55" xfId="2" applyNumberFormat="1" applyFont="1" applyBorder="1" applyAlignment="1">
      <alignment vertical="center"/>
    </xf>
    <xf numFmtId="4" fontId="7" fillId="0" borderId="2" xfId="2" applyNumberFormat="1" applyFont="1" applyBorder="1" applyAlignment="1">
      <alignment horizontal="center" vertical="center"/>
    </xf>
    <xf numFmtId="4" fontId="7" fillId="0" borderId="2" xfId="2" applyNumberFormat="1" applyFont="1" applyBorder="1" applyAlignment="1">
      <alignment horizontal="right" vertical="center"/>
    </xf>
    <xf numFmtId="4" fontId="7" fillId="0" borderId="41" xfId="2" applyNumberFormat="1" applyFont="1" applyBorder="1" applyAlignment="1">
      <alignment horizontal="right" vertical="center"/>
    </xf>
    <xf numFmtId="0" fontId="6" fillId="0" borderId="68" xfId="2" applyFont="1" applyBorder="1" applyAlignment="1">
      <alignment vertical="center"/>
    </xf>
    <xf numFmtId="166" fontId="6" fillId="0" borderId="55" xfId="2" applyNumberFormat="1" applyFont="1" applyBorder="1" applyAlignment="1">
      <alignment vertical="center"/>
    </xf>
    <xf numFmtId="0" fontId="38" fillId="0" borderId="0" xfId="0" applyFont="1" applyAlignment="1">
      <alignment vertical="center"/>
    </xf>
    <xf numFmtId="165" fontId="7" fillId="0" borderId="44" xfId="2" applyNumberFormat="1" applyFont="1" applyBorder="1" applyAlignment="1">
      <alignment vertical="center"/>
    </xf>
    <xf numFmtId="0" fontId="7" fillId="0" borderId="80" xfId="2" applyFont="1" applyBorder="1" applyAlignment="1">
      <alignment horizontal="left" vertical="center"/>
    </xf>
    <xf numFmtId="0" fontId="7" fillId="0" borderId="3" xfId="2" applyFont="1" applyBorder="1" applyAlignment="1">
      <alignment horizontal="left" vertical="center"/>
    </xf>
    <xf numFmtId="2" fontId="7" fillId="0" borderId="0" xfId="2" applyNumberFormat="1" applyFont="1" applyAlignment="1">
      <alignment horizontal="right"/>
    </xf>
    <xf numFmtId="2" fontId="7" fillId="0" borderId="3" xfId="2" applyNumberFormat="1" applyFont="1" applyBorder="1" applyAlignment="1">
      <alignment horizontal="right" vertical="center"/>
    </xf>
    <xf numFmtId="2" fontId="7" fillId="0" borderId="55" xfId="2" applyNumberFormat="1" applyFont="1" applyBorder="1" applyAlignment="1">
      <alignment horizontal="right" vertical="center"/>
    </xf>
    <xf numFmtId="0" fontId="7" fillId="0" borderId="68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/>
    </xf>
    <xf numFmtId="0" fontId="16" fillId="0" borderId="82" xfId="2" applyFont="1" applyBorder="1" applyAlignment="1">
      <alignment horizontal="left" vertical="center"/>
    </xf>
    <xf numFmtId="0" fontId="7" fillId="0" borderId="3" xfId="2" applyFont="1" applyBorder="1" applyAlignment="1">
      <alignment horizontal="left" vertical="center" wrapText="1"/>
    </xf>
    <xf numFmtId="4" fontId="7" fillId="0" borderId="0" xfId="2" applyNumberFormat="1" applyFont="1" applyAlignment="1">
      <alignment horizontal="right"/>
    </xf>
    <xf numFmtId="2" fontId="0" fillId="0" borderId="0" xfId="0" applyNumberFormat="1"/>
    <xf numFmtId="4" fontId="47" fillId="0" borderId="39" xfId="0" applyNumberFormat="1" applyFont="1" applyBorder="1" applyAlignment="1">
      <alignment horizontal="right" vertical="center"/>
    </xf>
    <xf numFmtId="167" fontId="38" fillId="0" borderId="0" xfId="0" applyNumberFormat="1" applyFont="1"/>
    <xf numFmtId="0" fontId="26" fillId="0" borderId="55" xfId="2" applyFont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6" fillId="0" borderId="2" xfId="2" applyFont="1" applyBorder="1" applyAlignment="1">
      <alignment horizontal="center" vertical="center"/>
    </xf>
    <xf numFmtId="49" fontId="8" fillId="0" borderId="2" xfId="2" applyNumberFormat="1" applyFont="1" applyBorder="1" applyAlignment="1">
      <alignment horizontal="left" vertical="center"/>
    </xf>
    <xf numFmtId="0" fontId="8" fillId="0" borderId="2" xfId="2" applyFont="1" applyBorder="1" applyAlignment="1">
      <alignment vertical="center"/>
    </xf>
    <xf numFmtId="0" fontId="7" fillId="0" borderId="2" xfId="2" applyFont="1" applyBorder="1" applyAlignment="1">
      <alignment vertical="center"/>
    </xf>
    <xf numFmtId="0" fontId="7" fillId="0" borderId="2" xfId="2" applyFont="1" applyBorder="1" applyAlignment="1">
      <alignment horizontal="right" vertical="center"/>
    </xf>
    <xf numFmtId="49" fontId="42" fillId="0" borderId="55" xfId="2" applyNumberFormat="1" applyFont="1" applyBorder="1" applyAlignment="1">
      <alignment vertical="center"/>
    </xf>
    <xf numFmtId="0" fontId="36" fillId="0" borderId="55" xfId="0" applyFont="1" applyBorder="1" applyAlignment="1">
      <alignment horizontal="left" vertical="center"/>
    </xf>
    <xf numFmtId="49" fontId="42" fillId="0" borderId="39" xfId="2" applyNumberFormat="1" applyFont="1" applyBorder="1" applyAlignment="1">
      <alignment vertical="center"/>
    </xf>
    <xf numFmtId="49" fontId="42" fillId="0" borderId="59" xfId="2" applyNumberFormat="1" applyFont="1" applyBorder="1" applyAlignment="1">
      <alignment vertical="center"/>
    </xf>
    <xf numFmtId="167" fontId="7" fillId="0" borderId="0" xfId="0" applyNumberFormat="1" applyFont="1" applyAlignment="1">
      <alignment horizontal="right"/>
    </xf>
    <xf numFmtId="167" fontId="7" fillId="0" borderId="59" xfId="2" applyNumberFormat="1" applyFont="1" applyBorder="1" applyAlignment="1">
      <alignment horizontal="right" vertical="center"/>
    </xf>
    <xf numFmtId="0" fontId="16" fillId="0" borderId="59" xfId="0" applyFont="1" applyBorder="1" applyAlignment="1">
      <alignment vertical="center" wrapText="1"/>
    </xf>
    <xf numFmtId="0" fontId="7" fillId="0" borderId="39" xfId="2" applyFont="1" applyBorder="1" applyAlignment="1">
      <alignment horizontal="right" vertical="center"/>
    </xf>
    <xf numFmtId="2" fontId="38" fillId="0" borderId="0" xfId="0" applyNumberFormat="1" applyFont="1"/>
    <xf numFmtId="49" fontId="26" fillId="0" borderId="70" xfId="2" applyNumberFormat="1" applyFont="1" applyBorder="1" applyAlignment="1">
      <alignment vertical="center"/>
    </xf>
    <xf numFmtId="165" fontId="7" fillId="0" borderId="70" xfId="2" applyNumberFormat="1" applyFont="1" applyBorder="1" applyAlignment="1">
      <alignment vertical="center"/>
    </xf>
    <xf numFmtId="167" fontId="7" fillId="0" borderId="72" xfId="2" applyNumberFormat="1" applyFont="1" applyBorder="1" applyAlignment="1">
      <alignment horizontal="right" vertical="center"/>
    </xf>
    <xf numFmtId="167" fontId="7" fillId="0" borderId="72" xfId="2" applyNumberFormat="1" applyFont="1" applyBorder="1" applyAlignment="1">
      <alignment vertical="center"/>
    </xf>
    <xf numFmtId="0" fontId="7" fillId="0" borderId="44" xfId="2" applyFont="1" applyBorder="1" applyAlignment="1">
      <alignment horizontal="left" vertical="center"/>
    </xf>
    <xf numFmtId="2" fontId="7" fillId="0" borderId="44" xfId="2" applyNumberFormat="1" applyFont="1" applyBorder="1" applyAlignment="1">
      <alignment horizontal="right" vertical="center"/>
    </xf>
    <xf numFmtId="0" fontId="6" fillId="0" borderId="44" xfId="2" applyFont="1" applyBorder="1" applyAlignment="1">
      <alignment vertical="center"/>
    </xf>
    <xf numFmtId="0" fontId="7" fillId="0" borderId="5" xfId="2" applyFont="1" applyBorder="1" applyAlignment="1">
      <alignment horizontal="left" vertical="center"/>
    </xf>
    <xf numFmtId="0" fontId="39" fillId="0" borderId="49" xfId="2" applyFont="1" applyBorder="1" applyAlignment="1">
      <alignment horizontal="left" vertical="center"/>
    </xf>
    <xf numFmtId="2" fontId="39" fillId="0" borderId="49" xfId="2" applyNumberFormat="1" applyFont="1" applyBorder="1" applyAlignment="1">
      <alignment horizontal="right" vertical="center"/>
    </xf>
    <xf numFmtId="0" fontId="7" fillId="0" borderId="59" xfId="2" applyFont="1" applyBorder="1" applyAlignment="1">
      <alignment horizontal="left" vertical="center"/>
    </xf>
    <xf numFmtId="2" fontId="7" fillId="0" borderId="59" xfId="2" applyNumberFormat="1" applyFont="1" applyBorder="1" applyAlignment="1">
      <alignment horizontal="right" vertical="center"/>
    </xf>
    <xf numFmtId="0" fontId="7" fillId="0" borderId="28" xfId="2" applyFont="1" applyBorder="1" applyAlignment="1">
      <alignment horizontal="left" vertical="center"/>
    </xf>
    <xf numFmtId="2" fontId="7" fillId="0" borderId="28" xfId="2" applyNumberFormat="1" applyFont="1" applyBorder="1" applyAlignment="1">
      <alignment horizontal="right" vertical="center"/>
    </xf>
    <xf numFmtId="167" fontId="16" fillId="0" borderId="44" xfId="2" applyNumberFormat="1" applyFont="1" applyBorder="1" applyAlignment="1">
      <alignment vertical="center"/>
    </xf>
    <xf numFmtId="165" fontId="7" fillId="0" borderId="39" xfId="2" applyNumberFormat="1" applyFont="1" applyBorder="1" applyAlignment="1">
      <alignment horizontal="right" vertical="center"/>
    </xf>
    <xf numFmtId="2" fontId="7" fillId="0" borderId="0" xfId="0" applyNumberFormat="1" applyFont="1" applyAlignment="1">
      <alignment horizontal="center"/>
    </xf>
    <xf numFmtId="165" fontId="7" fillId="0" borderId="59" xfId="2" applyNumberFormat="1" applyFont="1" applyBorder="1" applyAlignment="1">
      <alignment horizontal="center" vertical="center"/>
    </xf>
    <xf numFmtId="0" fontId="6" fillId="0" borderId="55" xfId="2" applyFont="1" applyBorder="1" applyAlignment="1">
      <alignment vertical="center"/>
    </xf>
    <xf numFmtId="0" fontId="6" fillId="0" borderId="39" xfId="2" applyFont="1" applyBorder="1" applyAlignment="1">
      <alignment vertical="center"/>
    </xf>
    <xf numFmtId="0" fontId="38" fillId="0" borderId="65" xfId="0" applyFont="1" applyBorder="1" applyAlignment="1">
      <alignment horizontal="left" vertical="center"/>
    </xf>
    <xf numFmtId="4" fontId="38" fillId="0" borderId="65" xfId="0" applyNumberFormat="1" applyFont="1" applyBorder="1" applyAlignment="1">
      <alignment vertical="center"/>
    </xf>
    <xf numFmtId="0" fontId="38" fillId="0" borderId="65" xfId="0" applyFont="1" applyBorder="1" applyAlignment="1">
      <alignment vertical="center"/>
    </xf>
    <xf numFmtId="4" fontId="47" fillId="0" borderId="65" xfId="0" applyNumberFormat="1" applyFont="1" applyBorder="1" applyAlignment="1">
      <alignment vertical="center"/>
    </xf>
    <xf numFmtId="4" fontId="38" fillId="0" borderId="55" xfId="0" applyNumberFormat="1" applyFont="1" applyBorder="1" applyAlignment="1">
      <alignment horizontal="right" vertical="center"/>
    </xf>
    <xf numFmtId="0" fontId="0" fillId="0" borderId="39" xfId="0" applyFont="1" applyBorder="1" applyAlignment="1">
      <alignment vertical="center" wrapText="1"/>
    </xf>
    <xf numFmtId="0" fontId="36" fillId="0" borderId="39" xfId="0" applyFont="1" applyBorder="1" applyAlignment="1">
      <alignment vertical="center" wrapText="1"/>
    </xf>
    <xf numFmtId="4" fontId="7" fillId="3" borderId="39" xfId="0" applyNumberFormat="1" applyFont="1" applyFill="1" applyBorder="1" applyAlignment="1" applyProtection="1">
      <alignment vertical="center"/>
      <protection locked="0"/>
    </xf>
    <xf numFmtId="2" fontId="7" fillId="3" borderId="39" xfId="0" applyNumberFormat="1" applyFont="1" applyFill="1" applyBorder="1" applyAlignment="1" applyProtection="1">
      <alignment vertical="center"/>
      <protection locked="0"/>
    </xf>
    <xf numFmtId="2" fontId="7" fillId="3" borderId="59" xfId="0" applyNumberFormat="1" applyFont="1" applyFill="1" applyBorder="1" applyAlignment="1" applyProtection="1">
      <alignment vertical="center"/>
      <protection locked="0"/>
    </xf>
    <xf numFmtId="4" fontId="7" fillId="3" borderId="59" xfId="0" applyNumberFormat="1" applyFont="1" applyFill="1" applyBorder="1" applyAlignment="1" applyProtection="1">
      <alignment vertical="center"/>
      <protection locked="0"/>
    </xf>
    <xf numFmtId="4" fontId="7" fillId="3" borderId="49" xfId="0" applyNumberFormat="1" applyFont="1" applyFill="1" applyBorder="1" applyAlignment="1" applyProtection="1">
      <alignment vertical="center"/>
      <protection locked="0"/>
    </xf>
    <xf numFmtId="4" fontId="7" fillId="3" borderId="71" xfId="0" applyNumberFormat="1" applyFont="1" applyFill="1" applyBorder="1" applyAlignment="1" applyProtection="1">
      <alignment vertical="center"/>
      <protection locked="0"/>
    </xf>
    <xf numFmtId="4" fontId="7" fillId="3" borderId="35" xfId="0" applyNumberFormat="1" applyFont="1" applyFill="1" applyBorder="1" applyAlignment="1" applyProtection="1">
      <alignment vertical="center"/>
      <protection locked="0"/>
    </xf>
    <xf numFmtId="2" fontId="16" fillId="3" borderId="55" xfId="2" applyNumberFormat="1" applyFont="1" applyFill="1" applyBorder="1" applyAlignment="1" applyProtection="1">
      <alignment horizontal="right" vertical="center"/>
      <protection locked="0"/>
    </xf>
    <xf numFmtId="2" fontId="16" fillId="3" borderId="39" xfId="2" applyNumberFormat="1" applyFont="1" applyFill="1" applyBorder="1" applyAlignment="1" applyProtection="1">
      <alignment horizontal="right" vertical="center"/>
      <protection locked="0"/>
    </xf>
    <xf numFmtId="4" fontId="7" fillId="3" borderId="44" xfId="0" applyNumberFormat="1" applyFont="1" applyFill="1" applyBorder="1" applyAlignment="1" applyProtection="1">
      <alignment vertical="center"/>
      <protection locked="0"/>
    </xf>
    <xf numFmtId="2" fontId="7" fillId="3" borderId="55" xfId="0" applyNumberFormat="1" applyFont="1" applyFill="1" applyBorder="1" applyAlignment="1" applyProtection="1">
      <alignment vertical="center"/>
      <protection locked="0"/>
    </xf>
    <xf numFmtId="4" fontId="36" fillId="3" borderId="39" xfId="0" applyNumberFormat="1" applyFont="1" applyFill="1" applyBorder="1" applyAlignment="1" applyProtection="1">
      <alignment vertical="center"/>
      <protection locked="0"/>
    </xf>
    <xf numFmtId="4" fontId="36" fillId="3" borderId="59" xfId="0" applyNumberFormat="1" applyFont="1" applyFill="1" applyBorder="1" applyAlignment="1" applyProtection="1">
      <alignment vertical="center"/>
      <protection locked="0"/>
    </xf>
    <xf numFmtId="4" fontId="7" fillId="3" borderId="65" xfId="0" applyNumberFormat="1" applyFont="1" applyFill="1" applyBorder="1" applyAlignment="1" applyProtection="1">
      <alignment vertical="center"/>
      <protection locked="0"/>
    </xf>
    <xf numFmtId="4" fontId="38" fillId="3" borderId="55" xfId="0" applyNumberFormat="1" applyFont="1" applyFill="1" applyBorder="1" applyAlignment="1" applyProtection="1">
      <alignment vertical="center"/>
      <protection locked="0"/>
    </xf>
    <xf numFmtId="4" fontId="38" fillId="3" borderId="39" xfId="0" applyNumberFormat="1" applyFont="1" applyFill="1" applyBorder="1" applyAlignment="1" applyProtection="1">
      <alignment vertical="center"/>
      <protection locked="0"/>
    </xf>
    <xf numFmtId="4" fontId="38" fillId="3" borderId="59" xfId="0" applyNumberFormat="1" applyFont="1" applyFill="1" applyBorder="1" applyAlignment="1" applyProtection="1">
      <alignment vertical="center"/>
      <protection locked="0"/>
    </xf>
    <xf numFmtId="4" fontId="38" fillId="3" borderId="65" xfId="0" applyNumberFormat="1" applyFont="1" applyFill="1" applyBorder="1" applyAlignment="1" applyProtection="1">
      <alignment vertical="center"/>
      <protection locked="0"/>
    </xf>
    <xf numFmtId="4" fontId="20" fillId="0" borderId="5" xfId="0" applyNumberFormat="1" applyFont="1" applyBorder="1" applyAlignment="1">
      <alignment horizontal="right" vertical="center"/>
    </xf>
    <xf numFmtId="49" fontId="26" fillId="0" borderId="96" xfId="2" applyNumberFormat="1" applyFont="1" applyBorder="1" applyAlignment="1">
      <alignment vertical="center"/>
    </xf>
    <xf numFmtId="0" fontId="38" fillId="0" borderId="96" xfId="0" applyFont="1" applyBorder="1" applyAlignment="1">
      <alignment horizontal="left" vertical="center"/>
    </xf>
    <xf numFmtId="0" fontId="36" fillId="0" borderId="96" xfId="0" applyFont="1" applyBorder="1" applyAlignment="1">
      <alignment vertical="center"/>
    </xf>
    <xf numFmtId="4" fontId="38" fillId="0" borderId="96" xfId="0" applyNumberFormat="1" applyFont="1" applyBorder="1" applyAlignment="1">
      <alignment vertical="center"/>
    </xf>
    <xf numFmtId="0" fontId="38" fillId="0" borderId="96" xfId="0" applyFont="1" applyBorder="1" applyAlignment="1">
      <alignment vertical="center"/>
    </xf>
    <xf numFmtId="4" fontId="7" fillId="0" borderId="96" xfId="0" applyNumberFormat="1" applyFont="1" applyBorder="1" applyAlignment="1">
      <alignment horizontal="right" vertical="center"/>
    </xf>
    <xf numFmtId="4" fontId="20" fillId="0" borderId="97" xfId="0" applyNumberFormat="1" applyFont="1" applyBorder="1" applyAlignment="1">
      <alignment horizontal="right" vertical="center"/>
    </xf>
    <xf numFmtId="0" fontId="0" fillId="0" borderId="96" xfId="0" applyBorder="1" applyAlignment="1">
      <alignment vertical="center"/>
    </xf>
    <xf numFmtId="49" fontId="26" fillId="0" borderId="98" xfId="2" applyNumberFormat="1" applyFont="1" applyBorder="1" applyAlignment="1">
      <alignment vertical="center"/>
    </xf>
    <xf numFmtId="0" fontId="38" fillId="0" borderId="98" xfId="0" applyFont="1" applyBorder="1" applyAlignment="1">
      <alignment horizontal="left" vertical="center"/>
    </xf>
    <xf numFmtId="0" fontId="36" fillId="0" borderId="98" xfId="0" applyFont="1" applyBorder="1" applyAlignment="1">
      <alignment vertical="center"/>
    </xf>
    <xf numFmtId="4" fontId="38" fillId="0" borderId="98" xfId="0" applyNumberFormat="1" applyFont="1" applyBorder="1" applyAlignment="1">
      <alignment vertical="center"/>
    </xf>
    <xf numFmtId="4" fontId="7" fillId="3" borderId="98" xfId="0" applyNumberFormat="1" applyFont="1" applyFill="1" applyBorder="1" applyAlignment="1" applyProtection="1">
      <alignment horizontal="right" vertical="center"/>
      <protection locked="0"/>
    </xf>
    <xf numFmtId="4" fontId="20" fillId="0" borderId="99" xfId="0" applyNumberFormat="1" applyFont="1" applyBorder="1" applyAlignment="1">
      <alignment horizontal="right" vertical="center"/>
    </xf>
    <xf numFmtId="0" fontId="0" fillId="0" borderId="98" xfId="0" applyBorder="1" applyAlignment="1">
      <alignment vertical="center"/>
    </xf>
    <xf numFmtId="2" fontId="7" fillId="0" borderId="49" xfId="0" applyNumberFormat="1" applyFont="1" applyBorder="1" applyAlignment="1">
      <alignment horizontal="right" vertical="center"/>
    </xf>
    <xf numFmtId="167" fontId="7" fillId="0" borderId="49" xfId="2" applyNumberFormat="1" applyFont="1" applyBorder="1" applyAlignment="1">
      <alignment vertical="center"/>
    </xf>
    <xf numFmtId="2" fontId="7" fillId="0" borderId="100" xfId="0" applyNumberFormat="1" applyFont="1" applyBorder="1" applyAlignment="1">
      <alignment horizontal="right" vertical="center"/>
    </xf>
    <xf numFmtId="0" fontId="26" fillId="0" borderId="102" xfId="0" applyFont="1" applyBorder="1" applyAlignment="1">
      <alignment horizontal="left" vertical="center" wrapText="1"/>
    </xf>
    <xf numFmtId="49" fontId="7" fillId="0" borderId="103" xfId="2" applyNumberFormat="1" applyFont="1" applyBorder="1" applyAlignment="1">
      <alignment horizontal="left" vertical="center"/>
    </xf>
    <xf numFmtId="49" fontId="7" fillId="0" borderId="103" xfId="2" applyNumberFormat="1" applyFont="1" applyBorder="1" applyAlignment="1" applyProtection="1">
      <alignment horizontal="left" vertical="center" wrapText="1"/>
    </xf>
    <xf numFmtId="0" fontId="26" fillId="0" borderId="96" xfId="0" applyFont="1" applyBorder="1" applyAlignment="1">
      <alignment horizontal="left" vertical="center" wrapText="1"/>
    </xf>
    <xf numFmtId="49" fontId="7" fillId="0" borderId="96" xfId="2" applyNumberFormat="1" applyFont="1" applyBorder="1" applyAlignment="1">
      <alignment horizontal="left" vertical="center"/>
    </xf>
    <xf numFmtId="4" fontId="7" fillId="0" borderId="103" xfId="2" applyNumberFormat="1" applyFont="1" applyBorder="1" applyAlignment="1">
      <alignment horizontal="left" vertical="center"/>
    </xf>
    <xf numFmtId="4" fontId="7" fillId="0" borderId="96" xfId="2" applyNumberFormat="1" applyFont="1" applyBorder="1" applyAlignment="1">
      <alignment horizontal="left" vertical="center"/>
    </xf>
    <xf numFmtId="4" fontId="7" fillId="3" borderId="104" xfId="0" applyNumberFormat="1" applyFont="1" applyFill="1" applyBorder="1" applyAlignment="1" applyProtection="1">
      <alignment vertical="center"/>
      <protection locked="0"/>
    </xf>
    <xf numFmtId="4" fontId="20" fillId="0" borderId="96" xfId="0" applyNumberFormat="1" applyFont="1" applyBorder="1" applyAlignment="1">
      <alignment horizontal="right" vertical="center"/>
    </xf>
    <xf numFmtId="167" fontId="7" fillId="0" borderId="101" xfId="2" applyNumberFormat="1" applyFont="1" applyBorder="1" applyAlignment="1">
      <alignment vertical="center"/>
    </xf>
    <xf numFmtId="165" fontId="7" fillId="0" borderId="101" xfId="2" applyNumberFormat="1" applyFont="1" applyBorder="1" applyAlignment="1">
      <alignment vertical="center"/>
    </xf>
    <xf numFmtId="4" fontId="23" fillId="0" borderId="25" xfId="0" applyNumberFormat="1" applyFont="1" applyBorder="1"/>
    <xf numFmtId="4" fontId="23" fillId="0" borderId="48" xfId="0" applyNumberFormat="1" applyFont="1" applyBorder="1"/>
    <xf numFmtId="4" fontId="29" fillId="0" borderId="38" xfId="0" applyNumberFormat="1" applyFont="1" applyBorder="1"/>
    <xf numFmtId="4" fontId="23" fillId="0" borderId="56" xfId="0" applyNumberFormat="1" applyFont="1" applyBorder="1"/>
    <xf numFmtId="169" fontId="23" fillId="0" borderId="39" xfId="0" applyNumberFormat="1" applyFont="1" applyBorder="1"/>
    <xf numFmtId="169" fontId="23" fillId="0" borderId="49" xfId="0" applyNumberFormat="1" applyFont="1" applyBorder="1"/>
    <xf numFmtId="4" fontId="23" fillId="0" borderId="46" xfId="1" applyNumberFormat="1" applyFont="1" applyFill="1" applyBorder="1" applyAlignment="1">
      <alignment horizontal="right"/>
    </xf>
    <xf numFmtId="4" fontId="6" fillId="0" borderId="44" xfId="0" applyNumberFormat="1" applyFont="1" applyFill="1" applyBorder="1"/>
    <xf numFmtId="4" fontId="6" fillId="0" borderId="47" xfId="0" applyNumberFormat="1" applyFont="1" applyFill="1" applyBorder="1"/>
    <xf numFmtId="4" fontId="6" fillId="0" borderId="53" xfId="0" applyNumberFormat="1" applyFont="1" applyFill="1" applyBorder="1"/>
    <xf numFmtId="4" fontId="6" fillId="0" borderId="48" xfId="0" applyNumberFormat="1" applyFont="1" applyFill="1" applyBorder="1"/>
    <xf numFmtId="4" fontId="23" fillId="0" borderId="39" xfId="0" applyNumberFormat="1" applyFont="1" applyFill="1" applyBorder="1"/>
    <xf numFmtId="4" fontId="12" fillId="0" borderId="39" xfId="0" applyNumberFormat="1" applyFont="1" applyFill="1" applyBorder="1"/>
    <xf numFmtId="4" fontId="12" fillId="0" borderId="45" xfId="0" applyNumberFormat="1" applyFont="1" applyFill="1" applyBorder="1"/>
    <xf numFmtId="4" fontId="23" fillId="0" borderId="46" xfId="0" applyNumberFormat="1" applyFont="1" applyFill="1" applyBorder="1"/>
    <xf numFmtId="4" fontId="16" fillId="0" borderId="39" xfId="0" applyNumberFormat="1" applyFont="1" applyFill="1" applyBorder="1"/>
    <xf numFmtId="4" fontId="16" fillId="0" borderId="45" xfId="0" applyNumberFormat="1" applyFont="1" applyFill="1" applyBorder="1"/>
    <xf numFmtId="4" fontId="23" fillId="0" borderId="54" xfId="0" applyNumberFormat="1" applyFont="1" applyFill="1" applyBorder="1"/>
    <xf numFmtId="4" fontId="23" fillId="0" borderId="59" xfId="0" applyNumberFormat="1" applyFont="1" applyFill="1" applyBorder="1"/>
    <xf numFmtId="4" fontId="16" fillId="0" borderId="59" xfId="0" applyNumberFormat="1" applyFont="1" applyFill="1" applyBorder="1"/>
    <xf numFmtId="4" fontId="16" fillId="0" borderId="56" xfId="0" applyNumberFormat="1" applyFont="1" applyFill="1" applyBorder="1"/>
    <xf numFmtId="4" fontId="23" fillId="0" borderId="61" xfId="0" applyNumberFormat="1" applyFont="1" applyFill="1" applyBorder="1"/>
    <xf numFmtId="4" fontId="23" fillId="0" borderId="55" xfId="0" applyNumberFormat="1" applyFont="1" applyFill="1" applyBorder="1"/>
    <xf numFmtId="4" fontId="16" fillId="0" borderId="44" xfId="0" applyNumberFormat="1" applyFont="1" applyFill="1" applyBorder="1"/>
    <xf numFmtId="4" fontId="16" fillId="0" borderId="47" xfId="0" applyNumberFormat="1" applyFont="1" applyFill="1" applyBorder="1"/>
    <xf numFmtId="4" fontId="23" fillId="0" borderId="29" xfId="0" applyNumberFormat="1" applyFont="1" applyFill="1" applyBorder="1"/>
    <xf numFmtId="4" fontId="16" fillId="0" borderId="55" xfId="0" applyNumberFormat="1" applyFont="1" applyFill="1" applyBorder="1"/>
    <xf numFmtId="4" fontId="16" fillId="0" borderId="25" xfId="0" applyNumberFormat="1" applyFont="1" applyFill="1" applyBorder="1"/>
    <xf numFmtId="4" fontId="23" fillId="0" borderId="3" xfId="0" applyNumberFormat="1" applyFont="1" applyFill="1" applyBorder="1"/>
    <xf numFmtId="4" fontId="1" fillId="0" borderId="45" xfId="0" applyNumberFormat="1" applyFont="1" applyFill="1" applyBorder="1"/>
    <xf numFmtId="4" fontId="23" fillId="0" borderId="52" xfId="0" applyNumberFormat="1" applyFont="1" applyFill="1" applyBorder="1"/>
    <xf numFmtId="4" fontId="23" fillId="0" borderId="53" xfId="0" applyNumberFormat="1" applyFont="1" applyFill="1" applyBorder="1"/>
    <xf numFmtId="4" fontId="1" fillId="0" borderId="53" xfId="0" applyNumberFormat="1" applyFont="1" applyFill="1" applyBorder="1"/>
    <xf numFmtId="4" fontId="23" fillId="0" borderId="62" xfId="0" applyNumberFormat="1" applyFont="1" applyFill="1" applyBorder="1"/>
    <xf numFmtId="4" fontId="23" fillId="0" borderId="49" xfId="0" applyNumberFormat="1" applyFont="1" applyFill="1" applyBorder="1"/>
    <xf numFmtId="4" fontId="1" fillId="0" borderId="39" xfId="0" applyNumberFormat="1" applyFont="1" applyFill="1" applyBorder="1"/>
    <xf numFmtId="4" fontId="1" fillId="0" borderId="63" xfId="0" applyNumberFormat="1" applyFont="1" applyFill="1" applyBorder="1"/>
    <xf numFmtId="4" fontId="1" fillId="0" borderId="59" xfId="0" applyNumberFormat="1" applyFont="1" applyFill="1" applyBorder="1"/>
    <xf numFmtId="4" fontId="1" fillId="0" borderId="56" xfId="0" applyNumberFormat="1" applyFont="1" applyFill="1" applyBorder="1"/>
    <xf numFmtId="4" fontId="29" fillId="2" borderId="34" xfId="0" applyNumberFormat="1" applyFont="1" applyFill="1" applyBorder="1"/>
    <xf numFmtId="4" fontId="29" fillId="2" borderId="35" xfId="0" applyNumberFormat="1" applyFont="1" applyFill="1" applyBorder="1"/>
    <xf numFmtId="4" fontId="30" fillId="2" borderId="35" xfId="0" applyNumberFormat="1" applyFont="1" applyFill="1" applyBorder="1"/>
    <xf numFmtId="4" fontId="30" fillId="2" borderId="36" xfId="0" applyNumberFormat="1" applyFont="1" applyFill="1" applyBorder="1"/>
    <xf numFmtId="4" fontId="7" fillId="0" borderId="41" xfId="0" applyNumberFormat="1" applyFont="1" applyFill="1" applyBorder="1" applyAlignment="1">
      <alignment horizontal="right"/>
    </xf>
    <xf numFmtId="4" fontId="7" fillId="0" borderId="44" xfId="0" applyNumberFormat="1" applyFont="1" applyFill="1" applyBorder="1" applyAlignment="1">
      <alignment horizontal="right"/>
    </xf>
    <xf numFmtId="4" fontId="20" fillId="0" borderId="47" xfId="0" applyNumberFormat="1" applyFont="1" applyFill="1" applyBorder="1" applyAlignment="1">
      <alignment horizontal="right"/>
    </xf>
    <xf numFmtId="4" fontId="7" fillId="0" borderId="52" xfId="0" applyNumberFormat="1" applyFont="1" applyFill="1" applyBorder="1" applyAlignment="1">
      <alignment horizontal="right"/>
    </xf>
    <xf numFmtId="4" fontId="7" fillId="0" borderId="55" xfId="0" applyNumberFormat="1" applyFont="1" applyFill="1" applyBorder="1" applyAlignment="1">
      <alignment horizontal="right"/>
    </xf>
    <xf numFmtId="4" fontId="20" fillId="0" borderId="48" xfId="0" applyNumberFormat="1" applyFont="1" applyFill="1" applyBorder="1" applyAlignment="1">
      <alignment horizontal="right"/>
    </xf>
    <xf numFmtId="4" fontId="6" fillId="0" borderId="43" xfId="0" applyNumberFormat="1" applyFont="1" applyFill="1" applyBorder="1" applyAlignment="1">
      <alignment horizontal="right"/>
    </xf>
    <xf numFmtId="4" fontId="30" fillId="2" borderId="38" xfId="0" applyNumberFormat="1" applyFont="1" applyFill="1" applyBorder="1" applyAlignment="1">
      <alignment horizontal="right"/>
    </xf>
    <xf numFmtId="4" fontId="20" fillId="0" borderId="36" xfId="0" applyNumberFormat="1" applyFont="1" applyBorder="1" applyAlignment="1">
      <alignment horizontal="right"/>
    </xf>
    <xf numFmtId="4" fontId="30" fillId="2" borderId="64" xfId="0" applyNumberFormat="1" applyFont="1" applyFill="1" applyBorder="1" applyAlignment="1">
      <alignment horizontal="right"/>
    </xf>
    <xf numFmtId="0" fontId="0" fillId="0" borderId="8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11" xfId="0" applyBorder="1" applyProtection="1">
      <protection locked="0"/>
    </xf>
    <xf numFmtId="49" fontId="7" fillId="0" borderId="105" xfId="2" applyNumberFormat="1" applyFont="1" applyBorder="1" applyAlignment="1">
      <alignment horizontal="left" vertical="center"/>
    </xf>
    <xf numFmtId="49" fontId="7" fillId="0" borderId="105" xfId="2" applyNumberFormat="1" applyFont="1" applyBorder="1" applyAlignment="1" applyProtection="1">
      <alignment horizontal="left" vertical="center" wrapText="1"/>
    </xf>
    <xf numFmtId="2" fontId="7" fillId="0" borderId="105" xfId="0" applyNumberFormat="1" applyFont="1" applyBorder="1" applyAlignment="1">
      <alignment horizontal="right" vertical="center"/>
    </xf>
    <xf numFmtId="4" fontId="7" fillId="0" borderId="105" xfId="2" applyNumberFormat="1" applyFont="1" applyBorder="1" applyAlignment="1">
      <alignment horizontal="left" vertical="center"/>
    </xf>
    <xf numFmtId="4" fontId="7" fillId="3" borderId="106" xfId="0" applyNumberFormat="1" applyFont="1" applyFill="1" applyBorder="1" applyAlignment="1" applyProtection="1">
      <alignment vertical="center"/>
      <protection locked="0"/>
    </xf>
    <xf numFmtId="167" fontId="7" fillId="0" borderId="106" xfId="2" applyNumberFormat="1" applyFont="1" applyBorder="1" applyAlignment="1">
      <alignment vertical="center"/>
    </xf>
    <xf numFmtId="165" fontId="7" fillId="0" borderId="107" xfId="2" applyNumberFormat="1" applyFont="1" applyBorder="1" applyAlignment="1">
      <alignment vertical="center"/>
    </xf>
    <xf numFmtId="0" fontId="26" fillId="0" borderId="105" xfId="0" applyFont="1" applyBorder="1" applyAlignment="1">
      <alignment horizontal="left" vertical="center" wrapText="1"/>
    </xf>
    <xf numFmtId="0" fontId="0" fillId="0" borderId="66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7" xfId="0" applyBorder="1" applyAlignment="1">
      <alignment horizontal="left"/>
    </xf>
    <xf numFmtId="0" fontId="1" fillId="0" borderId="30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41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3" xfId="0" applyBorder="1" applyAlignment="1">
      <alignment horizontal="left"/>
    </xf>
    <xf numFmtId="0" fontId="34" fillId="2" borderId="16" xfId="0" applyNumberFormat="1" applyFont="1" applyFill="1" applyBorder="1" applyAlignment="1">
      <alignment horizontal="left"/>
    </xf>
    <xf numFmtId="0" fontId="34" fillId="2" borderId="1" xfId="0" applyNumberFormat="1" applyFont="1" applyFill="1" applyBorder="1" applyAlignment="1">
      <alignment horizontal="left"/>
    </xf>
    <xf numFmtId="0" fontId="34" fillId="2" borderId="3" xfId="0" applyNumberFormat="1" applyFont="1" applyFill="1" applyBorder="1" applyAlignment="1">
      <alignment horizontal="left"/>
    </xf>
    <xf numFmtId="0" fontId="49" fillId="0" borderId="37" xfId="0" applyFont="1" applyFill="1" applyBorder="1" applyAlignment="1">
      <alignment horizontal="left"/>
    </xf>
    <xf numFmtId="0" fontId="49" fillId="0" borderId="43" xfId="0" applyFont="1" applyFill="1" applyBorder="1" applyAlignment="1">
      <alignment horizontal="left"/>
    </xf>
    <xf numFmtId="0" fontId="49" fillId="0" borderId="40" xfId="0" applyFont="1" applyFill="1" applyBorder="1" applyAlignment="1">
      <alignment horizontal="left"/>
    </xf>
    <xf numFmtId="0" fontId="34" fillId="0" borderId="15" xfId="0" applyFont="1" applyFill="1" applyBorder="1" applyAlignment="1">
      <alignment horizontal="left"/>
    </xf>
    <xf numFmtId="0" fontId="34" fillId="0" borderId="4" xfId="0" applyFont="1" applyFill="1" applyBorder="1" applyAlignment="1">
      <alignment horizontal="left"/>
    </xf>
    <xf numFmtId="0" fontId="34" fillId="0" borderId="82" xfId="0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6" fillId="0" borderId="68" xfId="0" applyFont="1" applyBorder="1" applyAlignment="1" applyProtection="1">
      <alignment horizontal="left"/>
      <protection locked="0"/>
    </xf>
    <xf numFmtId="0" fontId="6" fillId="0" borderId="2" xfId="0" applyFont="1" applyBorder="1" applyAlignment="1" applyProtection="1">
      <alignment horizontal="left"/>
      <protection locked="0"/>
    </xf>
    <xf numFmtId="0" fontId="6" fillId="0" borderId="83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left" vertical="top" wrapText="1"/>
    </xf>
    <xf numFmtId="0" fontId="12" fillId="0" borderId="15" xfId="0" applyFont="1" applyBorder="1" applyAlignment="1">
      <alignment horizontal="left"/>
    </xf>
    <xf numFmtId="0" fontId="12" fillId="0" borderId="82" xfId="0" applyFont="1" applyBorder="1" applyAlignment="1">
      <alignment horizontal="left"/>
    </xf>
    <xf numFmtId="0" fontId="12" fillId="0" borderId="14" xfId="0" applyFont="1" applyBorder="1" applyAlignment="1">
      <alignment horizontal="left"/>
    </xf>
    <xf numFmtId="0" fontId="12" fillId="0" borderId="52" xfId="0" applyFont="1" applyBorder="1" applyAlignment="1">
      <alignment horizontal="left"/>
    </xf>
    <xf numFmtId="0" fontId="1" fillId="0" borderId="16" xfId="2" applyFont="1" applyFill="1" applyBorder="1" applyAlignment="1">
      <alignment horizontal="left"/>
    </xf>
    <xf numFmtId="0" fontId="1" fillId="0" borderId="1" xfId="2" applyFont="1" applyFill="1" applyBorder="1" applyAlignment="1">
      <alignment horizontal="left"/>
    </xf>
    <xf numFmtId="0" fontId="1" fillId="0" borderId="17" xfId="2" applyFont="1" applyFill="1" applyBorder="1" applyAlignment="1">
      <alignment horizontal="left"/>
    </xf>
    <xf numFmtId="0" fontId="1" fillId="0" borderId="26" xfId="2" applyFont="1" applyFill="1" applyBorder="1" applyAlignment="1">
      <alignment horizontal="left"/>
    </xf>
    <xf numFmtId="0" fontId="1" fillId="0" borderId="27" xfId="2" applyFont="1" applyFill="1" applyBorder="1" applyAlignment="1">
      <alignment horizontal="left"/>
    </xf>
    <xf numFmtId="0" fontId="1" fillId="0" borderId="84" xfId="2" applyFont="1" applyFill="1" applyBorder="1" applyAlignment="1">
      <alignment horizontal="left"/>
    </xf>
    <xf numFmtId="0" fontId="1" fillId="0" borderId="31" xfId="2" applyFont="1" applyFill="1" applyBorder="1" applyAlignment="1">
      <alignment horizontal="left"/>
    </xf>
    <xf numFmtId="0" fontId="1" fillId="0" borderId="32" xfId="2" applyFont="1" applyFill="1" applyBorder="1" applyAlignment="1">
      <alignment horizontal="left"/>
    </xf>
    <xf numFmtId="0" fontId="1" fillId="0" borderId="85" xfId="2" applyFont="1" applyFill="1" applyBorder="1" applyAlignment="1">
      <alignment horizontal="left"/>
    </xf>
    <xf numFmtId="0" fontId="1" fillId="0" borderId="30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/>
    </xf>
    <xf numFmtId="0" fontId="1" fillId="0" borderId="83" xfId="2" applyFont="1" applyFill="1" applyBorder="1" applyAlignment="1">
      <alignment horizontal="left"/>
    </xf>
    <xf numFmtId="0" fontId="7" fillId="0" borderId="26" xfId="0" applyFont="1" applyFill="1" applyBorder="1" applyAlignment="1">
      <alignment horizontal="left"/>
    </xf>
    <xf numFmtId="0" fontId="7" fillId="0" borderId="27" xfId="0" applyFont="1" applyFill="1" applyBorder="1" applyAlignment="1">
      <alignment horizontal="left"/>
    </xf>
    <xf numFmtId="0" fontId="7" fillId="0" borderId="84" xfId="0" applyFont="1" applyFill="1" applyBorder="1" applyAlignment="1">
      <alignment horizontal="left"/>
    </xf>
    <xf numFmtId="0" fontId="7" fillId="0" borderId="86" xfId="2" applyFont="1" applyBorder="1" applyAlignment="1">
      <alignment horizontal="left"/>
    </xf>
    <xf numFmtId="0" fontId="7" fillId="0" borderId="87" xfId="2" applyFont="1" applyBorder="1" applyAlignment="1">
      <alignment horizontal="left"/>
    </xf>
    <xf numFmtId="49" fontId="7" fillId="0" borderId="88" xfId="2" applyNumberFormat="1" applyFont="1" applyBorder="1" applyAlignment="1">
      <alignment horizontal="left"/>
    </xf>
    <xf numFmtId="49" fontId="7" fillId="0" borderId="82" xfId="2" applyNumberFormat="1" applyFont="1" applyBorder="1" applyAlignment="1">
      <alignment horizontal="left"/>
    </xf>
    <xf numFmtId="0" fontId="6" fillId="0" borderId="21" xfId="0" applyFont="1" applyFill="1" applyBorder="1" applyAlignment="1">
      <alignment horizontal="left"/>
    </xf>
    <xf numFmtId="0" fontId="6" fillId="0" borderId="22" xfId="0" applyFont="1" applyFill="1" applyBorder="1" applyAlignment="1">
      <alignment horizontal="left"/>
    </xf>
    <xf numFmtId="0" fontId="6" fillId="0" borderId="23" xfId="0" applyFont="1" applyFill="1" applyBorder="1" applyAlignment="1">
      <alignment horizontal="left"/>
    </xf>
    <xf numFmtId="0" fontId="34" fillId="2" borderId="89" xfId="2" applyFont="1" applyFill="1" applyBorder="1" applyAlignment="1">
      <alignment horizontal="left"/>
    </xf>
    <xf numFmtId="0" fontId="34" fillId="2" borderId="90" xfId="2" applyFont="1" applyFill="1" applyBorder="1" applyAlignment="1">
      <alignment horizontal="left"/>
    </xf>
    <xf numFmtId="0" fontId="34" fillId="2" borderId="91" xfId="2" applyFont="1" applyFill="1" applyBorder="1" applyAlignment="1">
      <alignment horizontal="left"/>
    </xf>
    <xf numFmtId="0" fontId="34" fillId="0" borderId="5" xfId="2" applyFont="1" applyBorder="1" applyAlignment="1">
      <alignment horizontal="left"/>
    </xf>
    <xf numFmtId="0" fontId="34" fillId="0" borderId="4" xfId="2" applyFont="1" applyBorder="1" applyAlignment="1">
      <alignment horizontal="left"/>
    </xf>
    <xf numFmtId="0" fontId="34" fillId="0" borderId="92" xfId="2" applyFont="1" applyBorder="1" applyAlignment="1">
      <alignment horizontal="left"/>
    </xf>
    <xf numFmtId="49" fontId="7" fillId="0" borderId="93" xfId="2" applyNumberFormat="1" applyFont="1" applyBorder="1" applyAlignment="1">
      <alignment horizontal="left"/>
    </xf>
    <xf numFmtId="49" fontId="7" fillId="0" borderId="94" xfId="2" applyNumberFormat="1" applyFont="1" applyBorder="1" applyAlignment="1">
      <alignment horizontal="left"/>
    </xf>
    <xf numFmtId="0" fontId="7" fillId="0" borderId="16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7" fillId="0" borderId="17" xfId="0" applyFont="1" applyFill="1" applyBorder="1" applyAlignment="1">
      <alignment horizontal="left"/>
    </xf>
    <xf numFmtId="0" fontId="49" fillId="0" borderId="95" xfId="2" applyFont="1" applyBorder="1" applyAlignment="1">
      <alignment horizontal="left"/>
    </xf>
    <xf numFmtId="0" fontId="34" fillId="0" borderId="78" xfId="2" applyFont="1" applyBorder="1" applyAlignment="1">
      <alignment horizontal="left"/>
    </xf>
    <xf numFmtId="0" fontId="34" fillId="0" borderId="79" xfId="2" applyFont="1" applyBorder="1" applyAlignment="1">
      <alignment horizontal="left"/>
    </xf>
    <xf numFmtId="0" fontId="12" fillId="0" borderId="21" xfId="0" applyFont="1" applyFill="1" applyBorder="1" applyAlignment="1">
      <alignment horizontal="left"/>
    </xf>
    <xf numFmtId="0" fontId="12" fillId="0" borderId="22" xfId="0" applyFont="1" applyFill="1" applyBorder="1" applyAlignment="1">
      <alignment horizontal="left"/>
    </xf>
    <xf numFmtId="0" fontId="12" fillId="0" borderId="23" xfId="0" applyFont="1" applyFill="1" applyBorder="1" applyAlignment="1">
      <alignment horizontal="left"/>
    </xf>
    <xf numFmtId="0" fontId="1" fillId="0" borderId="14" xfId="2" applyFont="1" applyFill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11" xfId="2" applyFont="1" applyFill="1" applyBorder="1" applyAlignment="1">
      <alignment horizontal="left"/>
    </xf>
    <xf numFmtId="0" fontId="6" fillId="0" borderId="37" xfId="0" applyFont="1" applyFill="1" applyBorder="1" applyAlignment="1">
      <alignment horizontal="left"/>
    </xf>
    <xf numFmtId="0" fontId="6" fillId="0" borderId="43" xfId="0" applyFont="1" applyFill="1" applyBorder="1" applyAlignment="1">
      <alignment horizontal="left"/>
    </xf>
    <xf numFmtId="0" fontId="6" fillId="0" borderId="13" xfId="0" applyFont="1" applyFill="1" applyBorder="1" applyAlignment="1">
      <alignment horizontal="left"/>
    </xf>
    <xf numFmtId="0" fontId="13" fillId="0" borderId="0" xfId="0" applyFont="1" applyFill="1" applyAlignment="1">
      <alignment horizontal="center"/>
    </xf>
    <xf numFmtId="0" fontId="7" fillId="0" borderId="21" xfId="0" applyFont="1" applyFill="1" applyBorder="1" applyAlignment="1">
      <alignment horizontal="left"/>
    </xf>
    <xf numFmtId="0" fontId="7" fillId="0" borderId="22" xfId="0" applyFont="1" applyFill="1" applyBorder="1" applyAlignment="1">
      <alignment horizontal="left"/>
    </xf>
    <xf numFmtId="0" fontId="7" fillId="0" borderId="23" xfId="0" applyFont="1" applyFill="1" applyBorder="1" applyAlignment="1">
      <alignment horizontal="left"/>
    </xf>
    <xf numFmtId="0" fontId="18" fillId="0" borderId="0" xfId="2" applyFont="1" applyAlignment="1">
      <alignment horizontal="left"/>
    </xf>
    <xf numFmtId="0" fontId="7" fillId="0" borderId="93" xfId="2" applyFont="1" applyBorder="1" applyAlignment="1">
      <alignment horizontal="left"/>
    </xf>
    <xf numFmtId="0" fontId="7" fillId="0" borderId="94" xfId="2" applyFont="1" applyBorder="1" applyAlignment="1">
      <alignment horizontal="left"/>
    </xf>
    <xf numFmtId="0" fontId="34" fillId="2" borderId="87" xfId="2" applyFont="1" applyFill="1" applyBorder="1" applyAlignment="1">
      <alignment horizontal="left"/>
    </xf>
    <xf numFmtId="0" fontId="9" fillId="0" borderId="2" xfId="0" applyFont="1" applyBorder="1" applyAlignment="1">
      <alignment horizontal="left" vertical="center"/>
    </xf>
    <xf numFmtId="0" fontId="34" fillId="0" borderId="10" xfId="2" applyFont="1" applyBorder="1" applyAlignment="1">
      <alignment horizontal="left"/>
    </xf>
    <xf numFmtId="0" fontId="34" fillId="0" borderId="0" xfId="2" applyFont="1" applyAlignment="1">
      <alignment horizontal="left"/>
    </xf>
    <xf numFmtId="0" fontId="34" fillId="0" borderId="52" xfId="2" applyFont="1" applyBorder="1" applyAlignment="1">
      <alignment horizontal="left"/>
    </xf>
    <xf numFmtId="0" fontId="7" fillId="0" borderId="51" xfId="2" applyFont="1" applyBorder="1" applyAlignment="1">
      <alignment horizontal="left"/>
    </xf>
    <xf numFmtId="0" fontId="7" fillId="0" borderId="52" xfId="2" applyFont="1" applyBorder="1" applyAlignment="1">
      <alignment horizontal="left"/>
    </xf>
    <xf numFmtId="49" fontId="19" fillId="0" borderId="0" xfId="2" applyNumberFormat="1" applyFont="1" applyAlignment="1">
      <alignment horizontal="left"/>
    </xf>
    <xf numFmtId="0" fontId="34" fillId="0" borderId="94" xfId="2" applyFont="1" applyBorder="1" applyAlignment="1">
      <alignment horizontal="left"/>
    </xf>
    <xf numFmtId="0" fontId="9" fillId="0" borderId="27" xfId="0" applyFont="1" applyBorder="1" applyAlignment="1">
      <alignment horizontal="left" vertical="center"/>
    </xf>
    <xf numFmtId="0" fontId="9" fillId="0" borderId="68" xfId="0" applyFont="1" applyBorder="1" applyAlignment="1">
      <alignment horizontal="left" vertical="center"/>
    </xf>
    <xf numFmtId="0" fontId="9" fillId="0" borderId="55" xfId="0" applyFont="1" applyBorder="1" applyAlignment="1">
      <alignment horizontal="left" vertical="center"/>
    </xf>
    <xf numFmtId="0" fontId="0" fillId="4" borderId="15" xfId="0" applyFill="1" applyBorder="1"/>
    <xf numFmtId="0" fontId="0" fillId="4" borderId="4" xfId="0" applyFill="1" applyBorder="1"/>
    <xf numFmtId="0" fontId="0" fillId="4" borderId="5" xfId="0" applyNumberFormat="1" applyFill="1" applyBorder="1" applyAlignment="1">
      <alignment horizontal="right"/>
    </xf>
    <xf numFmtId="0" fontId="0" fillId="4" borderId="5" xfId="0" applyFill="1" applyBorder="1"/>
    <xf numFmtId="169" fontId="31" fillId="4" borderId="39" xfId="0" applyNumberFormat="1" applyFont="1" applyFill="1" applyBorder="1"/>
    <xf numFmtId="0" fontId="8" fillId="0" borderId="32" xfId="0" applyFont="1" applyFill="1" applyBorder="1" applyAlignment="1">
      <alignment horizontal="left"/>
    </xf>
    <xf numFmtId="0" fontId="8" fillId="0" borderId="80" xfId="0" applyFont="1" applyFill="1" applyBorder="1" applyAlignment="1">
      <alignment horizontal="left"/>
    </xf>
    <xf numFmtId="0" fontId="8" fillId="0" borderId="33" xfId="0" applyFont="1" applyFill="1" applyBorder="1"/>
    <xf numFmtId="169" fontId="31" fillId="0" borderId="38" xfId="0" applyNumberFormat="1" applyFont="1" applyFill="1" applyBorder="1"/>
    <xf numFmtId="0" fontId="52" fillId="0" borderId="31" xfId="0" applyFont="1" applyFill="1" applyBorder="1" applyAlignment="1">
      <alignment horizontal="left"/>
    </xf>
  </cellXfs>
  <cellStyles count="3">
    <cellStyle name="Čárka" xfId="1" builtinId="3"/>
    <cellStyle name="Normální" xfId="0" builtinId="0"/>
    <cellStyle name="normální_POL.XLS" xfId="2"/>
  </cellStyles>
  <dxfs count="0"/>
  <tableStyles count="0" defaultTableStyle="TableStyleMedium2" defaultPivotStyle="PivotStyleLight16"/>
  <colors>
    <mruColors>
      <color rgb="FF0008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ozpo&#269;et%20-%20Formul&#225;&#34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TAKA~1\LOCALS~1\Temp\Rar$DI31.756\SO%2001%20-%20ZTI%20-%20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6">
          <cell r="C6" t="str">
            <v>Vodovod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 1"/>
      <sheetName val="Položky 2"/>
    </sheetNames>
    <sheetDataSet>
      <sheetData sheetId="0"/>
      <sheetData sheetId="1" refreshError="1">
        <row r="10">
          <cell r="E10">
            <v>0</v>
          </cell>
          <cell r="F10">
            <v>293017.04755400005</v>
          </cell>
          <cell r="G10">
            <v>0</v>
          </cell>
          <cell r="H10">
            <v>0</v>
          </cell>
          <cell r="I10">
            <v>0</v>
          </cell>
        </row>
        <row r="16">
          <cell r="H16">
            <v>8057.968807735002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defaultGridColor="0" topLeftCell="A25" colorId="12" zoomScale="110" zoomScaleNormal="110" workbookViewId="0">
      <selection activeCell="B16" sqref="B16"/>
    </sheetView>
  </sheetViews>
  <sheetFormatPr defaultRowHeight="12.75" x14ac:dyDescent="0.2"/>
  <cols>
    <col min="2" max="2" width="15.5703125" customWidth="1"/>
    <col min="3" max="3" width="17.7109375" customWidth="1"/>
    <col min="5" max="5" width="20.42578125" customWidth="1"/>
    <col min="6" max="6" width="19.85546875" customWidth="1"/>
    <col min="7" max="7" width="13.7109375" customWidth="1"/>
  </cols>
  <sheetData>
    <row r="1" spans="1:7" ht="18" x14ac:dyDescent="0.25">
      <c r="A1" s="8" t="s">
        <v>53</v>
      </c>
      <c r="B1" s="9"/>
      <c r="C1" s="77"/>
      <c r="D1" s="77"/>
      <c r="E1" s="77"/>
      <c r="F1" s="9"/>
      <c r="G1" s="9"/>
    </row>
    <row r="2" spans="1:7" ht="13.5" thickBot="1" x14ac:dyDescent="0.25"/>
    <row r="3" spans="1:7" x14ac:dyDescent="0.2">
      <c r="A3" s="612" t="s">
        <v>54</v>
      </c>
      <c r="B3" s="613"/>
      <c r="C3" s="613"/>
      <c r="D3" s="613"/>
      <c r="E3" s="614"/>
      <c r="F3" s="610" t="s">
        <v>303</v>
      </c>
      <c r="G3" s="611"/>
    </row>
    <row r="4" spans="1:7" ht="14.25" x14ac:dyDescent="0.2">
      <c r="A4" s="617" t="s">
        <v>659</v>
      </c>
      <c r="B4" s="618"/>
      <c r="C4" s="618"/>
      <c r="D4" s="618"/>
      <c r="E4" s="619"/>
      <c r="F4" s="14"/>
      <c r="G4" s="15"/>
    </row>
    <row r="5" spans="1:7" x14ac:dyDescent="0.2">
      <c r="A5" s="615" t="s">
        <v>131</v>
      </c>
      <c r="B5" s="605"/>
      <c r="C5" s="605"/>
      <c r="D5" s="605"/>
      <c r="E5" s="616"/>
      <c r="F5" s="7" t="s">
        <v>55</v>
      </c>
      <c r="G5" s="16"/>
    </row>
    <row r="6" spans="1:7" ht="14.25" x14ac:dyDescent="0.2">
      <c r="A6" s="623"/>
      <c r="B6" s="624"/>
      <c r="C6" s="624"/>
      <c r="D6" s="624"/>
      <c r="E6" s="625"/>
      <c r="F6" s="3"/>
      <c r="G6" s="15"/>
    </row>
    <row r="7" spans="1:7" ht="15.75" customHeight="1" thickBot="1" x14ac:dyDescent="0.25">
      <c r="A7" s="620" t="s">
        <v>657</v>
      </c>
      <c r="B7" s="621"/>
      <c r="C7" s="621"/>
      <c r="D7" s="621"/>
      <c r="E7" s="622"/>
      <c r="F7" s="75"/>
      <c r="G7" s="17"/>
    </row>
    <row r="8" spans="1:7" x14ac:dyDescent="0.2">
      <c r="A8" s="607" t="s">
        <v>127</v>
      </c>
      <c r="B8" s="608"/>
      <c r="C8" s="608"/>
      <c r="D8" s="609"/>
      <c r="E8" s="19" t="s">
        <v>56</v>
      </c>
      <c r="F8" s="20"/>
      <c r="G8" s="21">
        <v>0</v>
      </c>
    </row>
    <row r="9" spans="1:7" x14ac:dyDescent="0.2">
      <c r="A9" s="615" t="s">
        <v>128</v>
      </c>
      <c r="B9" s="605"/>
      <c r="C9" s="605"/>
      <c r="D9" s="616"/>
      <c r="E9" s="7" t="s">
        <v>129</v>
      </c>
      <c r="F9" s="6"/>
      <c r="G9" s="23">
        <f>IF(PocetMJ=0,,ROUND((F31+F33)/PocetMJ,1))</f>
        <v>0</v>
      </c>
    </row>
    <row r="10" spans="1:7" x14ac:dyDescent="0.2">
      <c r="A10" s="24" t="s">
        <v>57</v>
      </c>
      <c r="B10" s="2"/>
      <c r="C10" s="2"/>
      <c r="D10" s="2"/>
      <c r="E10" s="604" t="s">
        <v>302</v>
      </c>
      <c r="F10" s="605"/>
      <c r="G10" s="606"/>
    </row>
    <row r="11" spans="1:7" x14ac:dyDescent="0.2">
      <c r="A11" s="18" t="s">
        <v>58</v>
      </c>
      <c r="B11" s="3"/>
      <c r="C11" s="3"/>
      <c r="D11" s="3"/>
      <c r="E11" s="593" t="s">
        <v>59</v>
      </c>
      <c r="F11" s="594"/>
      <c r="G11" s="595"/>
    </row>
    <row r="12" spans="1:7" x14ac:dyDescent="0.2">
      <c r="A12" s="18"/>
      <c r="B12" s="3"/>
      <c r="C12" s="3"/>
      <c r="D12" s="3"/>
      <c r="E12" s="627"/>
      <c r="F12" s="628"/>
      <c r="G12" s="629"/>
    </row>
    <row r="13" spans="1:7" ht="18.75" thickBot="1" x14ac:dyDescent="0.25">
      <c r="A13" s="26" t="s">
        <v>60</v>
      </c>
      <c r="B13" s="27"/>
      <c r="C13" s="27"/>
      <c r="D13" s="27"/>
      <c r="E13" s="28"/>
      <c r="F13" s="28"/>
      <c r="G13" s="29"/>
    </row>
    <row r="14" spans="1:7" ht="13.5" thickBot="1" x14ac:dyDescent="0.25">
      <c r="A14" s="30" t="s">
        <v>61</v>
      </c>
      <c r="B14" s="31"/>
      <c r="C14" s="32"/>
      <c r="D14" s="33" t="s">
        <v>62</v>
      </c>
      <c r="E14" s="34"/>
      <c r="F14" s="34"/>
      <c r="G14" s="32"/>
    </row>
    <row r="15" spans="1:7" x14ac:dyDescent="0.2">
      <c r="A15" s="35"/>
      <c r="B15" s="4" t="s">
        <v>63</v>
      </c>
      <c r="C15" s="536">
        <f>'2'!G33</f>
        <v>0</v>
      </c>
      <c r="D15" s="37"/>
      <c r="E15" s="38"/>
      <c r="F15" s="39"/>
      <c r="G15" s="36"/>
    </row>
    <row r="16" spans="1:7" x14ac:dyDescent="0.2">
      <c r="A16" s="35" t="s">
        <v>64</v>
      </c>
      <c r="B16" s="4" t="s">
        <v>65</v>
      </c>
      <c r="C16" s="536">
        <f>'2'!H33</f>
        <v>0</v>
      </c>
      <c r="D16" s="24"/>
      <c r="E16" s="40"/>
      <c r="F16" s="5"/>
      <c r="G16" s="36"/>
    </row>
    <row r="17" spans="1:7" x14ac:dyDescent="0.2">
      <c r="A17" s="35" t="s">
        <v>66</v>
      </c>
      <c r="B17" s="4" t="s">
        <v>67</v>
      </c>
      <c r="C17" s="536">
        <f>'2'!E33</f>
        <v>0</v>
      </c>
      <c r="D17" s="24"/>
      <c r="E17" s="40"/>
      <c r="F17" s="5"/>
      <c r="G17" s="36"/>
    </row>
    <row r="18" spans="1:7" ht="13.5" thickBot="1" x14ac:dyDescent="0.25">
      <c r="A18" s="41" t="s">
        <v>68</v>
      </c>
      <c r="B18" s="4" t="s">
        <v>69</v>
      </c>
      <c r="C18" s="537">
        <f>'2'!F33</f>
        <v>0</v>
      </c>
      <c r="D18" s="24"/>
      <c r="E18" s="40"/>
      <c r="F18" s="5"/>
      <c r="G18" s="36"/>
    </row>
    <row r="19" spans="1:7" ht="13.5" thickBot="1" x14ac:dyDescent="0.25">
      <c r="A19" s="42" t="s">
        <v>70</v>
      </c>
      <c r="B19" s="4"/>
      <c r="C19" s="538">
        <f>SUM(C15:C18)</f>
        <v>0</v>
      </c>
      <c r="D19" s="43"/>
      <c r="E19" s="40"/>
      <c r="F19" s="5"/>
      <c r="G19" s="36"/>
    </row>
    <row r="20" spans="1:7" x14ac:dyDescent="0.2">
      <c r="A20" s="42"/>
      <c r="B20" s="4"/>
      <c r="C20" s="536"/>
      <c r="D20" s="24"/>
      <c r="E20" s="40"/>
      <c r="F20" s="5"/>
      <c r="G20" s="36"/>
    </row>
    <row r="21" spans="1:7" x14ac:dyDescent="0.2">
      <c r="A21" s="42" t="s">
        <v>71</v>
      </c>
      <c r="B21" s="4"/>
      <c r="C21" s="537"/>
      <c r="D21" s="24"/>
      <c r="E21" s="40"/>
      <c r="F21" s="5"/>
      <c r="G21" s="36"/>
    </row>
    <row r="22" spans="1:7" ht="13.5" thickBot="1" x14ac:dyDescent="0.25">
      <c r="A22" s="18" t="s">
        <v>72</v>
      </c>
      <c r="B22" s="3"/>
      <c r="C22" s="539">
        <f>C19</f>
        <v>0</v>
      </c>
      <c r="D22" s="24" t="s">
        <v>73</v>
      </c>
      <c r="E22" s="40"/>
      <c r="F22" s="5"/>
      <c r="G22" s="537">
        <f>SUM('2'!H40:I40)</f>
        <v>0</v>
      </c>
    </row>
    <row r="23" spans="1:7" ht="13.5" thickBot="1" x14ac:dyDescent="0.25">
      <c r="A23" s="24" t="s">
        <v>74</v>
      </c>
      <c r="B23" s="2"/>
      <c r="C23" s="538">
        <f>C22+G23</f>
        <v>0</v>
      </c>
      <c r="D23" s="44" t="s">
        <v>75</v>
      </c>
      <c r="E23" s="45"/>
      <c r="F23" s="64"/>
      <c r="G23" s="538">
        <f>G22</f>
        <v>0</v>
      </c>
    </row>
    <row r="24" spans="1:7" x14ac:dyDescent="0.2">
      <c r="A24" s="10" t="s">
        <v>76</v>
      </c>
      <c r="B24" s="11"/>
      <c r="C24" s="589" t="s">
        <v>77</v>
      </c>
      <c r="D24" s="590"/>
      <c r="E24" s="12" t="s">
        <v>78</v>
      </c>
      <c r="F24" s="11"/>
      <c r="G24" s="13"/>
    </row>
    <row r="25" spans="1:7" x14ac:dyDescent="0.2">
      <c r="A25" s="631"/>
      <c r="B25" s="632"/>
      <c r="C25" s="591" t="s">
        <v>79</v>
      </c>
      <c r="D25" s="592"/>
      <c r="E25" s="7" t="s">
        <v>79</v>
      </c>
      <c r="F25" s="6"/>
      <c r="G25" s="16"/>
    </row>
    <row r="26" spans="1:7" x14ac:dyDescent="0.2">
      <c r="A26" s="633"/>
      <c r="B26" s="634"/>
      <c r="C26" s="593" t="s">
        <v>80</v>
      </c>
      <c r="D26" s="594"/>
      <c r="E26" s="14" t="s">
        <v>80</v>
      </c>
      <c r="F26" s="3"/>
      <c r="G26" s="15"/>
    </row>
    <row r="27" spans="1:7" x14ac:dyDescent="0.2">
      <c r="A27" s="18" t="s">
        <v>80</v>
      </c>
      <c r="B27" s="46"/>
      <c r="C27" s="593" t="s">
        <v>81</v>
      </c>
      <c r="D27" s="594"/>
      <c r="E27" s="14" t="s">
        <v>82</v>
      </c>
      <c r="F27" s="3"/>
      <c r="G27" s="15"/>
    </row>
    <row r="28" spans="1:7" x14ac:dyDescent="0.2">
      <c r="A28" s="98" t="s">
        <v>301</v>
      </c>
      <c r="B28" s="99"/>
      <c r="C28" s="593"/>
      <c r="D28" s="594"/>
      <c r="E28" s="14"/>
      <c r="F28" s="3"/>
      <c r="G28" s="15"/>
    </row>
    <row r="29" spans="1:7" x14ac:dyDescent="0.2">
      <c r="A29" s="18"/>
      <c r="B29" s="3"/>
      <c r="C29" s="593"/>
      <c r="D29" s="594"/>
      <c r="E29" s="14"/>
      <c r="F29" s="3"/>
      <c r="G29" s="15"/>
    </row>
    <row r="30" spans="1:7" x14ac:dyDescent="0.2">
      <c r="A30" s="22" t="s">
        <v>83</v>
      </c>
      <c r="B30" s="6"/>
      <c r="C30" s="47">
        <v>0</v>
      </c>
      <c r="D30" s="6" t="s">
        <v>84</v>
      </c>
      <c r="E30" s="7"/>
      <c r="F30" s="540">
        <f>ROUND(PRODUCT(F29,C30/100),1)</f>
        <v>0</v>
      </c>
      <c r="G30" s="16"/>
    </row>
    <row r="31" spans="1:7" ht="15.75" x14ac:dyDescent="0.25">
      <c r="A31" s="699" t="s">
        <v>83</v>
      </c>
      <c r="B31" s="700"/>
      <c r="C31" s="701">
        <v>15</v>
      </c>
      <c r="D31" s="700" t="s">
        <v>84</v>
      </c>
      <c r="E31" s="702"/>
      <c r="F31" s="703">
        <f>C23</f>
        <v>0</v>
      </c>
      <c r="G31" s="16"/>
    </row>
    <row r="32" spans="1:7" x14ac:dyDescent="0.2">
      <c r="A32" s="22" t="s">
        <v>85</v>
      </c>
      <c r="B32" s="6"/>
      <c r="C32" s="47">
        <v>15</v>
      </c>
      <c r="D32" s="6" t="s">
        <v>84</v>
      </c>
      <c r="E32" s="7"/>
      <c r="F32" s="540">
        <f>F31*C31/100</f>
        <v>0</v>
      </c>
      <c r="G32" s="25"/>
    </row>
    <row r="33" spans="1:7" x14ac:dyDescent="0.2">
      <c r="A33" s="22" t="s">
        <v>83</v>
      </c>
      <c r="B33" s="6"/>
      <c r="C33" s="47">
        <v>21</v>
      </c>
      <c r="D33" s="6" t="s">
        <v>84</v>
      </c>
      <c r="E33" s="7"/>
      <c r="F33" s="540">
        <v>0</v>
      </c>
      <c r="G33" s="16"/>
    </row>
    <row r="34" spans="1:7" ht="13.5" thickBot="1" x14ac:dyDescent="0.25">
      <c r="A34" s="22" t="s">
        <v>85</v>
      </c>
      <c r="B34" s="6"/>
      <c r="C34" s="47">
        <v>21</v>
      </c>
      <c r="D34" s="6" t="s">
        <v>84</v>
      </c>
      <c r="E34" s="7"/>
      <c r="F34" s="541">
        <v>0</v>
      </c>
      <c r="G34" s="25"/>
    </row>
    <row r="35" spans="1:7" ht="16.5" thickBot="1" x14ac:dyDescent="0.3">
      <c r="A35" s="708" t="s">
        <v>663</v>
      </c>
      <c r="B35" s="704"/>
      <c r="C35" s="704"/>
      <c r="D35" s="705"/>
      <c r="E35" s="706"/>
      <c r="F35" s="707">
        <f>F31+F32</f>
        <v>0</v>
      </c>
      <c r="G35" s="48"/>
    </row>
    <row r="37" spans="1:7" x14ac:dyDescent="0.2">
      <c r="A37" s="49" t="s">
        <v>86</v>
      </c>
      <c r="B37" s="49"/>
      <c r="C37" s="49"/>
      <c r="D37" s="49"/>
      <c r="E37" s="49"/>
      <c r="F37" s="49"/>
      <c r="G37" s="49"/>
    </row>
    <row r="38" spans="1:7" x14ac:dyDescent="0.2">
      <c r="A38" s="49"/>
      <c r="B38" s="630" t="s">
        <v>662</v>
      </c>
      <c r="C38" s="630"/>
      <c r="D38" s="630"/>
      <c r="E38" s="630"/>
      <c r="F38" s="630"/>
      <c r="G38" s="630"/>
    </row>
    <row r="39" spans="1:7" x14ac:dyDescent="0.2">
      <c r="A39" s="50"/>
      <c r="B39" s="630"/>
      <c r="C39" s="630"/>
      <c r="D39" s="630"/>
      <c r="E39" s="630"/>
      <c r="F39" s="630"/>
      <c r="G39" s="630"/>
    </row>
    <row r="40" spans="1:7" x14ac:dyDescent="0.2">
      <c r="A40" s="50"/>
      <c r="B40" s="630"/>
      <c r="C40" s="630"/>
      <c r="D40" s="630"/>
      <c r="E40" s="630"/>
      <c r="F40" s="630"/>
      <c r="G40" s="630"/>
    </row>
    <row r="41" spans="1:7" x14ac:dyDescent="0.2">
      <c r="A41" s="50"/>
      <c r="B41" s="630"/>
      <c r="C41" s="630"/>
      <c r="D41" s="630"/>
      <c r="E41" s="630"/>
      <c r="F41" s="630"/>
      <c r="G41" s="630"/>
    </row>
    <row r="42" spans="1:7" x14ac:dyDescent="0.2">
      <c r="A42" s="50"/>
      <c r="B42" s="630"/>
      <c r="C42" s="630"/>
      <c r="D42" s="630"/>
      <c r="E42" s="630"/>
      <c r="F42" s="630"/>
      <c r="G42" s="630"/>
    </row>
    <row r="43" spans="1:7" x14ac:dyDescent="0.2">
      <c r="A43" s="50"/>
      <c r="B43" s="630"/>
      <c r="C43" s="630"/>
      <c r="D43" s="630"/>
      <c r="E43" s="630"/>
      <c r="F43" s="630"/>
      <c r="G43" s="630"/>
    </row>
    <row r="44" spans="1:7" x14ac:dyDescent="0.2">
      <c r="A44" s="50"/>
      <c r="B44" s="630"/>
      <c r="C44" s="630"/>
      <c r="D44" s="630"/>
      <c r="E44" s="630"/>
      <c r="F44" s="630"/>
      <c r="G44" s="630"/>
    </row>
    <row r="45" spans="1:7" x14ac:dyDescent="0.2">
      <c r="A45" s="50"/>
      <c r="B45" s="630"/>
      <c r="C45" s="630"/>
      <c r="D45" s="630"/>
      <c r="E45" s="630"/>
      <c r="F45" s="630"/>
      <c r="G45" s="630"/>
    </row>
    <row r="46" spans="1:7" x14ac:dyDescent="0.2">
      <c r="A46" s="50"/>
      <c r="B46" s="630"/>
      <c r="C46" s="630"/>
      <c r="D46" s="630"/>
      <c r="E46" s="630"/>
      <c r="F46" s="630"/>
      <c r="G46" s="630"/>
    </row>
    <row r="47" spans="1:7" x14ac:dyDescent="0.2">
      <c r="B47" s="626"/>
      <c r="C47" s="626"/>
      <c r="D47" s="626"/>
      <c r="E47" s="626"/>
      <c r="F47" s="626"/>
      <c r="G47" s="626"/>
    </row>
    <row r="48" spans="1:7" x14ac:dyDescent="0.2">
      <c r="B48" s="626"/>
      <c r="C48" s="626"/>
      <c r="D48" s="626"/>
      <c r="E48" s="626"/>
      <c r="F48" s="626"/>
      <c r="G48" s="626"/>
    </row>
    <row r="49" spans="2:7" x14ac:dyDescent="0.2">
      <c r="B49" s="626"/>
      <c r="C49" s="626"/>
      <c r="D49" s="626"/>
      <c r="E49" s="626"/>
      <c r="F49" s="626"/>
      <c r="G49" s="626"/>
    </row>
    <row r="50" spans="2:7" x14ac:dyDescent="0.2">
      <c r="B50" s="626"/>
      <c r="C50" s="626"/>
      <c r="D50" s="626"/>
      <c r="E50" s="626"/>
      <c r="F50" s="626"/>
      <c r="G50" s="626"/>
    </row>
  </sheetData>
  <sheetProtection algorithmName="SHA-512" hashValue="yTt2WgmVfHrKTDrMzc5WGspxmms8RXJ0aPLPRuzGzDtLUtrQUGJWtqe7f21cD8K6g+8vJdDonY7Y/7VUqdd53w==" saltValue="BAWxjQiiPR+3agm7H6qyog==" spinCount="100000" sheet="1" objects="1" scenarios="1"/>
  <mergeCells count="18">
    <mergeCell ref="B48:G48"/>
    <mergeCell ref="B49:G49"/>
    <mergeCell ref="B50:G50"/>
    <mergeCell ref="E12:G12"/>
    <mergeCell ref="B38:G46"/>
    <mergeCell ref="B47:G47"/>
    <mergeCell ref="A35:D35"/>
    <mergeCell ref="A25:B25"/>
    <mergeCell ref="A26:B26"/>
    <mergeCell ref="E10:G10"/>
    <mergeCell ref="A8:D8"/>
    <mergeCell ref="F3:G3"/>
    <mergeCell ref="A3:E3"/>
    <mergeCell ref="A5:E5"/>
    <mergeCell ref="A4:E4"/>
    <mergeCell ref="A7:E7"/>
    <mergeCell ref="A6:E6"/>
    <mergeCell ref="A9:D9"/>
  </mergeCells>
  <phoneticPr fontId="0" type="noConversion"/>
  <pageMargins left="0.78740157499999996" right="0.78740157499999996" top="0.984251969" bottom="0.984251969" header="0.4921259845" footer="0.4921259845"/>
  <pageSetup paperSize="9" scale="82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defaultGridColor="0" topLeftCell="A13" colorId="12" zoomScale="90" zoomScaleNormal="90" workbookViewId="0">
      <selection activeCell="B29" sqref="B29:D29"/>
    </sheetView>
  </sheetViews>
  <sheetFormatPr defaultRowHeight="12.75" x14ac:dyDescent="0.2"/>
  <cols>
    <col min="1" max="1" width="7.28515625" customWidth="1"/>
    <col min="3" max="3" width="14.85546875" customWidth="1"/>
    <col min="4" max="4" width="20" customWidth="1"/>
    <col min="5" max="7" width="11.7109375" customWidth="1"/>
    <col min="8" max="8" width="11.5703125" customWidth="1"/>
    <col min="9" max="9" width="12" customWidth="1"/>
  </cols>
  <sheetData>
    <row r="1" spans="1:10" ht="15" thickTop="1" x14ac:dyDescent="0.2">
      <c r="A1" s="650" t="s">
        <v>54</v>
      </c>
      <c r="B1" s="651"/>
      <c r="C1" s="657" t="s">
        <v>658</v>
      </c>
      <c r="D1" s="658"/>
      <c r="E1" s="658"/>
      <c r="F1" s="658"/>
      <c r="G1" s="658"/>
      <c r="H1" s="658"/>
      <c r="I1" s="659"/>
    </row>
    <row r="2" spans="1:10" ht="14.25" x14ac:dyDescent="0.2">
      <c r="A2" s="652" t="s">
        <v>132</v>
      </c>
      <c r="B2" s="653"/>
      <c r="C2" s="660"/>
      <c r="D2" s="661"/>
      <c r="E2" s="661"/>
      <c r="F2" s="661"/>
      <c r="G2" s="661"/>
      <c r="H2" s="661"/>
      <c r="I2" s="662"/>
      <c r="J2" s="80"/>
    </row>
    <row r="3" spans="1:10" ht="15" thickBot="1" x14ac:dyDescent="0.25">
      <c r="A3" s="663"/>
      <c r="B3" s="664"/>
      <c r="C3" s="668" t="s">
        <v>657</v>
      </c>
      <c r="D3" s="669"/>
      <c r="E3" s="669"/>
      <c r="F3" s="669"/>
      <c r="G3" s="669"/>
      <c r="H3" s="669"/>
      <c r="I3" s="670"/>
      <c r="J3" s="80"/>
    </row>
    <row r="4" spans="1:10" ht="15" customHeight="1" thickTop="1" x14ac:dyDescent="0.2"/>
    <row r="5" spans="1:10" ht="18" x14ac:dyDescent="0.25">
      <c r="A5" s="51" t="s">
        <v>87</v>
      </c>
      <c r="B5" s="8"/>
      <c r="C5" s="8"/>
      <c r="D5" s="8"/>
      <c r="E5" s="8"/>
      <c r="F5" s="8"/>
      <c r="G5" s="8"/>
      <c r="H5" s="8"/>
      <c r="I5" s="8"/>
    </row>
    <row r="6" spans="1:10" ht="10.5" customHeight="1" thickBot="1" x14ac:dyDescent="0.25"/>
    <row r="7" spans="1:10" ht="14.25" customHeight="1" thickBot="1" x14ac:dyDescent="0.25">
      <c r="A7" s="63"/>
      <c r="B7" s="654" t="s">
        <v>88</v>
      </c>
      <c r="C7" s="655"/>
      <c r="D7" s="656"/>
      <c r="E7" s="52" t="s">
        <v>89</v>
      </c>
      <c r="F7" s="53" t="s">
        <v>90</v>
      </c>
      <c r="G7" s="53" t="s">
        <v>20</v>
      </c>
      <c r="H7" s="53" t="s">
        <v>91</v>
      </c>
      <c r="I7" s="54" t="s">
        <v>71</v>
      </c>
      <c r="J7" s="3"/>
    </row>
    <row r="8" spans="1:10" ht="14.25" customHeight="1" x14ac:dyDescent="0.2">
      <c r="A8" s="78" t="s">
        <v>42</v>
      </c>
      <c r="B8" s="647" t="s">
        <v>150</v>
      </c>
      <c r="C8" s="648"/>
      <c r="D8" s="649"/>
      <c r="E8" s="542">
        <f>SUM('3'!G27)</f>
        <v>0</v>
      </c>
      <c r="F8" s="543"/>
      <c r="G8" s="543"/>
      <c r="H8" s="543"/>
      <c r="I8" s="544"/>
      <c r="J8" s="3"/>
    </row>
    <row r="9" spans="1:10" ht="14.25" customHeight="1" x14ac:dyDescent="0.2">
      <c r="A9" s="78" t="s">
        <v>43</v>
      </c>
      <c r="B9" s="665" t="s">
        <v>532</v>
      </c>
      <c r="C9" s="666"/>
      <c r="D9" s="667"/>
      <c r="E9" s="542">
        <f>SUM('3'!G35)</f>
        <v>0</v>
      </c>
      <c r="F9" s="545"/>
      <c r="G9" s="545"/>
      <c r="H9" s="545"/>
      <c r="I9" s="546"/>
      <c r="J9" s="3"/>
    </row>
    <row r="10" spans="1:10" ht="14.25" customHeight="1" x14ac:dyDescent="0.2">
      <c r="A10" s="78" t="s">
        <v>47</v>
      </c>
      <c r="B10" s="635" t="s">
        <v>48</v>
      </c>
      <c r="C10" s="636"/>
      <c r="D10" s="637"/>
      <c r="E10" s="542">
        <f>SUM('3'!G54)</f>
        <v>0</v>
      </c>
      <c r="F10" s="547"/>
      <c r="G10" s="548"/>
      <c r="H10" s="548"/>
      <c r="I10" s="549"/>
      <c r="J10" s="3"/>
    </row>
    <row r="11" spans="1:10" ht="14.25" customHeight="1" x14ac:dyDescent="0.2">
      <c r="A11" s="78" t="s">
        <v>45</v>
      </c>
      <c r="B11" s="635" t="s">
        <v>46</v>
      </c>
      <c r="C11" s="636"/>
      <c r="D11" s="637"/>
      <c r="E11" s="550">
        <f>SUM('3'!G74)</f>
        <v>0</v>
      </c>
      <c r="F11" s="547"/>
      <c r="G11" s="551"/>
      <c r="H11" s="551"/>
      <c r="I11" s="552"/>
      <c r="J11" s="3"/>
    </row>
    <row r="12" spans="1:10" ht="14.25" customHeight="1" x14ac:dyDescent="0.2">
      <c r="A12" s="78" t="s">
        <v>121</v>
      </c>
      <c r="B12" s="635" t="s">
        <v>122</v>
      </c>
      <c r="C12" s="636"/>
      <c r="D12" s="637"/>
      <c r="E12" s="550">
        <f>SUM('3'!G82)</f>
        <v>0</v>
      </c>
      <c r="F12" s="547"/>
      <c r="G12" s="551"/>
      <c r="H12" s="551"/>
      <c r="I12" s="552"/>
      <c r="J12" s="3"/>
    </row>
    <row r="13" spans="1:10" ht="14.25" customHeight="1" x14ac:dyDescent="0.2">
      <c r="A13" s="78" t="s">
        <v>30</v>
      </c>
      <c r="B13" s="635" t="s">
        <v>31</v>
      </c>
      <c r="C13" s="636"/>
      <c r="D13" s="637"/>
      <c r="E13" s="550">
        <f>SUM('3'!G106)</f>
        <v>0</v>
      </c>
      <c r="F13" s="547"/>
      <c r="G13" s="551"/>
      <c r="H13" s="551"/>
      <c r="I13" s="552"/>
      <c r="J13" s="3"/>
    </row>
    <row r="14" spans="1:10" ht="14.25" customHeight="1" thickBot="1" x14ac:dyDescent="0.25">
      <c r="A14" s="92" t="s">
        <v>49</v>
      </c>
      <c r="B14" s="641" t="s">
        <v>50</v>
      </c>
      <c r="C14" s="642"/>
      <c r="D14" s="643"/>
      <c r="E14" s="553">
        <f>SUM('3'!G113)</f>
        <v>0</v>
      </c>
      <c r="F14" s="554"/>
      <c r="G14" s="555"/>
      <c r="H14" s="555"/>
      <c r="I14" s="556"/>
      <c r="J14" s="3"/>
    </row>
    <row r="15" spans="1:10" ht="14.25" customHeight="1" x14ac:dyDescent="0.2">
      <c r="A15" s="93" t="s">
        <v>223</v>
      </c>
      <c r="B15" s="638" t="s">
        <v>224</v>
      </c>
      <c r="C15" s="639"/>
      <c r="D15" s="640"/>
      <c r="E15" s="557"/>
      <c r="F15" s="558">
        <f>SUM('3'!G127)</f>
        <v>0</v>
      </c>
      <c r="G15" s="559"/>
      <c r="H15" s="559"/>
      <c r="I15" s="560"/>
      <c r="J15" s="3"/>
    </row>
    <row r="16" spans="1:10" ht="14.25" customHeight="1" x14ac:dyDescent="0.2">
      <c r="A16" s="91" t="s">
        <v>292</v>
      </c>
      <c r="B16" s="635" t="s">
        <v>293</v>
      </c>
      <c r="C16" s="636"/>
      <c r="D16" s="637"/>
      <c r="E16" s="561"/>
      <c r="F16" s="558">
        <f>SUM('3'!G140)</f>
        <v>0</v>
      </c>
      <c r="G16" s="562"/>
      <c r="H16" s="562"/>
      <c r="I16" s="563"/>
      <c r="J16" s="3"/>
    </row>
    <row r="17" spans="1:10" ht="14.25" customHeight="1" x14ac:dyDescent="0.2">
      <c r="A17" s="91" t="s">
        <v>12</v>
      </c>
      <c r="B17" s="644" t="s">
        <v>13</v>
      </c>
      <c r="C17" s="645"/>
      <c r="D17" s="646"/>
      <c r="E17" s="561"/>
      <c r="F17" s="558">
        <f>SUM('3'!G169)</f>
        <v>0</v>
      </c>
      <c r="G17" s="562"/>
      <c r="H17" s="562"/>
      <c r="I17" s="563"/>
      <c r="J17" s="3"/>
    </row>
    <row r="18" spans="1:10" ht="14.25" customHeight="1" x14ac:dyDescent="0.2">
      <c r="A18" s="78" t="s">
        <v>15</v>
      </c>
      <c r="B18" s="635" t="s">
        <v>14</v>
      </c>
      <c r="C18" s="636"/>
      <c r="D18" s="637"/>
      <c r="E18" s="550"/>
      <c r="F18" s="547">
        <f>SUM('3'!G195)</f>
        <v>0</v>
      </c>
      <c r="G18" s="551"/>
      <c r="H18" s="551"/>
      <c r="I18" s="552"/>
      <c r="J18" s="3"/>
    </row>
    <row r="19" spans="1:10" ht="14.25" customHeight="1" x14ac:dyDescent="0.2">
      <c r="A19" s="78" t="s">
        <v>16</v>
      </c>
      <c r="B19" s="635" t="s">
        <v>17</v>
      </c>
      <c r="C19" s="636"/>
      <c r="D19" s="637"/>
      <c r="E19" s="550"/>
      <c r="F19" s="547">
        <f>SUM('3'!G247)</f>
        <v>0</v>
      </c>
      <c r="G19" s="551"/>
      <c r="H19" s="551"/>
      <c r="I19" s="552"/>
      <c r="J19" s="3"/>
    </row>
    <row r="20" spans="1:10" ht="14.25" customHeight="1" x14ac:dyDescent="0.2">
      <c r="A20" s="78" t="s">
        <v>204</v>
      </c>
      <c r="B20" s="635" t="s">
        <v>205</v>
      </c>
      <c r="C20" s="636"/>
      <c r="D20" s="637"/>
      <c r="E20" s="550"/>
      <c r="F20" s="547">
        <f>SUM('3'!G269)</f>
        <v>0</v>
      </c>
      <c r="G20" s="551"/>
      <c r="H20" s="551"/>
      <c r="I20" s="552"/>
      <c r="J20" s="3"/>
    </row>
    <row r="21" spans="1:10" ht="14.25" customHeight="1" x14ac:dyDescent="0.2">
      <c r="A21" s="78" t="s">
        <v>405</v>
      </c>
      <c r="B21" s="635" t="s">
        <v>403</v>
      </c>
      <c r="C21" s="636"/>
      <c r="D21" s="637"/>
      <c r="E21" s="550"/>
      <c r="F21" s="547">
        <f>SUM('3'!G279)</f>
        <v>0</v>
      </c>
      <c r="G21" s="551"/>
      <c r="H21" s="551"/>
      <c r="I21" s="552"/>
      <c r="J21" s="3"/>
    </row>
    <row r="22" spans="1:10" ht="14.25" customHeight="1" x14ac:dyDescent="0.2">
      <c r="A22" s="78" t="s">
        <v>152</v>
      </c>
      <c r="B22" s="635" t="s">
        <v>153</v>
      </c>
      <c r="C22" s="636"/>
      <c r="D22" s="637"/>
      <c r="E22" s="550"/>
      <c r="F22" s="547">
        <f>SUM('3'!G301)</f>
        <v>0</v>
      </c>
      <c r="G22" s="551"/>
      <c r="H22" s="551"/>
      <c r="I22" s="552"/>
      <c r="J22" s="3"/>
    </row>
    <row r="23" spans="1:10" ht="14.25" customHeight="1" x14ac:dyDescent="0.2">
      <c r="A23" s="78" t="s">
        <v>139</v>
      </c>
      <c r="B23" s="635" t="s">
        <v>140</v>
      </c>
      <c r="C23" s="636"/>
      <c r="D23" s="637"/>
      <c r="E23" s="550"/>
      <c r="F23" s="547">
        <f>SUM('3'!G326)</f>
        <v>0</v>
      </c>
      <c r="G23" s="551"/>
      <c r="H23" s="551"/>
      <c r="I23" s="552"/>
      <c r="J23" s="3"/>
    </row>
    <row r="24" spans="1:10" ht="14.25" customHeight="1" x14ac:dyDescent="0.2">
      <c r="A24" s="78" t="s">
        <v>304</v>
      </c>
      <c r="B24" s="635" t="s">
        <v>305</v>
      </c>
      <c r="C24" s="636"/>
      <c r="D24" s="637"/>
      <c r="E24" s="550"/>
      <c r="F24" s="547">
        <f>SUM('3'!G349)</f>
        <v>0</v>
      </c>
      <c r="G24" s="551"/>
      <c r="H24" s="551"/>
      <c r="I24" s="552"/>
      <c r="J24" s="3"/>
    </row>
    <row r="25" spans="1:10" ht="14.25" customHeight="1" x14ac:dyDescent="0.2">
      <c r="A25" s="78" t="s">
        <v>26</v>
      </c>
      <c r="B25" s="635" t="s">
        <v>27</v>
      </c>
      <c r="C25" s="636"/>
      <c r="D25" s="637"/>
      <c r="E25" s="550"/>
      <c r="F25" s="547">
        <f>SUM('3'!G372)</f>
        <v>0</v>
      </c>
      <c r="G25" s="551"/>
      <c r="H25" s="551"/>
      <c r="I25" s="552"/>
      <c r="J25" s="3"/>
    </row>
    <row r="26" spans="1:10" ht="14.25" customHeight="1" x14ac:dyDescent="0.2">
      <c r="A26" s="78" t="s">
        <v>156</v>
      </c>
      <c r="B26" s="635" t="s">
        <v>157</v>
      </c>
      <c r="C26" s="636"/>
      <c r="D26" s="637"/>
      <c r="E26" s="550"/>
      <c r="F26" s="547">
        <f>SUM('3'!G381)</f>
        <v>0</v>
      </c>
      <c r="G26" s="551"/>
      <c r="H26" s="551"/>
      <c r="I26" s="552"/>
      <c r="J26" s="3"/>
    </row>
    <row r="27" spans="1:10" ht="14.25" customHeight="1" x14ac:dyDescent="0.2">
      <c r="A27" s="78" t="s">
        <v>37</v>
      </c>
      <c r="B27" s="635" t="s">
        <v>38</v>
      </c>
      <c r="C27" s="636"/>
      <c r="D27" s="637"/>
      <c r="E27" s="550"/>
      <c r="F27" s="547">
        <f>SUM('3'!G390)</f>
        <v>0</v>
      </c>
      <c r="G27" s="551"/>
      <c r="H27" s="551"/>
      <c r="I27" s="552"/>
      <c r="J27" s="3"/>
    </row>
    <row r="28" spans="1:10" ht="14.25" customHeight="1" x14ac:dyDescent="0.2">
      <c r="A28" s="78" t="s">
        <v>528</v>
      </c>
      <c r="B28" s="635" t="s">
        <v>146</v>
      </c>
      <c r="C28" s="636"/>
      <c r="D28" s="637"/>
      <c r="E28" s="564"/>
      <c r="F28" s="547"/>
      <c r="G28" s="547"/>
      <c r="H28" s="547">
        <f>SUM('3'!G426)</f>
        <v>0</v>
      </c>
      <c r="I28" s="565"/>
      <c r="J28" s="3"/>
    </row>
    <row r="29" spans="1:10" ht="14.25" customHeight="1" x14ac:dyDescent="0.2">
      <c r="A29" s="78" t="s">
        <v>529</v>
      </c>
      <c r="B29" s="635" t="s">
        <v>495</v>
      </c>
      <c r="C29" s="636"/>
      <c r="D29" s="637"/>
      <c r="E29" s="564"/>
      <c r="F29" s="547"/>
      <c r="G29" s="547"/>
      <c r="H29" s="547">
        <f>SUM('3'!G434)</f>
        <v>0</v>
      </c>
      <c r="I29" s="565"/>
      <c r="J29" s="3"/>
    </row>
    <row r="30" spans="1:10" ht="14.25" customHeight="1" x14ac:dyDescent="0.2">
      <c r="A30" s="78" t="s">
        <v>275</v>
      </c>
      <c r="B30" s="674" t="s">
        <v>501</v>
      </c>
      <c r="C30" s="675"/>
      <c r="D30" s="676"/>
      <c r="E30" s="566"/>
      <c r="F30" s="567"/>
      <c r="G30" s="547">
        <f>SUM('3'!G476)</f>
        <v>0</v>
      </c>
      <c r="H30" s="568"/>
      <c r="I30" s="565"/>
      <c r="J30" s="3"/>
    </row>
    <row r="31" spans="1:10" ht="14.25" customHeight="1" x14ac:dyDescent="0.2">
      <c r="A31" s="78"/>
      <c r="B31" s="635" t="s">
        <v>523</v>
      </c>
      <c r="C31" s="636"/>
      <c r="D31" s="637"/>
      <c r="E31" s="569"/>
      <c r="F31" s="547">
        <f>SUM('3'!G486)</f>
        <v>0</v>
      </c>
      <c r="G31" s="570"/>
      <c r="H31" s="571"/>
      <c r="I31" s="572"/>
      <c r="J31" s="3"/>
    </row>
    <row r="32" spans="1:10" ht="14.25" customHeight="1" thickBot="1" x14ac:dyDescent="0.25">
      <c r="A32" s="92"/>
      <c r="B32" s="641" t="s">
        <v>525</v>
      </c>
      <c r="C32" s="642"/>
      <c r="D32" s="643"/>
      <c r="E32" s="553"/>
      <c r="F32" s="547">
        <f>SUM('3'!G494)</f>
        <v>0</v>
      </c>
      <c r="G32" s="554"/>
      <c r="H32" s="573"/>
      <c r="I32" s="574"/>
      <c r="J32" s="3"/>
    </row>
    <row r="33" spans="1:10" ht="14.25" customHeight="1" thickBot="1" x14ac:dyDescent="0.25">
      <c r="A33" s="56"/>
      <c r="B33" s="654" t="s">
        <v>92</v>
      </c>
      <c r="C33" s="655"/>
      <c r="D33" s="656"/>
      <c r="E33" s="575">
        <f>SUM(E8:E14)</f>
        <v>0</v>
      </c>
      <c r="F33" s="576">
        <f>SUM(F15:F32)</f>
        <v>0</v>
      </c>
      <c r="G33" s="577">
        <f>SUM(G15:G32)</f>
        <v>0</v>
      </c>
      <c r="H33" s="576">
        <f>SUM(H15:H32)</f>
        <v>0</v>
      </c>
      <c r="I33" s="578">
        <f>SUM(I11:I27)</f>
        <v>0</v>
      </c>
      <c r="J33" s="57"/>
    </row>
    <row r="34" spans="1:10" ht="15" customHeight="1" x14ac:dyDescent="0.2">
      <c r="A34" s="55"/>
      <c r="B34" s="55"/>
      <c r="C34" s="55"/>
      <c r="D34" s="55"/>
      <c r="E34" s="55"/>
      <c r="F34" s="55"/>
      <c r="G34" s="55"/>
      <c r="H34" s="55"/>
      <c r="I34" s="55"/>
    </row>
    <row r="35" spans="1:10" ht="18" x14ac:dyDescent="0.25">
      <c r="A35" s="58" t="s">
        <v>93</v>
      </c>
      <c r="B35" s="58"/>
      <c r="C35" s="58"/>
      <c r="D35" s="58"/>
      <c r="E35" s="58"/>
      <c r="F35" s="58"/>
      <c r="G35" s="59"/>
      <c r="H35" s="58"/>
      <c r="I35" s="58"/>
    </row>
    <row r="36" spans="1:10" ht="10.5" customHeight="1" thickBot="1" x14ac:dyDescent="0.25">
      <c r="A36" s="60"/>
      <c r="B36" s="60"/>
      <c r="C36" s="60"/>
      <c r="D36" s="60"/>
      <c r="E36" s="60"/>
      <c r="F36" s="60"/>
      <c r="G36" s="60"/>
      <c r="H36" s="60"/>
      <c r="I36" s="60"/>
    </row>
    <row r="37" spans="1:10" ht="14.25" customHeight="1" thickBot="1" x14ac:dyDescent="0.25">
      <c r="A37" s="65"/>
      <c r="B37" s="671" t="s">
        <v>94</v>
      </c>
      <c r="C37" s="672"/>
      <c r="D37" s="673"/>
      <c r="E37" s="69"/>
      <c r="F37" s="70" t="s">
        <v>95</v>
      </c>
      <c r="G37" s="71" t="s">
        <v>96</v>
      </c>
      <c r="H37" s="74"/>
      <c r="I37" s="81" t="s">
        <v>97</v>
      </c>
    </row>
    <row r="38" spans="1:10" ht="14.25" customHeight="1" x14ac:dyDescent="0.2">
      <c r="A38" s="61"/>
      <c r="B38" s="647" t="s">
        <v>98</v>
      </c>
      <c r="C38" s="648"/>
      <c r="D38" s="649"/>
      <c r="E38" s="68"/>
      <c r="F38" s="579">
        <v>2.75</v>
      </c>
      <c r="G38" s="580">
        <f>SUM(E33,F33,G33,H33)</f>
        <v>0</v>
      </c>
      <c r="H38" s="62"/>
      <c r="I38" s="581">
        <f>G38/100*F38</f>
        <v>0</v>
      </c>
    </row>
    <row r="39" spans="1:10" ht="14.25" customHeight="1" thickBot="1" x14ac:dyDescent="0.25">
      <c r="A39" s="85"/>
      <c r="B39" s="665" t="s">
        <v>99</v>
      </c>
      <c r="C39" s="666"/>
      <c r="D39" s="667"/>
      <c r="E39" s="86"/>
      <c r="F39" s="582">
        <v>0.85</v>
      </c>
      <c r="G39" s="583">
        <f>SUM(E33,F33,G33,H33)</f>
        <v>0</v>
      </c>
      <c r="H39" s="94"/>
      <c r="I39" s="584">
        <f>G39/100*F39</f>
        <v>0</v>
      </c>
    </row>
    <row r="40" spans="1:10" ht="14.25" customHeight="1" thickBot="1" x14ac:dyDescent="0.25">
      <c r="A40" s="66"/>
      <c r="B40" s="654" t="s">
        <v>100</v>
      </c>
      <c r="C40" s="655"/>
      <c r="D40" s="656"/>
      <c r="E40" s="67"/>
      <c r="F40" s="73"/>
      <c r="G40" s="73"/>
      <c r="H40" s="585"/>
      <c r="I40" s="586">
        <f>SUM(I38:I39)</f>
        <v>0</v>
      </c>
    </row>
    <row r="41" spans="1:10" ht="15" customHeight="1" x14ac:dyDescent="0.2"/>
    <row r="42" spans="1:10" ht="18" x14ac:dyDescent="0.25">
      <c r="A42" s="680" t="s">
        <v>173</v>
      </c>
      <c r="B42" s="680"/>
      <c r="C42" s="680"/>
      <c r="D42" s="680"/>
      <c r="E42" s="680"/>
      <c r="F42" s="680"/>
      <c r="G42" s="680"/>
      <c r="H42" s="680"/>
      <c r="I42" s="680"/>
    </row>
    <row r="43" spans="1:10" ht="10.5" customHeight="1" thickBot="1" x14ac:dyDescent="0.25">
      <c r="A43" s="60"/>
      <c r="B43" s="60"/>
      <c r="C43" s="60"/>
      <c r="D43" s="60"/>
      <c r="E43" s="60"/>
      <c r="F43" s="60"/>
      <c r="G43" s="60"/>
      <c r="H43" s="60"/>
      <c r="I43" s="60"/>
    </row>
    <row r="44" spans="1:10" ht="14.25" customHeight="1" thickBot="1" x14ac:dyDescent="0.25">
      <c r="A44" s="65"/>
      <c r="B44" s="671" t="s">
        <v>174</v>
      </c>
      <c r="C44" s="672"/>
      <c r="D44" s="673"/>
      <c r="E44" s="87" t="s">
        <v>1</v>
      </c>
      <c r="F44" s="88" t="s">
        <v>2</v>
      </c>
      <c r="G44" s="88" t="s">
        <v>21</v>
      </c>
      <c r="H44" s="74"/>
      <c r="I44" s="89" t="s">
        <v>22</v>
      </c>
    </row>
    <row r="45" spans="1:10" ht="14.25" customHeight="1" thickBot="1" x14ac:dyDescent="0.25">
      <c r="A45" s="102"/>
      <c r="B45" s="681"/>
      <c r="C45" s="682"/>
      <c r="D45" s="683"/>
      <c r="E45" s="103"/>
      <c r="F45" s="104"/>
      <c r="G45" s="105"/>
      <c r="H45" s="106"/>
      <c r="I45" s="587">
        <f>E45*G45</f>
        <v>0</v>
      </c>
      <c r="J45" s="18"/>
    </row>
    <row r="46" spans="1:10" ht="14.25" customHeight="1" thickBot="1" x14ac:dyDescent="0.25">
      <c r="A46" s="100"/>
      <c r="B46" s="677" t="s">
        <v>175</v>
      </c>
      <c r="C46" s="678"/>
      <c r="D46" s="679"/>
      <c r="E46" s="67"/>
      <c r="F46" s="101"/>
      <c r="G46" s="101"/>
      <c r="H46" s="72"/>
      <c r="I46" s="588">
        <f>SUM(I45:I45)</f>
        <v>0</v>
      </c>
    </row>
  </sheetData>
  <sheetProtection algorithmName="SHA-512" hashValue="P/5KtMGangeLfLV1IOQi6HdhtqUE8YF7L5CdRHSZnbkRDNPQ1BrVQ1t4euX1D2Cjw1xYIB26LyjQ5dA4O4PefQ==" saltValue="r5Obfk/XO0FA+CL8Wkvxag==" spinCount="100000" sheet="1" objects="1" scenarios="1"/>
  <mergeCells count="41">
    <mergeCell ref="B46:D46"/>
    <mergeCell ref="A42:I42"/>
    <mergeCell ref="B45:D45"/>
    <mergeCell ref="B44:D44"/>
    <mergeCell ref="B40:D40"/>
    <mergeCell ref="B38:D38"/>
    <mergeCell ref="B39:D39"/>
    <mergeCell ref="B33:D33"/>
    <mergeCell ref="C3:I3"/>
    <mergeCell ref="B27:D27"/>
    <mergeCell ref="B9:D9"/>
    <mergeCell ref="B26:D26"/>
    <mergeCell ref="B32:D32"/>
    <mergeCell ref="B31:D31"/>
    <mergeCell ref="B22:D22"/>
    <mergeCell ref="B37:D37"/>
    <mergeCell ref="B28:D28"/>
    <mergeCell ref="B29:D29"/>
    <mergeCell ref="B30:D30"/>
    <mergeCell ref="B24:D24"/>
    <mergeCell ref="B25:D25"/>
    <mergeCell ref="A1:B1"/>
    <mergeCell ref="B10:D10"/>
    <mergeCell ref="B11:D11"/>
    <mergeCell ref="A2:B2"/>
    <mergeCell ref="B7:D7"/>
    <mergeCell ref="C1:I1"/>
    <mergeCell ref="C2:I2"/>
    <mergeCell ref="A3:B3"/>
    <mergeCell ref="B13:D13"/>
    <mergeCell ref="B19:D19"/>
    <mergeCell ref="B18:D18"/>
    <mergeCell ref="B16:D16"/>
    <mergeCell ref="B8:D8"/>
    <mergeCell ref="B12:D12"/>
    <mergeCell ref="B20:D20"/>
    <mergeCell ref="B15:D15"/>
    <mergeCell ref="B23:D23"/>
    <mergeCell ref="B21:D21"/>
    <mergeCell ref="B14:D14"/>
    <mergeCell ref="B17:D17"/>
  </mergeCells>
  <phoneticPr fontId="0" type="noConversion"/>
  <pageMargins left="0.78740157499999996" right="0.78740157499999996" top="0.984251969" bottom="0.984251969" header="0.4921259845" footer="0.4921259845"/>
  <pageSetup paperSize="9" scale="73"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7"/>
  <sheetViews>
    <sheetView tabSelected="1" defaultGridColor="0" topLeftCell="A466" colorId="12" zoomScale="80" zoomScaleNormal="80" workbookViewId="0">
      <selection activeCell="C470" sqref="C470"/>
    </sheetView>
  </sheetViews>
  <sheetFormatPr defaultRowHeight="12.75" x14ac:dyDescent="0.2"/>
  <cols>
    <col min="1" max="1" width="5.7109375" customWidth="1"/>
    <col min="2" max="2" width="19.42578125" customWidth="1"/>
    <col min="3" max="3" width="76" customWidth="1"/>
    <col min="5" max="5" width="7.42578125" customWidth="1"/>
    <col min="6" max="6" width="11.140625" customWidth="1"/>
    <col min="7" max="7" width="13.7109375" customWidth="1"/>
    <col min="8" max="8" width="14.7109375" customWidth="1"/>
    <col min="9" max="9" width="17" customWidth="1"/>
    <col min="11" max="11" width="12" customWidth="1"/>
    <col min="12" max="12" width="14.140625" customWidth="1"/>
    <col min="14" max="14" width="11.7109375" customWidth="1"/>
  </cols>
  <sheetData>
    <row r="1" spans="1:14" ht="15.75" x14ac:dyDescent="0.25">
      <c r="A1" s="684" t="s">
        <v>6</v>
      </c>
      <c r="B1" s="684"/>
      <c r="C1" s="684"/>
      <c r="D1" s="684"/>
      <c r="E1" s="684"/>
      <c r="F1" s="684"/>
      <c r="G1" s="684"/>
      <c r="H1" s="684"/>
      <c r="I1" s="684"/>
    </row>
    <row r="2" spans="1:14" ht="14.25" customHeight="1" thickBot="1" x14ac:dyDescent="0.25">
      <c r="A2" s="322"/>
      <c r="B2" s="323"/>
      <c r="C2" s="324"/>
      <c r="D2" s="324"/>
      <c r="E2" s="325"/>
      <c r="F2" s="324"/>
      <c r="G2" s="324"/>
      <c r="H2" s="322"/>
      <c r="I2" s="322"/>
    </row>
    <row r="3" spans="1:14" ht="14.25" customHeight="1" thickTop="1" x14ac:dyDescent="0.2">
      <c r="A3" s="650" t="s">
        <v>54</v>
      </c>
      <c r="B3" s="651"/>
      <c r="C3" s="657" t="s">
        <v>583</v>
      </c>
      <c r="D3" s="658"/>
      <c r="E3" s="687"/>
      <c r="F3" s="326"/>
      <c r="G3" s="327"/>
      <c r="H3" s="328"/>
      <c r="I3" s="329"/>
      <c r="J3" s="1"/>
    </row>
    <row r="4" spans="1:14" ht="14.25" customHeight="1" x14ac:dyDescent="0.2">
      <c r="A4" s="692" t="s">
        <v>131</v>
      </c>
      <c r="B4" s="693"/>
      <c r="C4" s="689"/>
      <c r="D4" s="690"/>
      <c r="E4" s="691"/>
      <c r="F4" s="330"/>
      <c r="G4" s="331"/>
      <c r="H4" s="332"/>
      <c r="I4" s="333"/>
      <c r="J4" s="1"/>
    </row>
    <row r="5" spans="1:14" ht="14.25" customHeight="1" thickBot="1" x14ac:dyDescent="0.25">
      <c r="A5" s="685"/>
      <c r="B5" s="686"/>
      <c r="C5" s="668" t="s">
        <v>657</v>
      </c>
      <c r="D5" s="669"/>
      <c r="E5" s="695"/>
      <c r="F5" s="334"/>
      <c r="G5" s="335"/>
      <c r="H5" s="336"/>
      <c r="I5" s="337"/>
      <c r="J5" s="1"/>
    </row>
    <row r="6" spans="1:14" ht="14.25" customHeight="1" thickTop="1" x14ac:dyDescent="0.2">
      <c r="A6" s="338"/>
      <c r="B6" s="331"/>
      <c r="C6" s="339"/>
      <c r="D6" s="330"/>
      <c r="E6" s="340"/>
      <c r="F6" s="330"/>
      <c r="G6" s="341"/>
      <c r="H6" s="341"/>
      <c r="I6" s="341"/>
      <c r="J6" s="1"/>
    </row>
    <row r="7" spans="1:14" ht="14.25" customHeight="1" x14ac:dyDescent="0.2">
      <c r="A7" s="694" t="s">
        <v>117</v>
      </c>
      <c r="B7" s="694"/>
      <c r="C7" s="694"/>
      <c r="D7" s="330"/>
      <c r="E7" s="340"/>
      <c r="F7" s="330"/>
      <c r="G7" s="341"/>
      <c r="H7" s="341"/>
      <c r="I7" s="341"/>
      <c r="J7" s="1"/>
    </row>
    <row r="8" spans="1:14" ht="13.5" customHeight="1" x14ac:dyDescent="0.2">
      <c r="A8" s="342"/>
      <c r="B8" s="342"/>
      <c r="C8" s="342"/>
      <c r="D8" s="330"/>
      <c r="E8" s="340"/>
      <c r="F8" s="330"/>
      <c r="G8" s="341"/>
      <c r="H8" s="341"/>
      <c r="I8" s="341"/>
      <c r="J8" s="1"/>
    </row>
    <row r="9" spans="1:14" ht="15.75" customHeight="1" x14ac:dyDescent="0.2">
      <c r="A9" s="343" t="s">
        <v>9</v>
      </c>
      <c r="B9" s="122" t="s">
        <v>42</v>
      </c>
      <c r="C9" s="344" t="s">
        <v>150</v>
      </c>
      <c r="D9" s="345"/>
      <c r="E9" s="346"/>
      <c r="F9" s="345"/>
      <c r="G9" s="345"/>
      <c r="H9" s="345"/>
      <c r="I9" s="345"/>
      <c r="J9" s="1"/>
    </row>
    <row r="10" spans="1:14" ht="10.15" customHeight="1" x14ac:dyDescent="0.2">
      <c r="A10" s="343"/>
      <c r="B10" s="347"/>
      <c r="C10" s="348"/>
      <c r="D10" s="345"/>
      <c r="E10" s="346"/>
      <c r="F10" s="345"/>
      <c r="G10" s="345"/>
      <c r="H10" s="345"/>
      <c r="I10" s="345"/>
      <c r="J10" s="1"/>
    </row>
    <row r="11" spans="1:14" ht="15.6" customHeight="1" thickBot="1" x14ac:dyDescent="0.25">
      <c r="A11" s="349" t="s">
        <v>0</v>
      </c>
      <c r="B11" s="350" t="s">
        <v>7</v>
      </c>
      <c r="C11" s="350" t="s">
        <v>8</v>
      </c>
      <c r="D11" s="350" t="s">
        <v>1</v>
      </c>
      <c r="E11" s="350" t="s">
        <v>2</v>
      </c>
      <c r="F11" s="350" t="s">
        <v>21</v>
      </c>
      <c r="G11" s="351" t="s">
        <v>22</v>
      </c>
      <c r="H11" s="352" t="s">
        <v>23</v>
      </c>
      <c r="I11" s="352" t="s">
        <v>24</v>
      </c>
      <c r="J11" s="1"/>
      <c r="K11" s="353"/>
      <c r="M11" s="3"/>
      <c r="N11" s="3"/>
    </row>
    <row r="12" spans="1:14" ht="14.25" customHeight="1" x14ac:dyDescent="0.2">
      <c r="A12" s="123" t="s">
        <v>40</v>
      </c>
      <c r="B12" s="124" t="s">
        <v>551</v>
      </c>
      <c r="C12" s="114" t="s">
        <v>552</v>
      </c>
      <c r="D12" s="125"/>
      <c r="E12" s="111"/>
      <c r="F12" s="119"/>
      <c r="G12" s="120"/>
      <c r="H12" s="126"/>
      <c r="I12" s="121"/>
      <c r="J12" s="1"/>
      <c r="K12" s="353"/>
      <c r="M12" s="3"/>
      <c r="N12" s="3"/>
    </row>
    <row r="13" spans="1:14" ht="14.25" customHeight="1" x14ac:dyDescent="0.2">
      <c r="A13" s="123"/>
      <c r="B13" s="124"/>
      <c r="C13" s="114" t="s">
        <v>553</v>
      </c>
      <c r="D13" s="125">
        <v>2</v>
      </c>
      <c r="E13" s="111" t="s">
        <v>4</v>
      </c>
      <c r="F13" s="488"/>
      <c r="G13" s="120">
        <f>SUM(F13*D13)</f>
        <v>0</v>
      </c>
      <c r="H13" s="126">
        <v>4.8419999999999998E-2</v>
      </c>
      <c r="I13" s="121">
        <f>SUM(H13*D13)</f>
        <v>9.6839999999999996E-2</v>
      </c>
      <c r="J13" s="1"/>
      <c r="K13" s="353"/>
      <c r="M13" s="3"/>
      <c r="N13" s="3"/>
    </row>
    <row r="14" spans="1:14" ht="14.25" customHeight="1" x14ac:dyDescent="0.2">
      <c r="A14" s="123" t="s">
        <v>41</v>
      </c>
      <c r="B14" s="124" t="s">
        <v>554</v>
      </c>
      <c r="C14" s="114" t="s">
        <v>555</v>
      </c>
      <c r="D14" s="125">
        <v>2</v>
      </c>
      <c r="E14" s="111" t="s">
        <v>39</v>
      </c>
      <c r="F14" s="488"/>
      <c r="G14" s="120">
        <f>SUM(F14*D14)</f>
        <v>0</v>
      </c>
      <c r="H14" s="126">
        <v>3.7670000000000002E-2</v>
      </c>
      <c r="I14" s="121">
        <f>SUM(H14*D14)</f>
        <v>7.5340000000000004E-2</v>
      </c>
      <c r="J14" s="1"/>
      <c r="K14" s="353"/>
      <c r="M14" s="3"/>
      <c r="N14" s="3"/>
    </row>
    <row r="15" spans="1:14" ht="14.25" customHeight="1" x14ac:dyDescent="0.2">
      <c r="A15" s="123" t="s">
        <v>42</v>
      </c>
      <c r="B15" s="124" t="s">
        <v>414</v>
      </c>
      <c r="C15" s="114" t="s">
        <v>646</v>
      </c>
      <c r="D15" s="125">
        <v>2.1</v>
      </c>
      <c r="E15" s="111" t="s">
        <v>39</v>
      </c>
      <c r="F15" s="488"/>
      <c r="G15" s="120">
        <f>SUM(F15*D15)</f>
        <v>0</v>
      </c>
      <c r="H15" s="126">
        <v>4.761E-2</v>
      </c>
      <c r="I15" s="121">
        <f>SUM(H15*D15)</f>
        <v>9.9981E-2</v>
      </c>
      <c r="J15" s="1"/>
      <c r="K15" s="353"/>
      <c r="M15" s="3"/>
      <c r="N15" s="3"/>
    </row>
    <row r="16" spans="1:14" ht="14.25" customHeight="1" x14ac:dyDescent="0.2">
      <c r="A16" s="145"/>
      <c r="B16" s="95"/>
      <c r="C16" s="127" t="s">
        <v>584</v>
      </c>
      <c r="D16" s="128">
        <v>2.08</v>
      </c>
      <c r="E16" s="111"/>
      <c r="F16" s="119"/>
      <c r="G16" s="120"/>
      <c r="H16" s="126"/>
      <c r="I16" s="121"/>
      <c r="J16" s="1"/>
      <c r="K16" s="353"/>
      <c r="M16" s="3"/>
      <c r="N16" s="3"/>
    </row>
    <row r="17" spans="1:14" ht="14.25" customHeight="1" x14ac:dyDescent="0.2">
      <c r="A17" s="145" t="s">
        <v>43</v>
      </c>
      <c r="B17" s="95" t="s">
        <v>409</v>
      </c>
      <c r="C17" s="114" t="s">
        <v>647</v>
      </c>
      <c r="D17" s="125">
        <v>4.2</v>
      </c>
      <c r="E17" s="111" t="s">
        <v>39</v>
      </c>
      <c r="F17" s="488"/>
      <c r="G17" s="120">
        <f>SUM(F17*D17)</f>
        <v>0</v>
      </c>
      <c r="H17" s="126">
        <v>5.3199999999999997E-2</v>
      </c>
      <c r="I17" s="121">
        <f>SUM(H17*D17)</f>
        <v>0.22344</v>
      </c>
      <c r="J17" s="1"/>
      <c r="K17" s="340"/>
      <c r="M17" s="3"/>
      <c r="N17" s="3"/>
    </row>
    <row r="18" spans="1:14" ht="14.25" customHeight="1" x14ac:dyDescent="0.2">
      <c r="A18" s="145"/>
      <c r="B18" s="95"/>
      <c r="C18" s="127" t="s">
        <v>585</v>
      </c>
      <c r="D18" s="128">
        <v>4.2</v>
      </c>
      <c r="E18" s="111"/>
      <c r="F18" s="119"/>
      <c r="G18" s="120"/>
      <c r="H18" s="126"/>
      <c r="I18" s="121"/>
      <c r="J18" s="1"/>
      <c r="K18" s="340"/>
      <c r="M18" s="3"/>
      <c r="N18" s="3"/>
    </row>
    <row r="19" spans="1:14" ht="14.25" customHeight="1" x14ac:dyDescent="0.2">
      <c r="A19" s="145" t="s">
        <v>109</v>
      </c>
      <c r="B19" s="95" t="s">
        <v>410</v>
      </c>
      <c r="C19" s="114" t="s">
        <v>648</v>
      </c>
      <c r="D19" s="125">
        <v>8.6999999999999993</v>
      </c>
      <c r="E19" s="111" t="s">
        <v>39</v>
      </c>
      <c r="F19" s="488"/>
      <c r="G19" s="120">
        <f>SUM(F19*D19)</f>
        <v>0</v>
      </c>
      <c r="H19" s="126">
        <v>7.0599999999999996E-2</v>
      </c>
      <c r="I19" s="121">
        <f>SUM(H19*D19)</f>
        <v>0.61421999999999988</v>
      </c>
      <c r="J19" s="1"/>
      <c r="K19" s="340"/>
      <c r="M19" s="3"/>
      <c r="N19" s="3"/>
    </row>
    <row r="20" spans="1:14" ht="14.25" customHeight="1" x14ac:dyDescent="0.2">
      <c r="A20" s="145"/>
      <c r="B20" s="95"/>
      <c r="C20" s="127" t="s">
        <v>586</v>
      </c>
      <c r="D20" s="128">
        <v>8.74</v>
      </c>
      <c r="E20" s="111"/>
      <c r="F20" s="119"/>
      <c r="G20" s="120"/>
      <c r="H20" s="126"/>
      <c r="I20" s="121"/>
      <c r="J20" s="1"/>
      <c r="K20" s="340"/>
      <c r="M20" s="3"/>
      <c r="N20" s="3"/>
    </row>
    <row r="21" spans="1:14" ht="14.25" customHeight="1" x14ac:dyDescent="0.2">
      <c r="A21" s="145" t="s">
        <v>47</v>
      </c>
      <c r="B21" s="111" t="s">
        <v>189</v>
      </c>
      <c r="C21" s="95" t="s">
        <v>649</v>
      </c>
      <c r="D21" s="354">
        <v>2</v>
      </c>
      <c r="E21" s="111" t="s">
        <v>39</v>
      </c>
      <c r="F21" s="489"/>
      <c r="G21" s="120">
        <f>SUM(F21*D21)</f>
        <v>0</v>
      </c>
      <c r="H21" s="121">
        <v>4.6820000000000001E-2</v>
      </c>
      <c r="I21" s="121">
        <f>SUM(H21*D21)</f>
        <v>9.3640000000000001E-2</v>
      </c>
      <c r="J21" s="1"/>
      <c r="K21" s="355"/>
      <c r="M21" s="3"/>
      <c r="N21" s="3"/>
    </row>
    <row r="22" spans="1:14" ht="14.25" customHeight="1" x14ac:dyDescent="0.2">
      <c r="A22" s="145"/>
      <c r="B22" s="111"/>
      <c r="C22" s="127" t="s">
        <v>587</v>
      </c>
      <c r="D22" s="128">
        <v>1.98</v>
      </c>
      <c r="E22" s="111"/>
      <c r="F22" s="129"/>
      <c r="G22" s="120"/>
      <c r="H22" s="121"/>
      <c r="I22" s="121"/>
      <c r="J22" s="1"/>
      <c r="K22" s="355"/>
      <c r="M22" s="3"/>
      <c r="N22" s="3"/>
    </row>
    <row r="23" spans="1:14" ht="14.25" customHeight="1" x14ac:dyDescent="0.2">
      <c r="A23" s="145" t="s">
        <v>110</v>
      </c>
      <c r="B23" s="112" t="s">
        <v>163</v>
      </c>
      <c r="C23" s="114" t="s">
        <v>168</v>
      </c>
      <c r="D23" s="114"/>
      <c r="E23" s="114"/>
      <c r="F23" s="119"/>
      <c r="G23" s="114"/>
      <c r="H23" s="126"/>
      <c r="I23" s="121"/>
      <c r="J23" s="1"/>
      <c r="K23" s="340"/>
      <c r="M23" s="3"/>
      <c r="N23" s="3"/>
    </row>
    <row r="24" spans="1:14" ht="14.25" customHeight="1" x14ac:dyDescent="0.2">
      <c r="A24" s="356"/>
      <c r="B24" s="357"/>
      <c r="C24" s="112" t="s">
        <v>588</v>
      </c>
      <c r="D24" s="125">
        <v>3.1</v>
      </c>
      <c r="E24" s="111" t="s">
        <v>39</v>
      </c>
      <c r="F24" s="488"/>
      <c r="G24" s="120">
        <f>SUM(F24*D24)</f>
        <v>0</v>
      </c>
      <c r="H24" s="126">
        <v>1.8599999999999998E-2</v>
      </c>
      <c r="I24" s="121">
        <f>SUM(H24*D24)</f>
        <v>5.7659999999999996E-2</v>
      </c>
      <c r="J24" s="1"/>
      <c r="K24" s="340"/>
      <c r="M24" s="3"/>
      <c r="N24" s="3"/>
    </row>
    <row r="25" spans="1:14" ht="14.25" customHeight="1" x14ac:dyDescent="0.2">
      <c r="A25" s="358"/>
      <c r="B25" s="359"/>
      <c r="C25" s="274" t="s">
        <v>589</v>
      </c>
      <c r="D25" s="151">
        <v>3.06</v>
      </c>
      <c r="E25" s="152"/>
      <c r="F25" s="153"/>
      <c r="G25" s="154"/>
      <c r="H25" s="360"/>
      <c r="I25" s="361"/>
      <c r="J25" s="1"/>
      <c r="K25" s="340"/>
      <c r="M25" s="3"/>
      <c r="N25" s="3"/>
    </row>
    <row r="26" spans="1:14" ht="14.25" customHeight="1" thickBot="1" x14ac:dyDescent="0.25">
      <c r="A26" s="362" t="s">
        <v>111</v>
      </c>
      <c r="B26" s="96" t="s">
        <v>91</v>
      </c>
      <c r="C26" s="225" t="s">
        <v>541</v>
      </c>
      <c r="D26" s="363">
        <v>3.1</v>
      </c>
      <c r="E26" s="96" t="s">
        <v>39</v>
      </c>
      <c r="F26" s="490"/>
      <c r="G26" s="167">
        <f>SUM(F26*D26)</f>
        <v>0</v>
      </c>
      <c r="H26" s="364"/>
      <c r="I26" s="364">
        <f>SUM(H26*D26)</f>
        <v>0</v>
      </c>
      <c r="J26" s="1"/>
      <c r="K26" s="340"/>
      <c r="M26" s="3"/>
      <c r="N26" s="3"/>
    </row>
    <row r="27" spans="1:14" ht="15" customHeight="1" x14ac:dyDescent="0.2">
      <c r="A27" s="131"/>
      <c r="B27" s="696" t="s">
        <v>151</v>
      </c>
      <c r="C27" s="696"/>
      <c r="D27" s="132"/>
      <c r="E27" s="133"/>
      <c r="F27" s="133"/>
      <c r="G27" s="134">
        <f>SUM(G12:G26)</f>
        <v>0</v>
      </c>
      <c r="H27" s="133"/>
      <c r="I27" s="135">
        <f>SUM(I12:I26)</f>
        <v>1.2611209999999997</v>
      </c>
      <c r="J27" s="1"/>
      <c r="M27" s="3"/>
      <c r="N27" s="3"/>
    </row>
    <row r="28" spans="1:14" ht="14.25" customHeight="1" x14ac:dyDescent="0.2">
      <c r="A28" s="243"/>
      <c r="B28" s="365"/>
      <c r="C28" s="365"/>
      <c r="D28" s="366"/>
      <c r="E28" s="243"/>
      <c r="F28" s="243"/>
      <c r="G28" s="367"/>
      <c r="H28" s="243"/>
      <c r="I28" s="368"/>
      <c r="J28" s="1"/>
      <c r="M28" s="3"/>
      <c r="N28" s="3"/>
    </row>
    <row r="29" spans="1:14" ht="14.25" customHeight="1" x14ac:dyDescent="0.2">
      <c r="A29" s="243"/>
      <c r="B29" s="365"/>
      <c r="C29" s="365"/>
      <c r="D29" s="366"/>
      <c r="E29" s="243"/>
      <c r="F29" s="243"/>
      <c r="G29" s="367"/>
      <c r="H29" s="243"/>
      <c r="I29" s="368"/>
      <c r="J29" s="1"/>
      <c r="M29" s="3"/>
      <c r="N29" s="3"/>
    </row>
    <row r="30" spans="1:14" ht="16.149999999999999" customHeight="1" x14ac:dyDescent="0.2">
      <c r="A30" s="343" t="s">
        <v>9</v>
      </c>
      <c r="B30" s="122" t="s">
        <v>43</v>
      </c>
      <c r="C30" s="344" t="s">
        <v>532</v>
      </c>
      <c r="D30" s="345"/>
      <c r="E30" s="346"/>
      <c r="F30" s="345"/>
      <c r="G30" s="345"/>
      <c r="H30" s="345"/>
      <c r="I30" s="345"/>
      <c r="J30" s="1"/>
      <c r="M30" s="3"/>
      <c r="N30" s="3"/>
    </row>
    <row r="31" spans="1:14" ht="10.9" customHeight="1" x14ac:dyDescent="0.2">
      <c r="A31" s="343"/>
      <c r="B31" s="347"/>
      <c r="C31" s="348"/>
      <c r="D31" s="345"/>
      <c r="E31" s="346"/>
      <c r="F31" s="345"/>
      <c r="G31" s="345"/>
      <c r="H31" s="345"/>
      <c r="I31" s="345"/>
      <c r="J31" s="1"/>
      <c r="M31" s="3"/>
      <c r="N31" s="3"/>
    </row>
    <row r="32" spans="1:14" ht="15.6" customHeight="1" thickBot="1" x14ac:dyDescent="0.25">
      <c r="A32" s="349" t="s">
        <v>0</v>
      </c>
      <c r="B32" s="350" t="s">
        <v>7</v>
      </c>
      <c r="C32" s="350" t="s">
        <v>8</v>
      </c>
      <c r="D32" s="350" t="s">
        <v>1</v>
      </c>
      <c r="E32" s="350" t="s">
        <v>2</v>
      </c>
      <c r="F32" s="350" t="s">
        <v>21</v>
      </c>
      <c r="G32" s="351" t="s">
        <v>22</v>
      </c>
      <c r="H32" s="352" t="s">
        <v>23</v>
      </c>
      <c r="I32" s="352" t="s">
        <v>24</v>
      </c>
      <c r="J32" s="1"/>
      <c r="M32" s="3"/>
      <c r="N32" s="3"/>
    </row>
    <row r="33" spans="1:14" ht="14.25" customHeight="1" x14ac:dyDescent="0.2">
      <c r="A33" s="123" t="s">
        <v>40</v>
      </c>
      <c r="B33" s="124" t="s">
        <v>533</v>
      </c>
      <c r="C33" s="114" t="s">
        <v>534</v>
      </c>
      <c r="D33" s="125">
        <v>2</v>
      </c>
      <c r="E33" s="111" t="s">
        <v>4</v>
      </c>
      <c r="F33" s="488"/>
      <c r="G33" s="120">
        <f>SUM(F33*D33)</f>
        <v>0</v>
      </c>
      <c r="H33" s="126">
        <v>5.0200000000000002E-2</v>
      </c>
      <c r="I33" s="121">
        <f>SUM(H33*D33)</f>
        <v>0.1004</v>
      </c>
      <c r="J33" s="1"/>
      <c r="M33" s="3"/>
      <c r="N33" s="3"/>
    </row>
    <row r="34" spans="1:14" ht="14.25" customHeight="1" thickBot="1" x14ac:dyDescent="0.25">
      <c r="A34" s="362"/>
      <c r="B34" s="225"/>
      <c r="C34" s="107" t="s">
        <v>535</v>
      </c>
      <c r="D34" s="369"/>
      <c r="E34" s="96"/>
      <c r="F34" s="370"/>
      <c r="G34" s="371"/>
      <c r="H34" s="372"/>
      <c r="I34" s="373"/>
      <c r="J34" s="374"/>
      <c r="M34" s="3"/>
      <c r="N34" s="3"/>
    </row>
    <row r="35" spans="1:14" ht="15.6" customHeight="1" x14ac:dyDescent="0.2">
      <c r="A35" s="131"/>
      <c r="B35" s="696" t="s">
        <v>536</v>
      </c>
      <c r="C35" s="696"/>
      <c r="D35" s="132"/>
      <c r="E35" s="133"/>
      <c r="F35" s="133"/>
      <c r="G35" s="134">
        <f>SUM(G33:G34)</f>
        <v>0</v>
      </c>
      <c r="H35" s="133"/>
      <c r="I35" s="135">
        <f>SUM(I33:I34)</f>
        <v>0.1004</v>
      </c>
      <c r="J35" s="1"/>
      <c r="M35" s="3"/>
      <c r="N35" s="3"/>
    </row>
    <row r="36" spans="1:14" ht="14.25" customHeight="1" x14ac:dyDescent="0.2">
      <c r="A36" s="136"/>
      <c r="B36" s="136"/>
      <c r="C36" s="136"/>
      <c r="D36" s="137"/>
      <c r="E36" s="138"/>
      <c r="F36" s="137"/>
      <c r="G36" s="139"/>
      <c r="H36" s="139"/>
      <c r="I36" s="139"/>
      <c r="J36" s="1"/>
      <c r="M36" s="3"/>
      <c r="N36" s="3"/>
    </row>
    <row r="37" spans="1:14" ht="14.25" customHeight="1" x14ac:dyDescent="0.2">
      <c r="A37" s="375"/>
      <c r="B37" s="376"/>
      <c r="C37" s="377"/>
      <c r="D37" s="345"/>
      <c r="E37" s="346"/>
      <c r="F37" s="345"/>
      <c r="G37" s="378"/>
      <c r="H37" s="378"/>
      <c r="I37" s="378"/>
      <c r="J37" s="1"/>
      <c r="M37" s="3"/>
      <c r="N37" s="3"/>
    </row>
    <row r="38" spans="1:14" ht="16.899999999999999" customHeight="1" x14ac:dyDescent="0.2">
      <c r="A38" s="343" t="s">
        <v>9</v>
      </c>
      <c r="B38" s="122" t="s">
        <v>47</v>
      </c>
      <c r="C38" s="344" t="s">
        <v>48</v>
      </c>
      <c r="D38" s="345"/>
      <c r="E38" s="346"/>
      <c r="F38" s="345"/>
      <c r="G38" s="345"/>
      <c r="H38" s="345"/>
      <c r="I38" s="345"/>
      <c r="J38" s="1"/>
      <c r="M38" s="3"/>
      <c r="N38" s="3"/>
    </row>
    <row r="39" spans="1:14" ht="10.15" customHeight="1" x14ac:dyDescent="0.2">
      <c r="A39" s="343"/>
      <c r="B39" s="347"/>
      <c r="C39" s="348"/>
      <c r="D39" s="345"/>
      <c r="E39" s="346"/>
      <c r="F39" s="345"/>
      <c r="G39" s="345"/>
      <c r="H39" s="345"/>
      <c r="I39" s="345"/>
      <c r="J39" s="1"/>
      <c r="M39" s="3"/>
      <c r="N39" s="3"/>
    </row>
    <row r="40" spans="1:14" ht="15" customHeight="1" thickBot="1" x14ac:dyDescent="0.25">
      <c r="A40" s="349" t="s">
        <v>0</v>
      </c>
      <c r="B40" s="351" t="s">
        <v>7</v>
      </c>
      <c r="C40" s="351" t="s">
        <v>8</v>
      </c>
      <c r="D40" s="351" t="s">
        <v>1</v>
      </c>
      <c r="E40" s="351" t="s">
        <v>2</v>
      </c>
      <c r="F40" s="351" t="s">
        <v>21</v>
      </c>
      <c r="G40" s="351" t="s">
        <v>22</v>
      </c>
      <c r="H40" s="352" t="s">
        <v>23</v>
      </c>
      <c r="I40" s="352" t="s">
        <v>24</v>
      </c>
      <c r="J40" s="1"/>
      <c r="M40" s="3"/>
      <c r="N40" s="3"/>
    </row>
    <row r="41" spans="1:14" ht="14.25" customHeight="1" x14ac:dyDescent="0.2">
      <c r="A41" s="145" t="s">
        <v>40</v>
      </c>
      <c r="B41" s="146" t="s">
        <v>558</v>
      </c>
      <c r="C41" s="112" t="s">
        <v>559</v>
      </c>
      <c r="D41" s="147">
        <v>6</v>
      </c>
      <c r="E41" s="111" t="s">
        <v>4</v>
      </c>
      <c r="F41" s="488"/>
      <c r="G41" s="120">
        <f>SUM(F41*D41)</f>
        <v>0</v>
      </c>
      <c r="H41" s="148">
        <v>4.9399999999999999E-3</v>
      </c>
      <c r="I41" s="121">
        <f>SUM(H41*D41)</f>
        <v>2.964E-2</v>
      </c>
      <c r="J41" s="1"/>
      <c r="M41" s="3"/>
      <c r="N41" s="3"/>
    </row>
    <row r="42" spans="1:14" ht="14.25" customHeight="1" x14ac:dyDescent="0.2">
      <c r="A42" s="145" t="s">
        <v>41</v>
      </c>
      <c r="B42" s="146" t="s">
        <v>160</v>
      </c>
      <c r="C42" s="112" t="s">
        <v>290</v>
      </c>
      <c r="D42" s="147">
        <v>9.8000000000000007</v>
      </c>
      <c r="E42" s="111" t="s">
        <v>39</v>
      </c>
      <c r="F42" s="488"/>
      <c r="G42" s="120">
        <f>SUM(F42*D42)</f>
        <v>0</v>
      </c>
      <c r="H42" s="148">
        <v>6.0019999999999997E-2</v>
      </c>
      <c r="I42" s="121">
        <f>SUM(H42*D42)</f>
        <v>0.58819600000000005</v>
      </c>
      <c r="J42" s="1"/>
      <c r="M42" s="3"/>
      <c r="N42" s="3"/>
    </row>
    <row r="43" spans="1:14" ht="14.25" customHeight="1" x14ac:dyDescent="0.2">
      <c r="A43" s="358"/>
      <c r="B43" s="149"/>
      <c r="C43" s="150" t="s">
        <v>590</v>
      </c>
      <c r="D43" s="151">
        <v>6.5</v>
      </c>
      <c r="E43" s="152"/>
      <c r="F43" s="153"/>
      <c r="G43" s="154"/>
      <c r="H43" s="379"/>
      <c r="I43" s="380"/>
      <c r="J43" s="1"/>
      <c r="M43" s="3"/>
      <c r="N43" s="3"/>
    </row>
    <row r="44" spans="1:14" ht="14.25" customHeight="1" x14ac:dyDescent="0.2">
      <c r="A44" s="381"/>
      <c r="B44" s="382"/>
      <c r="C44" s="192" t="s">
        <v>591</v>
      </c>
      <c r="D44" s="193">
        <v>3.32</v>
      </c>
      <c r="E44" s="202"/>
      <c r="F44" s="206"/>
      <c r="G44" s="207"/>
      <c r="H44" s="383"/>
      <c r="I44" s="384"/>
      <c r="J44" s="1"/>
      <c r="M44" s="3"/>
      <c r="N44" s="3"/>
    </row>
    <row r="45" spans="1:14" ht="14.25" customHeight="1" x14ac:dyDescent="0.2">
      <c r="A45" s="145" t="s">
        <v>42</v>
      </c>
      <c r="B45" s="111" t="s">
        <v>149</v>
      </c>
      <c r="C45" s="95" t="s">
        <v>155</v>
      </c>
      <c r="D45" s="354">
        <v>31.3</v>
      </c>
      <c r="E45" s="111" t="s">
        <v>39</v>
      </c>
      <c r="F45" s="488"/>
      <c r="G45" s="120">
        <f>SUM(F45*D45)</f>
        <v>0</v>
      </c>
      <c r="H45" s="121">
        <v>5.79E-3</v>
      </c>
      <c r="I45" s="121">
        <f>SUM(H45*D45)</f>
        <v>0.181227</v>
      </c>
      <c r="J45" s="1"/>
      <c r="K45" s="355"/>
      <c r="M45" s="3"/>
      <c r="N45" s="3"/>
    </row>
    <row r="46" spans="1:14" ht="14.25" customHeight="1" x14ac:dyDescent="0.2">
      <c r="A46" s="145"/>
      <c r="B46" s="319"/>
      <c r="C46" s="127" t="s">
        <v>592</v>
      </c>
      <c r="D46" s="128">
        <v>31.26</v>
      </c>
      <c r="E46" s="111"/>
      <c r="F46" s="119"/>
      <c r="G46" s="120"/>
      <c r="H46" s="320"/>
      <c r="I46" s="126"/>
      <c r="J46" s="1"/>
      <c r="K46" s="355"/>
      <c r="M46" s="3"/>
      <c r="N46" s="3"/>
    </row>
    <row r="47" spans="1:14" ht="14.25" customHeight="1" x14ac:dyDescent="0.2">
      <c r="A47" s="145" t="s">
        <v>43</v>
      </c>
      <c r="B47" s="162" t="s">
        <v>418</v>
      </c>
      <c r="C47" s="385" t="s">
        <v>417</v>
      </c>
      <c r="D47" s="163">
        <v>0.1</v>
      </c>
      <c r="E47" s="111" t="s">
        <v>419</v>
      </c>
      <c r="F47" s="488"/>
      <c r="G47" s="120">
        <f>F47*D47</f>
        <v>0</v>
      </c>
      <c r="H47" s="164">
        <v>1.919</v>
      </c>
      <c r="I47" s="121">
        <f>SUM(H47*D47)</f>
        <v>0.19190000000000002</v>
      </c>
      <c r="J47" s="1"/>
      <c r="K47" s="355"/>
      <c r="M47" s="3"/>
      <c r="N47" s="3"/>
    </row>
    <row r="48" spans="1:14" ht="14.25" customHeight="1" x14ac:dyDescent="0.2">
      <c r="A48" s="145"/>
      <c r="B48" s="162"/>
      <c r="C48" s="127" t="s">
        <v>593</v>
      </c>
      <c r="D48" s="128">
        <v>0.05</v>
      </c>
      <c r="E48" s="111"/>
      <c r="F48" s="119"/>
      <c r="G48" s="120"/>
      <c r="H48" s="121"/>
      <c r="I48" s="121"/>
      <c r="J48" s="1"/>
      <c r="K48" s="355"/>
      <c r="M48" s="3"/>
      <c r="N48" s="3"/>
    </row>
    <row r="49" spans="1:14" ht="14.25" customHeight="1" x14ac:dyDescent="0.2">
      <c r="A49" s="145" t="s">
        <v>109</v>
      </c>
      <c r="B49" s="162" t="s">
        <v>556</v>
      </c>
      <c r="C49" s="112" t="s">
        <v>557</v>
      </c>
      <c r="D49" s="163">
        <v>3</v>
      </c>
      <c r="E49" s="111" t="s">
        <v>3</v>
      </c>
      <c r="F49" s="488"/>
      <c r="G49" s="120">
        <f>F49*D49</f>
        <v>0</v>
      </c>
      <c r="H49" s="164">
        <v>3.0000000000000001E-3</v>
      </c>
      <c r="I49" s="121">
        <f>SUM(H49*D49)</f>
        <v>9.0000000000000011E-3</v>
      </c>
      <c r="J49" s="1"/>
      <c r="K49" s="355"/>
      <c r="M49" s="3"/>
      <c r="N49" s="3"/>
    </row>
    <row r="50" spans="1:14" ht="14.25" customHeight="1" x14ac:dyDescent="0.2">
      <c r="A50" s="145" t="s">
        <v>47</v>
      </c>
      <c r="B50" s="111" t="s">
        <v>542</v>
      </c>
      <c r="C50" s="165" t="s">
        <v>543</v>
      </c>
      <c r="D50" s="163">
        <v>3.1</v>
      </c>
      <c r="E50" s="111" t="s">
        <v>39</v>
      </c>
      <c r="F50" s="488"/>
      <c r="G50" s="120">
        <f>F50*D50</f>
        <v>0</v>
      </c>
      <c r="H50" s="164">
        <v>6.3E-2</v>
      </c>
      <c r="I50" s="121">
        <f>SUM(H50*D50)</f>
        <v>0.1953</v>
      </c>
      <c r="J50" s="1"/>
      <c r="K50" s="386"/>
      <c r="M50" s="3"/>
      <c r="N50" s="3"/>
    </row>
    <row r="51" spans="1:14" ht="14.25" customHeight="1" x14ac:dyDescent="0.2">
      <c r="A51" s="145"/>
      <c r="B51" s="162"/>
      <c r="C51" s="127" t="s">
        <v>594</v>
      </c>
      <c r="D51" s="128">
        <v>3.06</v>
      </c>
      <c r="E51" s="111"/>
      <c r="F51" s="119"/>
      <c r="G51" s="120"/>
      <c r="H51" s="121"/>
      <c r="I51" s="121"/>
      <c r="J51" s="1"/>
      <c r="K51" s="386"/>
      <c r="M51" s="3"/>
      <c r="N51" s="3"/>
    </row>
    <row r="52" spans="1:14" ht="14.25" customHeight="1" x14ac:dyDescent="0.2">
      <c r="A52" s="145" t="s">
        <v>110</v>
      </c>
      <c r="B52" s="112" t="s">
        <v>416</v>
      </c>
      <c r="C52" s="112" t="s">
        <v>415</v>
      </c>
      <c r="D52" s="354"/>
      <c r="E52" s="112"/>
      <c r="F52" s="119"/>
      <c r="G52" s="120"/>
      <c r="H52" s="121"/>
      <c r="I52" s="121"/>
      <c r="J52" s="1"/>
      <c r="K52" s="386"/>
      <c r="M52" s="3"/>
      <c r="N52" s="3"/>
    </row>
    <row r="53" spans="1:14" ht="14.25" customHeight="1" thickBot="1" x14ac:dyDescent="0.25">
      <c r="A53" s="362"/>
      <c r="B53" s="113"/>
      <c r="C53" s="113" t="s">
        <v>595</v>
      </c>
      <c r="D53" s="363">
        <v>1</v>
      </c>
      <c r="E53" s="113" t="s">
        <v>4</v>
      </c>
      <c r="F53" s="491"/>
      <c r="G53" s="167">
        <f>SUM(F53*D53)</f>
        <v>0</v>
      </c>
      <c r="H53" s="364">
        <v>3.0550000000000001E-2</v>
      </c>
      <c r="I53" s="364">
        <f>SUM(H53*D53)</f>
        <v>3.0550000000000001E-2</v>
      </c>
      <c r="J53" s="1"/>
      <c r="K53" s="386"/>
      <c r="M53" s="3"/>
      <c r="N53" s="3"/>
    </row>
    <row r="54" spans="1:14" ht="15.6" customHeight="1" x14ac:dyDescent="0.2">
      <c r="A54" s="140"/>
      <c r="B54" s="688" t="s">
        <v>101</v>
      </c>
      <c r="C54" s="688"/>
      <c r="D54" s="142"/>
      <c r="E54" s="142"/>
      <c r="F54" s="142"/>
      <c r="G54" s="143">
        <f>SUM(G41:G53)</f>
        <v>0</v>
      </c>
      <c r="H54" s="142"/>
      <c r="I54" s="144">
        <f>SUM(I41:I53)</f>
        <v>1.225813</v>
      </c>
      <c r="J54" s="1"/>
      <c r="M54" s="3"/>
      <c r="N54" s="3"/>
    </row>
    <row r="55" spans="1:14" ht="15" customHeight="1" x14ac:dyDescent="0.2">
      <c r="A55" s="243"/>
      <c r="B55" s="365"/>
      <c r="C55" s="387"/>
      <c r="D55" s="243"/>
      <c r="E55" s="243"/>
      <c r="F55" s="243"/>
      <c r="G55" s="388"/>
      <c r="H55" s="243"/>
      <c r="I55" s="243"/>
      <c r="J55" s="1"/>
      <c r="M55" s="3"/>
      <c r="N55" s="3"/>
    </row>
    <row r="56" spans="1:14" ht="14.25" customHeight="1" x14ac:dyDescent="0.2">
      <c r="A56" s="243"/>
      <c r="B56" s="365"/>
      <c r="C56" s="387"/>
      <c r="D56" s="243"/>
      <c r="E56" s="243"/>
      <c r="F56" s="243"/>
      <c r="G56" s="388"/>
      <c r="H56" s="243"/>
      <c r="I56" s="243"/>
      <c r="J56" s="1"/>
      <c r="M56" s="3"/>
      <c r="N56" s="3"/>
    </row>
    <row r="57" spans="1:14" ht="16.899999999999999" customHeight="1" x14ac:dyDescent="0.2">
      <c r="A57" s="343" t="s">
        <v>9</v>
      </c>
      <c r="B57" s="122" t="s">
        <v>45</v>
      </c>
      <c r="C57" s="344" t="s">
        <v>46</v>
      </c>
      <c r="D57" s="345"/>
      <c r="E57" s="346"/>
      <c r="F57" s="345"/>
      <c r="G57" s="345"/>
      <c r="H57" s="345"/>
      <c r="I57" s="345"/>
      <c r="J57" s="1"/>
      <c r="M57" s="3"/>
      <c r="N57" s="3"/>
    </row>
    <row r="58" spans="1:14" ht="10.9" customHeight="1" x14ac:dyDescent="0.2">
      <c r="A58" s="343"/>
      <c r="B58" s="347"/>
      <c r="C58" s="348"/>
      <c r="D58" s="345"/>
      <c r="E58" s="346"/>
      <c r="F58" s="345"/>
      <c r="G58" s="345"/>
      <c r="H58" s="345"/>
      <c r="I58" s="345"/>
      <c r="J58" s="1"/>
      <c r="M58" s="3"/>
      <c r="N58" s="3"/>
    </row>
    <row r="59" spans="1:14" ht="15" customHeight="1" thickBot="1" x14ac:dyDescent="0.25">
      <c r="A59" s="349" t="s">
        <v>0</v>
      </c>
      <c r="B59" s="351" t="s">
        <v>7</v>
      </c>
      <c r="C59" s="351" t="s">
        <v>8</v>
      </c>
      <c r="D59" s="351" t="s">
        <v>1</v>
      </c>
      <c r="E59" s="351" t="s">
        <v>2</v>
      </c>
      <c r="F59" s="351" t="s">
        <v>21</v>
      </c>
      <c r="G59" s="351" t="s">
        <v>22</v>
      </c>
      <c r="H59" s="352" t="s">
        <v>23</v>
      </c>
      <c r="I59" s="352" t="s">
        <v>24</v>
      </c>
      <c r="J59" s="1"/>
      <c r="M59" s="3"/>
      <c r="N59" s="3"/>
    </row>
    <row r="60" spans="1:14" ht="14.25" customHeight="1" x14ac:dyDescent="0.2">
      <c r="A60" s="168">
        <v>1</v>
      </c>
      <c r="B60" s="169" t="s">
        <v>51</v>
      </c>
      <c r="C60" s="170" t="s">
        <v>52</v>
      </c>
      <c r="D60" s="171">
        <v>19.100000000000001</v>
      </c>
      <c r="E60" s="169" t="s">
        <v>39</v>
      </c>
      <c r="F60" s="488"/>
      <c r="G60" s="172">
        <f>SUM(F60*D60)</f>
        <v>0</v>
      </c>
      <c r="H60" s="179">
        <v>4.0000000000000003E-5</v>
      </c>
      <c r="I60" s="179">
        <f>SUM(H60*D60)</f>
        <v>7.6400000000000014E-4</v>
      </c>
      <c r="J60" s="1"/>
      <c r="K60" s="355"/>
      <c r="M60" s="3"/>
      <c r="N60" s="3"/>
    </row>
    <row r="61" spans="1:14" ht="14.25" customHeight="1" x14ac:dyDescent="0.2">
      <c r="A61" s="168"/>
      <c r="B61" s="169"/>
      <c r="C61" s="127" t="s">
        <v>596</v>
      </c>
      <c r="D61" s="128">
        <v>19.079999999999998</v>
      </c>
      <c r="E61" s="169"/>
      <c r="F61" s="119"/>
      <c r="G61" s="172"/>
      <c r="H61" s="179"/>
      <c r="I61" s="179"/>
      <c r="J61" s="1"/>
      <c r="K61" s="355"/>
      <c r="M61" s="3"/>
      <c r="N61" s="3"/>
    </row>
    <row r="62" spans="1:14" ht="14.25" customHeight="1" x14ac:dyDescent="0.2">
      <c r="A62" s="173"/>
      <c r="B62" s="111"/>
      <c r="C62" s="174" t="s">
        <v>220</v>
      </c>
      <c r="D62" s="175"/>
      <c r="E62" s="111"/>
      <c r="F62" s="119"/>
      <c r="G62" s="120"/>
      <c r="H62" s="121"/>
      <c r="I62" s="121"/>
      <c r="J62" s="1"/>
      <c r="K62" s="355"/>
      <c r="M62" s="3"/>
      <c r="N62" s="3"/>
    </row>
    <row r="63" spans="1:14" ht="14.25" customHeight="1" x14ac:dyDescent="0.2">
      <c r="A63" s="173"/>
      <c r="B63" s="111"/>
      <c r="C63" s="176" t="s">
        <v>221</v>
      </c>
      <c r="D63" s="129"/>
      <c r="E63" s="111"/>
      <c r="F63" s="119"/>
      <c r="G63" s="120"/>
      <c r="H63" s="121"/>
      <c r="I63" s="121"/>
      <c r="J63" s="1"/>
      <c r="K63" s="355"/>
      <c r="M63" s="3"/>
      <c r="N63" s="3"/>
    </row>
    <row r="64" spans="1:14" ht="14.25" customHeight="1" x14ac:dyDescent="0.2">
      <c r="A64" s="173"/>
      <c r="B64" s="111"/>
      <c r="C64" s="176" t="s">
        <v>222</v>
      </c>
      <c r="D64" s="129"/>
      <c r="E64" s="111"/>
      <c r="F64" s="119"/>
      <c r="G64" s="120"/>
      <c r="H64" s="121"/>
      <c r="I64" s="121"/>
      <c r="J64" s="1"/>
      <c r="K64" s="355"/>
      <c r="M64" s="3"/>
      <c r="N64" s="3"/>
    </row>
    <row r="65" spans="1:14" ht="14.25" customHeight="1" x14ac:dyDescent="0.2">
      <c r="A65" s="177">
        <v>2</v>
      </c>
      <c r="B65" s="116" t="s">
        <v>91</v>
      </c>
      <c r="C65" s="178" t="s">
        <v>560</v>
      </c>
      <c r="D65" s="175">
        <v>19.100000000000001</v>
      </c>
      <c r="E65" s="169" t="s">
        <v>39</v>
      </c>
      <c r="F65" s="488"/>
      <c r="G65" s="172">
        <f>SUM(F65*D65)</f>
        <v>0</v>
      </c>
      <c r="H65" s="179">
        <v>4.0000000000000003E-5</v>
      </c>
      <c r="I65" s="179">
        <f>SUM(H65*D65)</f>
        <v>7.6400000000000014E-4</v>
      </c>
      <c r="J65" s="1"/>
      <c r="K65" s="355"/>
      <c r="M65" s="3"/>
      <c r="N65" s="3"/>
    </row>
    <row r="66" spans="1:14" ht="14.25" customHeight="1" x14ac:dyDescent="0.2">
      <c r="A66" s="180">
        <v>3</v>
      </c>
      <c r="B66" s="181" t="s">
        <v>411</v>
      </c>
      <c r="C66" s="181" t="s">
        <v>412</v>
      </c>
      <c r="D66" s="182">
        <v>20</v>
      </c>
      <c r="E66" s="116" t="s">
        <v>4</v>
      </c>
      <c r="F66" s="492"/>
      <c r="G66" s="157">
        <f>SUM(F66*D66)</f>
        <v>0</v>
      </c>
      <c r="H66" s="389"/>
      <c r="I66" s="390">
        <f>SUM(H66*D66)</f>
        <v>0</v>
      </c>
      <c r="J66" s="1"/>
      <c r="K66" s="355"/>
      <c r="M66" s="3"/>
      <c r="N66" s="3"/>
    </row>
    <row r="67" spans="1:14" ht="14.25" customHeight="1" x14ac:dyDescent="0.2">
      <c r="A67" s="180"/>
      <c r="B67" s="181"/>
      <c r="C67" s="181" t="s">
        <v>413</v>
      </c>
      <c r="D67" s="182"/>
      <c r="E67" s="116"/>
      <c r="F67" s="156"/>
      <c r="G67" s="157"/>
      <c r="H67" s="389"/>
      <c r="I67" s="390"/>
      <c r="J67" s="1"/>
      <c r="K67" s="355"/>
      <c r="M67" s="3"/>
      <c r="N67" s="3"/>
    </row>
    <row r="68" spans="1:14" ht="14.25" customHeight="1" x14ac:dyDescent="0.2">
      <c r="A68" s="180"/>
      <c r="B68" s="181"/>
      <c r="C68" s="150" t="s">
        <v>597</v>
      </c>
      <c r="D68" s="155">
        <v>20</v>
      </c>
      <c r="E68" s="116"/>
      <c r="F68" s="156"/>
      <c r="G68" s="157"/>
      <c r="H68" s="389"/>
      <c r="I68" s="389"/>
      <c r="J68" s="1"/>
      <c r="K68" s="355"/>
      <c r="M68" s="3"/>
      <c r="N68" s="3"/>
    </row>
    <row r="69" spans="1:14" ht="14.25" customHeight="1" x14ac:dyDescent="0.2">
      <c r="A69" s="183">
        <v>4</v>
      </c>
      <c r="B69" s="391" t="s">
        <v>20</v>
      </c>
      <c r="C69" s="391" t="s">
        <v>645</v>
      </c>
      <c r="D69" s="118">
        <v>1</v>
      </c>
      <c r="E69" s="392" t="s">
        <v>4</v>
      </c>
      <c r="F69" s="488"/>
      <c r="G69" s="120">
        <f>F69*D69</f>
        <v>0</v>
      </c>
      <c r="H69" s="126"/>
      <c r="I69" s="121">
        <f>D69*H69</f>
        <v>0</v>
      </c>
      <c r="J69" s="1"/>
      <c r="K69" s="355"/>
      <c r="M69" s="3"/>
      <c r="N69" s="3"/>
    </row>
    <row r="70" spans="1:14" ht="14.25" customHeight="1" x14ac:dyDescent="0.2">
      <c r="A70" s="183">
        <v>5</v>
      </c>
      <c r="B70" s="391" t="s">
        <v>20</v>
      </c>
      <c r="C70" s="391" t="s">
        <v>546</v>
      </c>
      <c r="D70" s="118">
        <v>1</v>
      </c>
      <c r="E70" s="392" t="s">
        <v>4</v>
      </c>
      <c r="F70" s="488"/>
      <c r="G70" s="120">
        <f>F70*D70</f>
        <v>0</v>
      </c>
      <c r="H70" s="126"/>
      <c r="I70" s="121">
        <f>D70*H70</f>
        <v>0</v>
      </c>
      <c r="J70" s="1"/>
      <c r="K70" s="355"/>
      <c r="M70" s="3"/>
      <c r="N70" s="3"/>
    </row>
    <row r="71" spans="1:14" ht="14.25" customHeight="1" x14ac:dyDescent="0.2">
      <c r="A71" s="528">
        <v>6</v>
      </c>
      <c r="B71" s="529"/>
      <c r="C71" s="529" t="s">
        <v>547</v>
      </c>
      <c r="D71" s="522">
        <v>1</v>
      </c>
      <c r="E71" s="531" t="s">
        <v>4</v>
      </c>
      <c r="F71" s="492"/>
      <c r="G71" s="533">
        <f>F71*D71</f>
        <v>0</v>
      </c>
      <c r="H71" s="523"/>
      <c r="I71" s="389">
        <f>D71*H71</f>
        <v>0</v>
      </c>
      <c r="J71" s="1"/>
      <c r="K71" s="355"/>
      <c r="M71" s="3"/>
      <c r="N71" s="3"/>
    </row>
    <row r="72" spans="1:14" ht="26.25" customHeight="1" x14ac:dyDescent="0.2">
      <c r="A72" s="525">
        <v>7</v>
      </c>
      <c r="B72" s="526"/>
      <c r="C72" s="527" t="s">
        <v>660</v>
      </c>
      <c r="D72" s="524">
        <v>1</v>
      </c>
      <c r="E72" s="530" t="s">
        <v>526</v>
      </c>
      <c r="F72" s="532"/>
      <c r="G72" s="533">
        <f t="shared" ref="G72:G73" si="0">F72*D72</f>
        <v>0</v>
      </c>
      <c r="H72" s="534"/>
      <c r="I72" s="535"/>
      <c r="J72" s="1"/>
      <c r="K72" s="355"/>
      <c r="M72" s="3"/>
      <c r="N72" s="3"/>
    </row>
    <row r="73" spans="1:14" ht="30.75" customHeight="1" thickBot="1" x14ac:dyDescent="0.25">
      <c r="A73" s="603">
        <v>8</v>
      </c>
      <c r="B73" s="596"/>
      <c r="C73" s="597" t="s">
        <v>661</v>
      </c>
      <c r="D73" s="598">
        <v>1</v>
      </c>
      <c r="E73" s="599" t="s">
        <v>526</v>
      </c>
      <c r="F73" s="600"/>
      <c r="G73" s="167">
        <f t="shared" si="0"/>
        <v>0</v>
      </c>
      <c r="H73" s="601"/>
      <c r="I73" s="602"/>
      <c r="J73" s="1"/>
      <c r="K73" s="355"/>
      <c r="M73" s="3"/>
      <c r="N73" s="3"/>
    </row>
    <row r="74" spans="1:14" ht="15.6" customHeight="1" x14ac:dyDescent="0.2">
      <c r="A74" s="140"/>
      <c r="B74" s="688" t="s">
        <v>102</v>
      </c>
      <c r="C74" s="688"/>
      <c r="D74" s="184"/>
      <c r="E74" s="142"/>
      <c r="F74" s="142"/>
      <c r="G74" s="143">
        <f>SUM(G60:G73)</f>
        <v>0</v>
      </c>
      <c r="H74" s="142"/>
      <c r="I74" s="144">
        <f>SUM(I60:I71)</f>
        <v>1.5280000000000003E-3</v>
      </c>
      <c r="J74" s="1"/>
      <c r="M74" s="3"/>
      <c r="N74" s="3"/>
    </row>
    <row r="75" spans="1:14" ht="15" customHeight="1" x14ac:dyDescent="0.2">
      <c r="A75" s="243"/>
      <c r="B75" s="365"/>
      <c r="C75" s="387"/>
      <c r="D75" s="243"/>
      <c r="E75" s="243"/>
      <c r="F75" s="243"/>
      <c r="G75" s="388"/>
      <c r="H75" s="243"/>
      <c r="I75" s="243"/>
      <c r="J75" s="1"/>
      <c r="M75" s="3"/>
      <c r="N75" s="3"/>
    </row>
    <row r="76" spans="1:14" ht="14.25" customHeight="1" x14ac:dyDescent="0.2">
      <c r="A76" s="243"/>
      <c r="B76" s="365"/>
      <c r="C76" s="387"/>
      <c r="D76" s="243"/>
      <c r="E76" s="243"/>
      <c r="F76" s="243"/>
      <c r="G76" s="388"/>
      <c r="H76" s="243"/>
      <c r="I76" s="243"/>
      <c r="J76" s="1"/>
      <c r="M76" s="3"/>
      <c r="N76" s="3"/>
    </row>
    <row r="77" spans="1:14" ht="16.149999999999999" customHeight="1" x14ac:dyDescent="0.2">
      <c r="A77" s="343" t="s">
        <v>9</v>
      </c>
      <c r="B77" s="122" t="s">
        <v>121</v>
      </c>
      <c r="C77" s="344" t="s">
        <v>122</v>
      </c>
      <c r="D77" s="345"/>
      <c r="E77" s="346"/>
      <c r="F77" s="345"/>
      <c r="G77" s="345"/>
      <c r="H77" s="345"/>
      <c r="I77" s="345"/>
      <c r="J77" s="1"/>
      <c r="M77" s="3"/>
      <c r="N77" s="3"/>
    </row>
    <row r="78" spans="1:14" ht="10.15" customHeight="1" x14ac:dyDescent="0.2">
      <c r="A78" s="343"/>
      <c r="B78" s="347"/>
      <c r="C78" s="348"/>
      <c r="D78" s="345"/>
      <c r="E78" s="346"/>
      <c r="F78" s="345"/>
      <c r="G78" s="345"/>
      <c r="H78" s="345"/>
      <c r="I78" s="345"/>
      <c r="J78" s="1"/>
      <c r="M78" s="3"/>
      <c r="N78" s="3"/>
    </row>
    <row r="79" spans="1:14" ht="15" customHeight="1" thickBot="1" x14ac:dyDescent="0.25">
      <c r="A79" s="349" t="s">
        <v>0</v>
      </c>
      <c r="B79" s="351" t="s">
        <v>7</v>
      </c>
      <c r="C79" s="351" t="s">
        <v>8</v>
      </c>
      <c r="D79" s="351" t="s">
        <v>1</v>
      </c>
      <c r="E79" s="351" t="s">
        <v>2</v>
      </c>
      <c r="F79" s="351" t="s">
        <v>21</v>
      </c>
      <c r="G79" s="351" t="s">
        <v>22</v>
      </c>
      <c r="H79" s="352" t="s">
        <v>23</v>
      </c>
      <c r="I79" s="352" t="s">
        <v>24</v>
      </c>
      <c r="J79" s="1"/>
      <c r="M79" s="3"/>
      <c r="N79" s="3"/>
    </row>
    <row r="80" spans="1:14" ht="14.25" customHeight="1" x14ac:dyDescent="0.2">
      <c r="A80" s="185">
        <v>1</v>
      </c>
      <c r="B80" s="186" t="s">
        <v>123</v>
      </c>
      <c r="C80" s="187" t="s">
        <v>126</v>
      </c>
      <c r="D80" s="188">
        <v>19.100000000000001</v>
      </c>
      <c r="E80" s="189" t="s">
        <v>39</v>
      </c>
      <c r="F80" s="493"/>
      <c r="G80" s="190">
        <f>SUM(F80*D80)</f>
        <v>0</v>
      </c>
      <c r="H80" s="390">
        <v>1.58E-3</v>
      </c>
      <c r="I80" s="390">
        <f>SUM(H80*D80)</f>
        <v>3.0178000000000003E-2</v>
      </c>
      <c r="J80" s="1"/>
      <c r="K80" s="355"/>
      <c r="M80" s="3"/>
      <c r="N80" s="3"/>
    </row>
    <row r="81" spans="1:14" ht="14.25" customHeight="1" thickBot="1" x14ac:dyDescent="0.25">
      <c r="A81" s="224"/>
      <c r="B81" s="113"/>
      <c r="C81" s="394" t="s">
        <v>598</v>
      </c>
      <c r="D81" s="278">
        <v>19.079999999999998</v>
      </c>
      <c r="E81" s="96"/>
      <c r="F81" s="166"/>
      <c r="G81" s="167"/>
      <c r="H81" s="364"/>
      <c r="I81" s="364"/>
      <c r="J81" s="1"/>
      <c r="K81" s="355"/>
      <c r="M81" s="3"/>
      <c r="N81" s="3"/>
    </row>
    <row r="82" spans="1:14" ht="15.6" customHeight="1" x14ac:dyDescent="0.2">
      <c r="A82" s="140"/>
      <c r="B82" s="688" t="s">
        <v>124</v>
      </c>
      <c r="C82" s="688"/>
      <c r="D82" s="184"/>
      <c r="E82" s="142"/>
      <c r="F82" s="142"/>
      <c r="G82" s="143">
        <f>SUM(G80:G80)</f>
        <v>0</v>
      </c>
      <c r="H82" s="142"/>
      <c r="I82" s="144">
        <f>SUM(I80:I80)</f>
        <v>3.0178000000000003E-2</v>
      </c>
      <c r="J82" s="1"/>
      <c r="M82" s="3"/>
      <c r="N82" s="3"/>
    </row>
    <row r="83" spans="1:14" ht="14.25" customHeight="1" x14ac:dyDescent="0.2">
      <c r="A83" s="243"/>
      <c r="B83" s="365"/>
      <c r="C83" s="365"/>
      <c r="D83" s="387"/>
      <c r="E83" s="243"/>
      <c r="F83" s="243"/>
      <c r="G83" s="395"/>
      <c r="H83" s="243"/>
      <c r="I83" s="368"/>
      <c r="J83" s="1"/>
      <c r="M83" s="3"/>
      <c r="N83" s="3"/>
    </row>
    <row r="84" spans="1:14" ht="13.15" customHeight="1" x14ac:dyDescent="0.2">
      <c r="A84" s="243"/>
      <c r="B84" s="365"/>
      <c r="C84" s="387"/>
      <c r="D84" s="243"/>
      <c r="E84" s="243"/>
      <c r="F84" s="243"/>
      <c r="G84" s="388"/>
      <c r="H84" s="243"/>
      <c r="I84" s="243"/>
      <c r="J84" s="1"/>
      <c r="M84" s="3"/>
      <c r="N84" s="3"/>
    </row>
    <row r="85" spans="1:14" ht="16.149999999999999" customHeight="1" x14ac:dyDescent="0.2">
      <c r="A85" s="343" t="s">
        <v>9</v>
      </c>
      <c r="B85" s="122" t="s">
        <v>30</v>
      </c>
      <c r="C85" s="344" t="s">
        <v>31</v>
      </c>
      <c r="D85" s="345"/>
      <c r="E85" s="346"/>
      <c r="F85" s="345"/>
      <c r="G85" s="345"/>
      <c r="H85" s="345"/>
      <c r="I85" s="345"/>
      <c r="J85" s="1"/>
      <c r="M85" s="3"/>
      <c r="N85" s="3"/>
    </row>
    <row r="86" spans="1:14" ht="10.9" customHeight="1" x14ac:dyDescent="0.2">
      <c r="A86" s="343"/>
      <c r="B86" s="347"/>
      <c r="C86" s="348"/>
      <c r="D86" s="345"/>
      <c r="E86" s="346"/>
      <c r="F86" s="345"/>
      <c r="G86" s="345"/>
      <c r="H86" s="345"/>
      <c r="I86" s="345"/>
      <c r="J86" s="1"/>
      <c r="M86" s="3"/>
      <c r="N86" s="3"/>
    </row>
    <row r="87" spans="1:14" ht="15" customHeight="1" thickBot="1" x14ac:dyDescent="0.25">
      <c r="A87" s="349" t="s">
        <v>0</v>
      </c>
      <c r="B87" s="351" t="s">
        <v>7</v>
      </c>
      <c r="C87" s="351" t="s">
        <v>8</v>
      </c>
      <c r="D87" s="351" t="s">
        <v>1</v>
      </c>
      <c r="E87" s="351" t="s">
        <v>2</v>
      </c>
      <c r="F87" s="351" t="s">
        <v>21</v>
      </c>
      <c r="G87" s="351" t="s">
        <v>22</v>
      </c>
      <c r="H87" s="352" t="s">
        <v>23</v>
      </c>
      <c r="I87" s="352" t="s">
        <v>24</v>
      </c>
      <c r="J87" s="1"/>
      <c r="M87" s="3"/>
      <c r="N87" s="3"/>
    </row>
    <row r="88" spans="1:14" ht="13.15" customHeight="1" x14ac:dyDescent="0.2">
      <c r="A88" s="145" t="s">
        <v>40</v>
      </c>
      <c r="B88" s="396" t="s">
        <v>537</v>
      </c>
      <c r="C88" s="397" t="s">
        <v>599</v>
      </c>
      <c r="D88" s="191">
        <v>2</v>
      </c>
      <c r="E88" s="95" t="s">
        <v>4</v>
      </c>
      <c r="F88" s="488"/>
      <c r="G88" s="120">
        <f>F88*D88</f>
        <v>0</v>
      </c>
      <c r="H88" s="121"/>
      <c r="I88" s="121">
        <f>SUM(H88*D88)</f>
        <v>0</v>
      </c>
      <c r="J88" s="1"/>
      <c r="K88" s="398">
        <v>0.03</v>
      </c>
      <c r="L88" s="398">
        <f>SUM(D88*K88)</f>
        <v>0.06</v>
      </c>
      <c r="M88" s="3"/>
      <c r="N88" s="3"/>
    </row>
    <row r="89" spans="1:14" ht="14.25" customHeight="1" x14ac:dyDescent="0.2">
      <c r="A89" s="399"/>
      <c r="B89" s="400"/>
      <c r="C89" s="397" t="s">
        <v>538</v>
      </c>
      <c r="D89" s="401"/>
      <c r="E89" s="401"/>
      <c r="F89" s="401"/>
      <c r="G89" s="401"/>
      <c r="H89" s="402"/>
      <c r="I89" s="402"/>
      <c r="J89" s="1"/>
      <c r="M89" s="3"/>
      <c r="N89" s="3"/>
    </row>
    <row r="90" spans="1:14" ht="14.25" customHeight="1" x14ac:dyDescent="0.2">
      <c r="A90" s="145" t="s">
        <v>41</v>
      </c>
      <c r="B90" s="124" t="s">
        <v>91</v>
      </c>
      <c r="C90" s="165" t="s">
        <v>548</v>
      </c>
      <c r="D90" s="129">
        <v>1</v>
      </c>
      <c r="E90" s="111" t="s">
        <v>4</v>
      </c>
      <c r="F90" s="488"/>
      <c r="G90" s="120">
        <f>F90*D90</f>
        <v>0</v>
      </c>
      <c r="H90" s="121"/>
      <c r="I90" s="121">
        <f>SUM(H90*D90)</f>
        <v>0</v>
      </c>
      <c r="J90" s="1"/>
      <c r="M90" s="3"/>
      <c r="N90" s="3"/>
    </row>
    <row r="91" spans="1:14" ht="14.25" customHeight="1" x14ac:dyDescent="0.2">
      <c r="A91" s="145" t="s">
        <v>42</v>
      </c>
      <c r="B91" s="124" t="s">
        <v>276</v>
      </c>
      <c r="C91" s="165" t="s">
        <v>278</v>
      </c>
      <c r="D91" s="129">
        <v>6.5</v>
      </c>
      <c r="E91" s="111" t="s">
        <v>39</v>
      </c>
      <c r="F91" s="488"/>
      <c r="G91" s="120">
        <f>F91*D91</f>
        <v>0</v>
      </c>
      <c r="H91" s="121"/>
      <c r="I91" s="121">
        <f>SUM(H91*D91)</f>
        <v>0</v>
      </c>
      <c r="J91" s="1"/>
      <c r="K91" s="403">
        <v>0.05</v>
      </c>
      <c r="L91" s="398">
        <f>SUM(D91*K91)</f>
        <v>0.32500000000000001</v>
      </c>
      <c r="M91" s="3"/>
      <c r="N91" s="3"/>
    </row>
    <row r="92" spans="1:14" ht="14.25" customHeight="1" x14ac:dyDescent="0.2">
      <c r="A92" s="404"/>
      <c r="B92" s="405"/>
      <c r="C92" s="192" t="s">
        <v>600</v>
      </c>
      <c r="D92" s="193">
        <v>6.48</v>
      </c>
      <c r="E92" s="189"/>
      <c r="F92" s="194"/>
      <c r="G92" s="190"/>
      <c r="H92" s="406"/>
      <c r="I92" s="407"/>
      <c r="J92" s="1"/>
      <c r="K92" s="403"/>
      <c r="L92" s="398"/>
      <c r="M92" s="3"/>
      <c r="N92" s="3"/>
    </row>
    <row r="93" spans="1:14" ht="14.25" customHeight="1" x14ac:dyDescent="0.2">
      <c r="A93" s="145" t="s">
        <v>43</v>
      </c>
      <c r="B93" s="111" t="s">
        <v>32</v>
      </c>
      <c r="C93" s="95" t="s">
        <v>44</v>
      </c>
      <c r="D93" s="195">
        <v>1.9670000000000001</v>
      </c>
      <c r="E93" s="95" t="s">
        <v>11</v>
      </c>
      <c r="F93" s="488"/>
      <c r="G93" s="120">
        <f>F93*D93</f>
        <v>0</v>
      </c>
      <c r="H93" s="121"/>
      <c r="I93" s="121">
        <f>SUM(H93*D93)</f>
        <v>0</v>
      </c>
      <c r="J93" s="1"/>
      <c r="K93" s="355"/>
      <c r="L93" s="398">
        <f>SUM(D93*K93)</f>
        <v>0</v>
      </c>
      <c r="M93" s="79"/>
      <c r="N93" s="79"/>
    </row>
    <row r="94" spans="1:14" ht="14.25" customHeight="1" x14ac:dyDescent="0.2">
      <c r="A94" s="381"/>
      <c r="B94" s="196"/>
      <c r="C94" s="197" t="s">
        <v>176</v>
      </c>
      <c r="D94" s="198">
        <f>L106</f>
        <v>0.38500000000000001</v>
      </c>
      <c r="E94" s="199"/>
      <c r="F94" s="200"/>
      <c r="G94" s="201"/>
      <c r="H94" s="408"/>
      <c r="I94" s="408"/>
      <c r="J94" s="1"/>
      <c r="K94" s="355"/>
      <c r="L94" s="398"/>
      <c r="M94" s="79"/>
      <c r="N94" s="79"/>
    </row>
    <row r="95" spans="1:14" ht="14.25" customHeight="1" x14ac:dyDescent="0.2">
      <c r="A95" s="404"/>
      <c r="B95" s="202"/>
      <c r="C95" s="203" t="s">
        <v>177</v>
      </c>
      <c r="D95" s="204">
        <f>L167</f>
        <v>0.04</v>
      </c>
      <c r="E95" s="205"/>
      <c r="F95" s="206"/>
      <c r="G95" s="207"/>
      <c r="H95" s="384"/>
      <c r="I95" s="384"/>
      <c r="J95" s="1"/>
      <c r="K95" s="355"/>
      <c r="L95" s="398"/>
      <c r="M95" s="79"/>
      <c r="N95" s="79"/>
    </row>
    <row r="96" spans="1:14" ht="14.25" customHeight="1" x14ac:dyDescent="0.2">
      <c r="A96" s="404"/>
      <c r="B96" s="202"/>
      <c r="C96" s="203" t="s">
        <v>291</v>
      </c>
      <c r="D96" s="204">
        <f>L193</f>
        <v>0</v>
      </c>
      <c r="E96" s="205"/>
      <c r="F96" s="206"/>
      <c r="G96" s="207"/>
      <c r="H96" s="384"/>
      <c r="I96" s="384"/>
      <c r="J96" s="1"/>
      <c r="K96" s="355"/>
      <c r="L96" s="398"/>
      <c r="M96" s="79"/>
      <c r="N96" s="79"/>
    </row>
    <row r="97" spans="1:14" ht="14.25" customHeight="1" x14ac:dyDescent="0.2">
      <c r="A97" s="404"/>
      <c r="B97" s="202"/>
      <c r="C97" s="203" t="s">
        <v>178</v>
      </c>
      <c r="D97" s="204">
        <f>L245</f>
        <v>0.16</v>
      </c>
      <c r="E97" s="205"/>
      <c r="F97" s="208"/>
      <c r="G97" s="207"/>
      <c r="H97" s="384"/>
      <c r="I97" s="384"/>
      <c r="J97" s="1"/>
      <c r="K97" s="355"/>
      <c r="L97" s="398"/>
      <c r="M97" s="79"/>
      <c r="N97" s="79"/>
    </row>
    <row r="98" spans="1:14" ht="14.25" customHeight="1" x14ac:dyDescent="0.2">
      <c r="A98" s="409"/>
      <c r="B98" s="189"/>
      <c r="C98" s="203" t="s">
        <v>406</v>
      </c>
      <c r="D98" s="204">
        <f>L279</f>
        <v>1.212</v>
      </c>
      <c r="E98" s="209"/>
      <c r="F98" s="210"/>
      <c r="G98" s="190"/>
      <c r="H98" s="390"/>
      <c r="I98" s="390"/>
      <c r="J98" s="1"/>
      <c r="K98" s="355"/>
      <c r="L98" s="398"/>
      <c r="M98" s="79"/>
      <c r="N98" s="79"/>
    </row>
    <row r="99" spans="1:14" ht="14.25" customHeight="1" x14ac:dyDescent="0.2">
      <c r="A99" s="409"/>
      <c r="B99" s="189"/>
      <c r="C99" s="203" t="s">
        <v>407</v>
      </c>
      <c r="D99" s="204">
        <f>L301</f>
        <v>0.17</v>
      </c>
      <c r="E99" s="209"/>
      <c r="F99" s="210"/>
      <c r="G99" s="190"/>
      <c r="H99" s="390"/>
      <c r="I99" s="390"/>
      <c r="J99" s="1"/>
      <c r="K99" s="355"/>
      <c r="L99" s="398"/>
      <c r="M99" s="79"/>
      <c r="N99" s="79"/>
    </row>
    <row r="100" spans="1:14" ht="14.25" customHeight="1" x14ac:dyDescent="0.2">
      <c r="A100" s="145" t="s">
        <v>109</v>
      </c>
      <c r="B100" s="111" t="s">
        <v>33</v>
      </c>
      <c r="C100" s="95" t="s">
        <v>408</v>
      </c>
      <c r="D100" s="195">
        <v>17.702999999999999</v>
      </c>
      <c r="E100" s="95" t="s">
        <v>11</v>
      </c>
      <c r="F100" s="488"/>
      <c r="G100" s="120">
        <f>F100*D100</f>
        <v>0</v>
      </c>
      <c r="H100" s="121"/>
      <c r="I100" s="121">
        <f>SUM(H100*D100)</f>
        <v>0</v>
      </c>
      <c r="J100" s="1"/>
      <c r="K100" s="355"/>
      <c r="L100" s="398"/>
      <c r="M100" s="79"/>
      <c r="N100" s="79"/>
    </row>
    <row r="101" spans="1:14" ht="14.25" customHeight="1" x14ac:dyDescent="0.2">
      <c r="A101" s="145"/>
      <c r="B101" s="111"/>
      <c r="C101" s="316" t="s">
        <v>601</v>
      </c>
      <c r="D101" s="211">
        <v>17.702999999999999</v>
      </c>
      <c r="E101" s="95"/>
      <c r="F101" s="119"/>
      <c r="G101" s="120"/>
      <c r="H101" s="121"/>
      <c r="I101" s="121"/>
      <c r="J101" s="1"/>
      <c r="K101" s="355"/>
      <c r="L101" s="398"/>
      <c r="M101" s="79"/>
      <c r="N101" s="79"/>
    </row>
    <row r="102" spans="1:14" ht="14.25" customHeight="1" x14ac:dyDescent="0.2">
      <c r="A102" s="145" t="s">
        <v>47</v>
      </c>
      <c r="B102" s="111"/>
      <c r="C102" s="95" t="s">
        <v>145</v>
      </c>
      <c r="D102" s="195">
        <v>1.9670000000000001</v>
      </c>
      <c r="E102" s="95" t="s">
        <v>11</v>
      </c>
      <c r="F102" s="488"/>
      <c r="G102" s="120">
        <f>F102*D102</f>
        <v>0</v>
      </c>
      <c r="H102" s="121"/>
      <c r="I102" s="121">
        <f>SUM(H102*D102)</f>
        <v>0</v>
      </c>
      <c r="J102" s="1"/>
      <c r="K102" s="410"/>
      <c r="L102" s="398"/>
      <c r="M102" s="79"/>
      <c r="N102" s="79"/>
    </row>
    <row r="103" spans="1:14" ht="14.25" customHeight="1" x14ac:dyDescent="0.2">
      <c r="A103" s="145" t="s">
        <v>110</v>
      </c>
      <c r="B103" s="111" t="s">
        <v>34</v>
      </c>
      <c r="C103" s="95" t="s">
        <v>35</v>
      </c>
      <c r="D103" s="195">
        <v>1.9670000000000001</v>
      </c>
      <c r="E103" s="95" t="s">
        <v>11</v>
      </c>
      <c r="F103" s="488"/>
      <c r="G103" s="120">
        <f>F103*D103</f>
        <v>0</v>
      </c>
      <c r="H103" s="121"/>
      <c r="I103" s="121">
        <f>SUM(H103*D103)</f>
        <v>0</v>
      </c>
      <c r="J103" s="1"/>
      <c r="K103" s="398"/>
      <c r="L103" s="398"/>
      <c r="M103" s="79"/>
      <c r="N103" s="79"/>
    </row>
    <row r="104" spans="1:14" ht="14.25" customHeight="1" thickBot="1" x14ac:dyDescent="0.25">
      <c r="A104" s="145" t="s">
        <v>111</v>
      </c>
      <c r="B104" s="116" t="s">
        <v>36</v>
      </c>
      <c r="C104" s="117" t="s">
        <v>279</v>
      </c>
      <c r="D104" s="195">
        <v>11.802</v>
      </c>
      <c r="E104" s="116" t="s">
        <v>11</v>
      </c>
      <c r="F104" s="492"/>
      <c r="G104" s="157">
        <f>F104*D104</f>
        <v>0</v>
      </c>
      <c r="H104" s="389"/>
      <c r="I104" s="121">
        <f>SUM(H104*D104)</f>
        <v>0</v>
      </c>
      <c r="J104" s="1"/>
      <c r="K104" s="83"/>
      <c r="L104" s="83"/>
      <c r="M104" s="79"/>
      <c r="N104" s="79"/>
    </row>
    <row r="105" spans="1:14" ht="14.25" customHeight="1" thickBot="1" x14ac:dyDescent="0.25">
      <c r="A105" s="362"/>
      <c r="B105" s="96"/>
      <c r="C105" s="317" t="s">
        <v>602</v>
      </c>
      <c r="D105" s="213">
        <v>11.802</v>
      </c>
      <c r="E105" s="96"/>
      <c r="F105" s="166"/>
      <c r="G105" s="167"/>
      <c r="H105" s="364"/>
      <c r="I105" s="364"/>
      <c r="J105" s="1"/>
      <c r="M105" s="79"/>
      <c r="N105" s="79"/>
    </row>
    <row r="106" spans="1:14" ht="15.6" customHeight="1" x14ac:dyDescent="0.2">
      <c r="A106" s="140"/>
      <c r="B106" s="688" t="s">
        <v>103</v>
      </c>
      <c r="C106" s="688"/>
      <c r="D106" s="142"/>
      <c r="E106" s="142"/>
      <c r="F106" s="214"/>
      <c r="G106" s="143">
        <f>SUM(G88:G105)</f>
        <v>0</v>
      </c>
      <c r="H106" s="142"/>
      <c r="I106" s="144">
        <f>SUM(I88:I105)</f>
        <v>0</v>
      </c>
      <c r="J106" s="1"/>
      <c r="L106" s="398">
        <f>SUM(L88:L105)</f>
        <v>0.38500000000000001</v>
      </c>
      <c r="M106" s="79"/>
      <c r="N106" s="79"/>
    </row>
    <row r="107" spans="1:14" ht="14.25" customHeight="1" x14ac:dyDescent="0.2">
      <c r="A107" s="243"/>
      <c r="B107" s="365"/>
      <c r="C107" s="365"/>
      <c r="D107" s="411"/>
      <c r="E107" s="243"/>
      <c r="F107" s="243"/>
      <c r="G107" s="367"/>
      <c r="H107" s="243"/>
      <c r="I107" s="243"/>
      <c r="J107" s="1"/>
      <c r="M107" s="79"/>
      <c r="N107" s="79"/>
    </row>
    <row r="108" spans="1:14" ht="15" customHeight="1" x14ac:dyDescent="0.2">
      <c r="A108" s="243"/>
      <c r="B108" s="365"/>
      <c r="C108" s="387"/>
      <c r="D108" s="243"/>
      <c r="E108" s="243"/>
      <c r="F108" s="243"/>
      <c r="G108" s="388"/>
      <c r="H108" s="243"/>
      <c r="I108" s="243"/>
      <c r="J108" s="1"/>
      <c r="M108" s="3"/>
      <c r="N108" s="79"/>
    </row>
    <row r="109" spans="1:14" ht="16.899999999999999" customHeight="1" x14ac:dyDescent="0.2">
      <c r="A109" s="343" t="s">
        <v>9</v>
      </c>
      <c r="B109" s="122" t="s">
        <v>49</v>
      </c>
      <c r="C109" s="344" t="s">
        <v>50</v>
      </c>
      <c r="D109" s="345"/>
      <c r="E109" s="346"/>
      <c r="F109" s="345"/>
      <c r="G109" s="345"/>
      <c r="H109" s="345"/>
      <c r="I109" s="345"/>
      <c r="J109" s="1"/>
      <c r="M109" s="3"/>
      <c r="N109" s="79"/>
    </row>
    <row r="110" spans="1:14" ht="10.9" customHeight="1" x14ac:dyDescent="0.2">
      <c r="A110" s="343"/>
      <c r="B110" s="347"/>
      <c r="C110" s="348"/>
      <c r="D110" s="345"/>
      <c r="E110" s="346"/>
      <c r="F110" s="345"/>
      <c r="G110" s="345"/>
      <c r="H110" s="345"/>
      <c r="I110" s="345"/>
      <c r="J110" s="1"/>
      <c r="M110" s="3"/>
      <c r="N110" s="3"/>
    </row>
    <row r="111" spans="1:14" ht="15.6" customHeight="1" thickBot="1" x14ac:dyDescent="0.25">
      <c r="A111" s="349" t="s">
        <v>0</v>
      </c>
      <c r="B111" s="350" t="s">
        <v>7</v>
      </c>
      <c r="C111" s="350" t="s">
        <v>8</v>
      </c>
      <c r="D111" s="350" t="s">
        <v>1</v>
      </c>
      <c r="E111" s="350" t="s">
        <v>2</v>
      </c>
      <c r="F111" s="350" t="s">
        <v>21</v>
      </c>
      <c r="G111" s="351" t="s">
        <v>22</v>
      </c>
      <c r="H111" s="352" t="s">
        <v>23</v>
      </c>
      <c r="I111" s="352" t="s">
        <v>24</v>
      </c>
      <c r="J111" s="1"/>
      <c r="M111" s="3"/>
      <c r="N111" s="3"/>
    </row>
    <row r="112" spans="1:14" ht="13.15" customHeight="1" thickBot="1" x14ac:dyDescent="0.25">
      <c r="A112" s="215">
        <v>1</v>
      </c>
      <c r="B112" s="109" t="s">
        <v>448</v>
      </c>
      <c r="C112" s="110" t="s">
        <v>447</v>
      </c>
      <c r="D112" s="216">
        <f>SUM(I106,I82,I74,I54,I35,I27,)</f>
        <v>2.61904</v>
      </c>
      <c r="E112" s="109" t="s">
        <v>11</v>
      </c>
      <c r="F112" s="494"/>
      <c r="G112" s="130">
        <f>SUM(D112*F112)</f>
        <v>0</v>
      </c>
      <c r="H112" s="412"/>
      <c r="I112" s="412"/>
      <c r="J112" s="1"/>
      <c r="K112" s="355"/>
      <c r="M112" s="3"/>
      <c r="N112" s="3"/>
    </row>
    <row r="113" spans="1:14" ht="15.6" customHeight="1" x14ac:dyDescent="0.2">
      <c r="A113" s="140"/>
      <c r="B113" s="688" t="s">
        <v>125</v>
      </c>
      <c r="C113" s="688"/>
      <c r="D113" s="184"/>
      <c r="E113" s="142"/>
      <c r="F113" s="142"/>
      <c r="G113" s="143">
        <f>SUM(G112)</f>
        <v>0</v>
      </c>
      <c r="H113" s="142"/>
      <c r="I113" s="217"/>
      <c r="J113" s="1"/>
      <c r="M113" s="3"/>
      <c r="N113" s="3"/>
    </row>
    <row r="114" spans="1:14" ht="14.25" customHeight="1" x14ac:dyDescent="0.25">
      <c r="B114" s="413"/>
      <c r="C114" s="414"/>
      <c r="G114" s="415"/>
      <c r="J114" s="1"/>
      <c r="M114" s="3"/>
      <c r="N114" s="3"/>
    </row>
    <row r="115" spans="1:14" ht="15" customHeight="1" x14ac:dyDescent="0.25">
      <c r="B115" s="413"/>
      <c r="C115" s="414"/>
      <c r="G115" s="415"/>
      <c r="J115" s="1"/>
      <c r="M115" s="3"/>
      <c r="N115" s="3"/>
    </row>
    <row r="116" spans="1:14" ht="16.149999999999999" customHeight="1" x14ac:dyDescent="0.25">
      <c r="A116" s="694" t="s">
        <v>118</v>
      </c>
      <c r="B116" s="694"/>
      <c r="C116" s="694"/>
      <c r="G116" s="415"/>
      <c r="J116" s="1"/>
      <c r="M116" s="3"/>
      <c r="N116" s="3"/>
    </row>
    <row r="117" spans="1:14" ht="14.25" customHeight="1" x14ac:dyDescent="0.2">
      <c r="A117" s="416"/>
      <c r="B117" s="416"/>
      <c r="C117" s="416"/>
      <c r="D117" s="243"/>
      <c r="E117" s="243"/>
      <c r="F117" s="243"/>
      <c r="G117" s="388"/>
      <c r="H117" s="243"/>
      <c r="I117" s="243"/>
      <c r="J117" s="1"/>
      <c r="M117" s="3"/>
      <c r="N117" s="3"/>
    </row>
    <row r="118" spans="1:14" ht="16.149999999999999" customHeight="1" x14ac:dyDescent="0.2">
      <c r="A118" s="343" t="s">
        <v>9</v>
      </c>
      <c r="B118" s="122" t="s">
        <v>223</v>
      </c>
      <c r="C118" s="344" t="s">
        <v>224</v>
      </c>
      <c r="D118" s="345"/>
      <c r="E118" s="346"/>
      <c r="F118" s="345"/>
      <c r="G118" s="345"/>
      <c r="H118" s="345"/>
      <c r="I118" s="345"/>
      <c r="J118" s="1"/>
      <c r="M118" s="3"/>
      <c r="N118" s="3"/>
    </row>
    <row r="119" spans="1:14" ht="10.9" customHeight="1" x14ac:dyDescent="0.2">
      <c r="A119" s="343"/>
      <c r="B119" s="347"/>
      <c r="C119" s="348"/>
      <c r="D119" s="345"/>
      <c r="E119" s="346"/>
      <c r="F119" s="345"/>
      <c r="G119" s="345"/>
      <c r="H119" s="345"/>
      <c r="I119" s="345"/>
      <c r="J119" s="1"/>
      <c r="M119" s="3"/>
      <c r="N119" s="3"/>
    </row>
    <row r="120" spans="1:14" ht="15" customHeight="1" thickBot="1" x14ac:dyDescent="0.25">
      <c r="A120" s="349" t="s">
        <v>0</v>
      </c>
      <c r="B120" s="351" t="s">
        <v>7</v>
      </c>
      <c r="C120" s="351" t="s">
        <v>8</v>
      </c>
      <c r="D120" s="351" t="s">
        <v>1</v>
      </c>
      <c r="E120" s="351" t="s">
        <v>2</v>
      </c>
      <c r="F120" s="351" t="s">
        <v>21</v>
      </c>
      <c r="G120" s="351" t="s">
        <v>22</v>
      </c>
      <c r="H120" s="352" t="s">
        <v>23</v>
      </c>
      <c r="I120" s="352" t="s">
        <v>24</v>
      </c>
      <c r="J120" s="1"/>
      <c r="M120" s="3"/>
      <c r="N120" s="3"/>
    </row>
    <row r="121" spans="1:14" ht="13.15" customHeight="1" x14ac:dyDescent="0.2">
      <c r="A121" s="123" t="s">
        <v>40</v>
      </c>
      <c r="B121" s="417" t="s">
        <v>147</v>
      </c>
      <c r="C121" s="417" t="s">
        <v>650</v>
      </c>
      <c r="D121" s="418">
        <v>9</v>
      </c>
      <c r="E121" s="169" t="s">
        <v>39</v>
      </c>
      <c r="F121" s="495"/>
      <c r="G121" s="172">
        <f>F121*D121</f>
        <v>0</v>
      </c>
      <c r="H121" s="419">
        <v>1.5E-3</v>
      </c>
      <c r="I121" s="179">
        <f>D121*H121</f>
        <v>1.35E-2</v>
      </c>
      <c r="J121" s="1"/>
      <c r="M121" s="3"/>
      <c r="N121" s="3"/>
    </row>
    <row r="122" spans="1:14" ht="14.25" customHeight="1" x14ac:dyDescent="0.2">
      <c r="A122" s="409"/>
      <c r="B122" s="321"/>
      <c r="C122" s="150" t="s">
        <v>603</v>
      </c>
      <c r="D122" s="155">
        <v>9.02</v>
      </c>
      <c r="E122" s="189"/>
      <c r="F122" s="420"/>
      <c r="G122" s="190"/>
      <c r="H122" s="407"/>
      <c r="I122" s="390"/>
      <c r="J122" s="1"/>
      <c r="M122" s="3"/>
      <c r="N122" s="3"/>
    </row>
    <row r="123" spans="1:14" ht="14.25" customHeight="1" x14ac:dyDescent="0.2">
      <c r="A123" s="145" t="s">
        <v>41</v>
      </c>
      <c r="B123" s="319" t="s">
        <v>183</v>
      </c>
      <c r="C123" s="486" t="s">
        <v>651</v>
      </c>
      <c r="D123" s="354">
        <v>3.3</v>
      </c>
      <c r="E123" s="111" t="s">
        <v>3</v>
      </c>
      <c r="F123" s="496"/>
      <c r="G123" s="120">
        <f>F123*D123</f>
        <v>0</v>
      </c>
      <c r="H123" s="126">
        <v>1E-4</v>
      </c>
      <c r="I123" s="121">
        <f>D123*H123</f>
        <v>3.3E-4</v>
      </c>
      <c r="J123" s="1"/>
      <c r="M123" s="3"/>
      <c r="N123" s="3"/>
    </row>
    <row r="124" spans="1:14" ht="14.25" customHeight="1" thickBot="1" x14ac:dyDescent="0.25">
      <c r="A124" s="313"/>
      <c r="B124" s="421"/>
      <c r="C124" s="218" t="s">
        <v>604</v>
      </c>
      <c r="D124" s="219">
        <v>3.3</v>
      </c>
      <c r="E124" s="109"/>
      <c r="F124" s="422"/>
      <c r="G124" s="422"/>
      <c r="H124" s="423"/>
      <c r="I124" s="412"/>
      <c r="J124" s="1"/>
      <c r="M124" s="3"/>
      <c r="N124" s="3"/>
    </row>
    <row r="125" spans="1:14" ht="14.25" customHeight="1" x14ac:dyDescent="0.2">
      <c r="A125" s="220"/>
      <c r="B125" s="221" t="s">
        <v>29</v>
      </c>
      <c r="C125" s="170"/>
      <c r="D125" s="222"/>
      <c r="E125" s="169"/>
      <c r="F125" s="175"/>
      <c r="G125" s="223">
        <f>SUM(G121:G124)</f>
        <v>0</v>
      </c>
      <c r="H125" s="179"/>
      <c r="I125" s="424">
        <f>SUM(I121:I124)</f>
        <v>1.383E-2</v>
      </c>
      <c r="J125" s="1"/>
      <c r="M125" s="3"/>
      <c r="N125" s="3"/>
    </row>
    <row r="126" spans="1:14" ht="14.25" customHeight="1" thickBot="1" x14ac:dyDescent="0.25">
      <c r="A126" s="224">
        <v>3</v>
      </c>
      <c r="B126" s="96" t="s">
        <v>397</v>
      </c>
      <c r="C126" s="225" t="s">
        <v>398</v>
      </c>
      <c r="D126" s="226">
        <f>SUM(I125)</f>
        <v>1.383E-2</v>
      </c>
      <c r="E126" s="96" t="s">
        <v>11</v>
      </c>
      <c r="F126" s="491"/>
      <c r="G126" s="167">
        <f>SUM(D126*F126)</f>
        <v>0</v>
      </c>
      <c r="H126" s="364"/>
      <c r="I126" s="364"/>
      <c r="J126" s="1"/>
      <c r="M126" s="3"/>
      <c r="N126" s="3"/>
    </row>
    <row r="127" spans="1:14" ht="15.6" customHeight="1" x14ac:dyDescent="0.2">
      <c r="A127" s="697" t="s">
        <v>225</v>
      </c>
      <c r="B127" s="688"/>
      <c r="C127" s="688"/>
      <c r="D127" s="425"/>
      <c r="E127" s="426"/>
      <c r="F127" s="427"/>
      <c r="G127" s="227">
        <f>SUM(G125:G126)</f>
        <v>0</v>
      </c>
      <c r="H127" s="428"/>
      <c r="I127" s="429"/>
      <c r="J127" s="1"/>
      <c r="M127" s="3"/>
      <c r="N127" s="3"/>
    </row>
    <row r="128" spans="1:14" ht="14.25" customHeight="1" x14ac:dyDescent="0.2">
      <c r="A128" s="416"/>
      <c r="B128" s="416"/>
      <c r="C128" s="416"/>
      <c r="D128" s="430"/>
      <c r="E128" s="430"/>
      <c r="F128" s="430"/>
      <c r="G128" s="388"/>
      <c r="H128" s="430"/>
      <c r="I128" s="430"/>
      <c r="J128" s="1"/>
      <c r="M128" s="3"/>
      <c r="N128" s="3"/>
    </row>
    <row r="129" spans="1:14" ht="15" customHeight="1" x14ac:dyDescent="0.2">
      <c r="A129" s="416"/>
      <c r="B129" s="416"/>
      <c r="C129" s="416"/>
      <c r="D129" s="430"/>
      <c r="E129" s="430"/>
      <c r="F129" s="430"/>
      <c r="G129" s="388"/>
      <c r="H129" s="430"/>
      <c r="I129" s="430"/>
      <c r="J129" s="1"/>
      <c r="M129" s="3"/>
      <c r="N129" s="3"/>
    </row>
    <row r="130" spans="1:14" ht="16.149999999999999" customHeight="1" x14ac:dyDescent="0.2">
      <c r="A130" s="343" t="s">
        <v>9</v>
      </c>
      <c r="B130" s="122" t="s">
        <v>292</v>
      </c>
      <c r="C130" s="344" t="s">
        <v>293</v>
      </c>
      <c r="D130" s="345"/>
      <c r="E130" s="346"/>
      <c r="F130" s="345"/>
      <c r="G130" s="345"/>
      <c r="H130" s="345"/>
      <c r="I130" s="345"/>
      <c r="J130" s="1"/>
      <c r="M130" s="3"/>
      <c r="N130" s="3"/>
    </row>
    <row r="131" spans="1:14" ht="10.9" customHeight="1" x14ac:dyDescent="0.2">
      <c r="A131" s="343"/>
      <c r="B131" s="347"/>
      <c r="C131" s="348"/>
      <c r="D131" s="345"/>
      <c r="E131" s="346"/>
      <c r="F131" s="345"/>
      <c r="G131" s="345"/>
      <c r="H131" s="345"/>
      <c r="I131" s="345"/>
      <c r="J131" s="1"/>
      <c r="M131" s="3"/>
      <c r="N131" s="3"/>
    </row>
    <row r="132" spans="1:14" ht="15" customHeight="1" thickBot="1" x14ac:dyDescent="0.25">
      <c r="A132" s="349" t="s">
        <v>0</v>
      </c>
      <c r="B132" s="351" t="s">
        <v>7</v>
      </c>
      <c r="C132" s="351" t="s">
        <v>8</v>
      </c>
      <c r="D132" s="351" t="s">
        <v>1</v>
      </c>
      <c r="E132" s="351" t="s">
        <v>2</v>
      </c>
      <c r="F132" s="351" t="s">
        <v>21</v>
      </c>
      <c r="G132" s="351" t="s">
        <v>22</v>
      </c>
      <c r="H132" s="352" t="s">
        <v>23</v>
      </c>
      <c r="I132" s="352" t="s">
        <v>24</v>
      </c>
      <c r="J132" s="1"/>
      <c r="M132" s="3"/>
      <c r="N132" s="3"/>
    </row>
    <row r="133" spans="1:14" ht="13.15" customHeight="1" x14ac:dyDescent="0.2">
      <c r="A133" s="123" t="s">
        <v>40</v>
      </c>
      <c r="B133" s="417" t="s">
        <v>294</v>
      </c>
      <c r="C133" s="228" t="s">
        <v>298</v>
      </c>
      <c r="D133" s="229">
        <v>0.9</v>
      </c>
      <c r="E133" s="111" t="s">
        <v>39</v>
      </c>
      <c r="F133" s="497"/>
      <c r="G133" s="230">
        <f>F133*D133</f>
        <v>0</v>
      </c>
      <c r="H133" s="231"/>
      <c r="I133" s="431">
        <f>SUM(H133*D133)</f>
        <v>0</v>
      </c>
      <c r="J133" s="1"/>
      <c r="M133" s="3"/>
      <c r="N133" s="3"/>
    </row>
    <row r="134" spans="1:14" ht="14.25" customHeight="1" x14ac:dyDescent="0.2">
      <c r="A134" s="123"/>
      <c r="B134" s="417"/>
      <c r="C134" s="203" t="s">
        <v>605</v>
      </c>
      <c r="D134" s="232">
        <v>0.88</v>
      </c>
      <c r="E134" s="111"/>
      <c r="F134" s="233"/>
      <c r="G134" s="172"/>
      <c r="H134" s="231"/>
      <c r="I134" s="179"/>
      <c r="J134" s="1"/>
      <c r="M134" s="3"/>
      <c r="N134" s="3"/>
    </row>
    <row r="135" spans="1:14" ht="14.25" customHeight="1" x14ac:dyDescent="0.2">
      <c r="A135" s="123" t="s">
        <v>41</v>
      </c>
      <c r="B135" s="234" t="s">
        <v>330</v>
      </c>
      <c r="C135" s="234" t="s">
        <v>331</v>
      </c>
      <c r="D135" s="235">
        <v>1</v>
      </c>
      <c r="E135" s="111" t="s">
        <v>39</v>
      </c>
      <c r="F135" s="488"/>
      <c r="G135" s="120">
        <f>F135*D135</f>
        <v>0</v>
      </c>
      <c r="H135" s="236">
        <v>1.65E-3</v>
      </c>
      <c r="I135" s="121">
        <f>SUM(H135*D135)</f>
        <v>1.65E-3</v>
      </c>
      <c r="J135" s="1"/>
      <c r="M135" s="3"/>
      <c r="N135" s="3"/>
    </row>
    <row r="136" spans="1:14" ht="14.25" customHeight="1" x14ac:dyDescent="0.2">
      <c r="A136" s="123"/>
      <c r="B136" s="237"/>
      <c r="C136" s="203" t="s">
        <v>606</v>
      </c>
      <c r="D136" s="232">
        <v>0.92</v>
      </c>
      <c r="E136" s="238"/>
      <c r="F136" s="119"/>
      <c r="G136" s="120"/>
      <c r="H136" s="238"/>
      <c r="I136" s="121"/>
      <c r="J136" s="1"/>
      <c r="M136" s="3"/>
      <c r="N136" s="3"/>
    </row>
    <row r="137" spans="1:14" ht="14.25" customHeight="1" thickBot="1" x14ac:dyDescent="0.25">
      <c r="A137" s="362" t="s">
        <v>42</v>
      </c>
      <c r="B137" s="432" t="s">
        <v>296</v>
      </c>
      <c r="C137" s="239" t="s">
        <v>297</v>
      </c>
      <c r="D137" s="97">
        <v>2</v>
      </c>
      <c r="E137" s="96" t="s">
        <v>39</v>
      </c>
      <c r="F137" s="491"/>
      <c r="G137" s="167">
        <f>F137*D137</f>
        <v>0</v>
      </c>
      <c r="H137" s="240">
        <v>1.0000000000000001E-5</v>
      </c>
      <c r="I137" s="364">
        <f>SUM(H137*D137)</f>
        <v>2.0000000000000002E-5</v>
      </c>
      <c r="J137" s="1"/>
      <c r="M137" s="3"/>
      <c r="N137" s="3"/>
    </row>
    <row r="138" spans="1:14" ht="14.25" customHeight="1" x14ac:dyDescent="0.2">
      <c r="A138" s="220"/>
      <c r="B138" s="221" t="s">
        <v>29</v>
      </c>
      <c r="C138" s="170"/>
      <c r="D138" s="222"/>
      <c r="E138" s="169"/>
      <c r="F138" s="175"/>
      <c r="G138" s="223">
        <f>SUM(G133:G137)</f>
        <v>0</v>
      </c>
      <c r="H138" s="179"/>
      <c r="I138" s="424">
        <f>SUM(I133:I137)</f>
        <v>1.67E-3</v>
      </c>
      <c r="J138" s="1"/>
      <c r="M138" s="3"/>
      <c r="N138" s="3"/>
    </row>
    <row r="139" spans="1:14" ht="14.25" customHeight="1" thickBot="1" x14ac:dyDescent="0.25">
      <c r="A139" s="224">
        <v>4</v>
      </c>
      <c r="B139" s="96" t="s">
        <v>333</v>
      </c>
      <c r="C139" s="225" t="s">
        <v>332</v>
      </c>
      <c r="D139" s="226">
        <f>SUM(I138)</f>
        <v>1.67E-3</v>
      </c>
      <c r="E139" s="96" t="s">
        <v>11</v>
      </c>
      <c r="F139" s="491"/>
      <c r="G139" s="167">
        <f>SUM(D139*F139)</f>
        <v>0</v>
      </c>
      <c r="H139" s="364"/>
      <c r="I139" s="364"/>
      <c r="J139" s="1"/>
      <c r="M139" s="3"/>
      <c r="N139" s="3"/>
    </row>
    <row r="140" spans="1:14" ht="15.6" customHeight="1" x14ac:dyDescent="0.2">
      <c r="A140" s="697" t="s">
        <v>295</v>
      </c>
      <c r="B140" s="688"/>
      <c r="C140" s="688"/>
      <c r="D140" s="425"/>
      <c r="E140" s="426"/>
      <c r="F140" s="427"/>
      <c r="G140" s="227">
        <f>SUM(G138:G139)</f>
        <v>0</v>
      </c>
      <c r="H140" s="428"/>
      <c r="I140" s="429"/>
      <c r="J140" s="1"/>
      <c r="M140" s="3"/>
      <c r="N140" s="3"/>
    </row>
    <row r="141" spans="1:14" ht="14.25" customHeight="1" x14ac:dyDescent="0.2">
      <c r="A141" s="416"/>
      <c r="B141" s="416"/>
      <c r="C141" s="416"/>
      <c r="D141" s="430"/>
      <c r="E141" s="430"/>
      <c r="F141" s="430"/>
      <c r="G141" s="388"/>
      <c r="H141" s="430"/>
      <c r="I141" s="430"/>
      <c r="J141" s="1"/>
      <c r="M141" s="3"/>
      <c r="N141" s="3"/>
    </row>
    <row r="142" spans="1:14" ht="15" customHeight="1" x14ac:dyDescent="0.2">
      <c r="A142" s="375"/>
      <c r="B142" s="376"/>
      <c r="C142" s="377"/>
      <c r="D142" s="345"/>
      <c r="E142" s="346"/>
      <c r="F142" s="345"/>
      <c r="G142" s="378"/>
      <c r="H142" s="378"/>
      <c r="I142" s="378"/>
      <c r="J142" s="1"/>
      <c r="M142" s="3"/>
      <c r="N142" s="3"/>
    </row>
    <row r="143" spans="1:14" ht="16.149999999999999" customHeight="1" x14ac:dyDescent="0.2">
      <c r="A143" s="343" t="s">
        <v>9</v>
      </c>
      <c r="B143" s="122" t="s">
        <v>12</v>
      </c>
      <c r="C143" s="344" t="s">
        <v>13</v>
      </c>
      <c r="D143" s="345"/>
      <c r="E143" s="346"/>
      <c r="F143" s="345"/>
      <c r="G143" s="345"/>
      <c r="H143" s="345"/>
      <c r="I143" s="345"/>
      <c r="J143" s="1"/>
      <c r="M143" s="3"/>
      <c r="N143" s="3"/>
    </row>
    <row r="144" spans="1:14" ht="10.9" customHeight="1" x14ac:dyDescent="0.2">
      <c r="A144" s="343"/>
      <c r="B144" s="347"/>
      <c r="C144" s="348"/>
      <c r="D144" s="345"/>
      <c r="E144" s="346"/>
      <c r="F144" s="345"/>
      <c r="G144" s="345"/>
      <c r="H144" s="345"/>
      <c r="I144" s="345"/>
      <c r="J144" s="1"/>
      <c r="M144" s="3"/>
      <c r="N144" s="3"/>
    </row>
    <row r="145" spans="1:14" ht="15.6" customHeight="1" thickBot="1" x14ac:dyDescent="0.25">
      <c r="A145" s="349" t="s">
        <v>0</v>
      </c>
      <c r="B145" s="351" t="s">
        <v>7</v>
      </c>
      <c r="C145" s="351" t="s">
        <v>8</v>
      </c>
      <c r="D145" s="351" t="s">
        <v>1</v>
      </c>
      <c r="E145" s="351" t="s">
        <v>2</v>
      </c>
      <c r="F145" s="351" t="s">
        <v>21</v>
      </c>
      <c r="G145" s="351" t="s">
        <v>22</v>
      </c>
      <c r="H145" s="352" t="s">
        <v>23</v>
      </c>
      <c r="I145" s="352" t="s">
        <v>24</v>
      </c>
      <c r="J145" s="1"/>
      <c r="M145" s="3"/>
      <c r="N145" s="3"/>
    </row>
    <row r="146" spans="1:14" ht="13.15" customHeight="1" x14ac:dyDescent="0.2">
      <c r="A146" s="123" t="s">
        <v>40</v>
      </c>
      <c r="B146" s="417" t="s">
        <v>133</v>
      </c>
      <c r="C146" s="417" t="s">
        <v>334</v>
      </c>
      <c r="D146" s="318">
        <v>4</v>
      </c>
      <c r="E146" s="433" t="s">
        <v>3</v>
      </c>
      <c r="F146" s="497"/>
      <c r="G146" s="120">
        <f>SUM(D146*F146)</f>
        <v>0</v>
      </c>
      <c r="H146" s="148">
        <v>2.5300000000000001E-3</v>
      </c>
      <c r="I146" s="121">
        <f>SUM(H146*D146)</f>
        <v>1.0120000000000001E-2</v>
      </c>
      <c r="J146" s="1"/>
      <c r="M146" s="3"/>
      <c r="N146" s="3"/>
    </row>
    <row r="147" spans="1:14" ht="14.25" customHeight="1" x14ac:dyDescent="0.2">
      <c r="A147" s="123" t="s">
        <v>41</v>
      </c>
      <c r="B147" s="417" t="s">
        <v>227</v>
      </c>
      <c r="C147" s="417" t="s">
        <v>335</v>
      </c>
      <c r="D147" s="318">
        <v>2</v>
      </c>
      <c r="E147" s="433" t="s">
        <v>3</v>
      </c>
      <c r="F147" s="488"/>
      <c r="G147" s="172">
        <f>SUM(D147*F147)</f>
        <v>0</v>
      </c>
      <c r="H147" s="148">
        <v>1.09E-3</v>
      </c>
      <c r="I147" s="121">
        <f>SUM(H147*D147)</f>
        <v>2.1800000000000001E-3</v>
      </c>
      <c r="J147" s="1"/>
      <c r="K147" s="434"/>
      <c r="M147" s="3"/>
      <c r="N147" s="3"/>
    </row>
    <row r="148" spans="1:14" ht="14.25" customHeight="1" x14ac:dyDescent="0.2">
      <c r="A148" s="123" t="s">
        <v>42</v>
      </c>
      <c r="B148" s="111" t="s">
        <v>228</v>
      </c>
      <c r="C148" s="95" t="s">
        <v>336</v>
      </c>
      <c r="D148" s="318">
        <v>3</v>
      </c>
      <c r="E148" s="111" t="s">
        <v>3</v>
      </c>
      <c r="F148" s="488"/>
      <c r="G148" s="172">
        <f>SUM(D148*F148)</f>
        <v>0</v>
      </c>
      <c r="H148" s="121">
        <v>1.1199999999999999E-3</v>
      </c>
      <c r="I148" s="121">
        <f>SUM(H148*D148)</f>
        <v>3.3599999999999997E-3</v>
      </c>
      <c r="J148" s="1"/>
      <c r="K148" s="434"/>
      <c r="M148" s="3"/>
      <c r="N148" s="3"/>
    </row>
    <row r="149" spans="1:14" ht="14.25" customHeight="1" x14ac:dyDescent="0.2">
      <c r="A149" s="123" t="s">
        <v>43</v>
      </c>
      <c r="B149" s="111" t="s">
        <v>226</v>
      </c>
      <c r="C149" s="95" t="s">
        <v>337</v>
      </c>
      <c r="D149" s="318">
        <v>1</v>
      </c>
      <c r="E149" s="111" t="s">
        <v>3</v>
      </c>
      <c r="F149" s="488"/>
      <c r="G149" s="172">
        <f t="shared" ref="G149:G161" si="1">SUM(D149*F149)</f>
        <v>0</v>
      </c>
      <c r="H149" s="121">
        <v>2.0200000000000001E-3</v>
      </c>
      <c r="I149" s="121">
        <f t="shared" ref="I149:I161" si="2">SUM(H149*D149)</f>
        <v>2.0200000000000001E-3</v>
      </c>
      <c r="J149" s="1"/>
      <c r="K149" s="434"/>
      <c r="M149" s="3"/>
      <c r="N149" s="3"/>
    </row>
    <row r="150" spans="1:14" ht="14.25" customHeight="1" x14ac:dyDescent="0.2">
      <c r="A150" s="123" t="s">
        <v>109</v>
      </c>
      <c r="B150" s="319" t="s">
        <v>130</v>
      </c>
      <c r="C150" s="319" t="s">
        <v>136</v>
      </c>
      <c r="D150" s="318">
        <v>1</v>
      </c>
      <c r="E150" s="319" t="s">
        <v>4</v>
      </c>
      <c r="F150" s="488"/>
      <c r="G150" s="120">
        <f t="shared" si="1"/>
        <v>0</v>
      </c>
      <c r="H150" s="148"/>
      <c r="I150" s="121">
        <f t="shared" si="2"/>
        <v>0</v>
      </c>
      <c r="J150" s="1"/>
      <c r="K150" s="434"/>
      <c r="M150" s="3"/>
      <c r="N150" s="3"/>
    </row>
    <row r="151" spans="1:14" ht="14.25" customHeight="1" x14ac:dyDescent="0.2">
      <c r="A151" s="123" t="s">
        <v>47</v>
      </c>
      <c r="B151" s="417" t="s">
        <v>134</v>
      </c>
      <c r="C151" s="417" t="s">
        <v>135</v>
      </c>
      <c r="D151" s="318">
        <v>2</v>
      </c>
      <c r="E151" s="433" t="s">
        <v>4</v>
      </c>
      <c r="F151" s="488"/>
      <c r="G151" s="120">
        <f t="shared" si="1"/>
        <v>0</v>
      </c>
      <c r="H151" s="148"/>
      <c r="I151" s="121">
        <f t="shared" si="2"/>
        <v>0</v>
      </c>
      <c r="J151" s="1"/>
      <c r="K151" s="434"/>
      <c r="M151" s="3"/>
      <c r="N151" s="3"/>
    </row>
    <row r="152" spans="1:14" ht="14.25" customHeight="1" x14ac:dyDescent="0.2">
      <c r="A152" s="123" t="s">
        <v>110</v>
      </c>
      <c r="B152" s="417" t="s">
        <v>185</v>
      </c>
      <c r="C152" s="417" t="s">
        <v>186</v>
      </c>
      <c r="D152" s="318">
        <v>1</v>
      </c>
      <c r="E152" s="433" t="s">
        <v>4</v>
      </c>
      <c r="F152" s="488"/>
      <c r="G152" s="120">
        <f t="shared" si="1"/>
        <v>0</v>
      </c>
      <c r="H152" s="148"/>
      <c r="I152" s="121">
        <f t="shared" si="2"/>
        <v>0</v>
      </c>
      <c r="J152" s="1"/>
      <c r="K152" s="434"/>
      <c r="M152" s="3"/>
      <c r="N152" s="3"/>
    </row>
    <row r="153" spans="1:14" ht="14.25" customHeight="1" x14ac:dyDescent="0.2">
      <c r="A153" s="123" t="s">
        <v>111</v>
      </c>
      <c r="B153" s="111" t="s">
        <v>147</v>
      </c>
      <c r="C153" s="165" t="s">
        <v>607</v>
      </c>
      <c r="D153" s="435">
        <v>1</v>
      </c>
      <c r="E153" s="433" t="s">
        <v>4</v>
      </c>
      <c r="F153" s="488"/>
      <c r="G153" s="120">
        <f>SUM(D153*F153)</f>
        <v>0</v>
      </c>
      <c r="H153" s="126">
        <v>1.9E-3</v>
      </c>
      <c r="I153" s="121">
        <f>SUM(H153*D153)</f>
        <v>1.9E-3</v>
      </c>
      <c r="J153" s="1"/>
      <c r="K153" s="434"/>
      <c r="M153" s="3"/>
      <c r="N153" s="3"/>
    </row>
    <row r="154" spans="1:14" ht="14.25" customHeight="1" x14ac:dyDescent="0.2">
      <c r="A154" s="123"/>
      <c r="B154" s="111"/>
      <c r="C154" s="165" t="s">
        <v>608</v>
      </c>
      <c r="D154" s="418"/>
      <c r="E154" s="433"/>
      <c r="F154" s="119"/>
      <c r="G154" s="120"/>
      <c r="H154" s="126"/>
      <c r="I154" s="121"/>
      <c r="J154" s="1"/>
      <c r="K154" s="434"/>
      <c r="M154" s="3"/>
      <c r="N154" s="3"/>
    </row>
    <row r="155" spans="1:14" ht="14.25" customHeight="1" x14ac:dyDescent="0.2">
      <c r="A155" s="123" t="s">
        <v>112</v>
      </c>
      <c r="B155" s="417" t="s">
        <v>378</v>
      </c>
      <c r="C155" s="417" t="s">
        <v>381</v>
      </c>
      <c r="D155" s="318">
        <v>1</v>
      </c>
      <c r="E155" s="433" t="s">
        <v>4</v>
      </c>
      <c r="F155" s="488"/>
      <c r="G155" s="120">
        <f>SUM(D155*F155)</f>
        <v>0</v>
      </c>
      <c r="H155" s="148">
        <v>2.2000000000000001E-4</v>
      </c>
      <c r="I155" s="121">
        <f>SUM(H155*D155)</f>
        <v>2.2000000000000001E-4</v>
      </c>
      <c r="J155" s="1"/>
      <c r="K155" s="434"/>
      <c r="M155" s="3"/>
      <c r="N155" s="3"/>
    </row>
    <row r="156" spans="1:14" ht="14.25" customHeight="1" x14ac:dyDescent="0.2">
      <c r="A156" s="123" t="s">
        <v>113</v>
      </c>
      <c r="B156" s="417" t="s">
        <v>379</v>
      </c>
      <c r="C156" s="417" t="s">
        <v>382</v>
      </c>
      <c r="D156" s="318">
        <v>1</v>
      </c>
      <c r="E156" s="433" t="s">
        <v>4</v>
      </c>
      <c r="F156" s="488"/>
      <c r="G156" s="120">
        <f>SUM(D156*F156)</f>
        <v>0</v>
      </c>
      <c r="H156" s="148">
        <v>7.3999999999999999E-4</v>
      </c>
      <c r="I156" s="121">
        <f>SUM(H156*D156)</f>
        <v>7.3999999999999999E-4</v>
      </c>
      <c r="J156" s="1"/>
      <c r="K156" s="434"/>
      <c r="M156" s="3"/>
      <c r="N156" s="3"/>
    </row>
    <row r="157" spans="1:14" ht="14.25" customHeight="1" x14ac:dyDescent="0.2">
      <c r="A157" s="123" t="s">
        <v>114</v>
      </c>
      <c r="B157" s="417" t="s">
        <v>380</v>
      </c>
      <c r="C157" s="417" t="s">
        <v>383</v>
      </c>
      <c r="D157" s="318">
        <v>1</v>
      </c>
      <c r="E157" s="433" t="s">
        <v>4</v>
      </c>
      <c r="F157" s="488"/>
      <c r="G157" s="120">
        <f>SUM(D157*F157)</f>
        <v>0</v>
      </c>
      <c r="H157" s="148">
        <v>6.7499999999999999E-3</v>
      </c>
      <c r="I157" s="121">
        <f>SUM(H157*D157)</f>
        <v>6.7499999999999999E-3</v>
      </c>
      <c r="J157" s="1"/>
      <c r="K157" s="434"/>
      <c r="M157" s="3"/>
      <c r="N157" s="3"/>
    </row>
    <row r="158" spans="1:14" ht="14.25" customHeight="1" x14ac:dyDescent="0.2">
      <c r="A158" s="123" t="s">
        <v>115</v>
      </c>
      <c r="B158" s="417" t="s">
        <v>91</v>
      </c>
      <c r="C158" s="417" t="s">
        <v>384</v>
      </c>
      <c r="D158" s="318">
        <v>1</v>
      </c>
      <c r="E158" s="433" t="s">
        <v>4</v>
      </c>
      <c r="F158" s="488"/>
      <c r="G158" s="120">
        <f>SUM(D158*F158)</f>
        <v>0</v>
      </c>
      <c r="H158" s="148"/>
      <c r="I158" s="121">
        <f>SUM(H158*D158)</f>
        <v>0</v>
      </c>
      <c r="J158" s="1"/>
      <c r="K158" s="434"/>
      <c r="M158" s="3"/>
      <c r="N158" s="3"/>
    </row>
    <row r="159" spans="1:14" ht="14.25" customHeight="1" x14ac:dyDescent="0.2">
      <c r="A159" s="123" t="s">
        <v>116</v>
      </c>
      <c r="B159" s="417" t="s">
        <v>91</v>
      </c>
      <c r="C159" s="417" t="s">
        <v>385</v>
      </c>
      <c r="D159" s="318">
        <v>1</v>
      </c>
      <c r="E159" s="433" t="s">
        <v>4</v>
      </c>
      <c r="F159" s="488"/>
      <c r="G159" s="120">
        <f>SUM(D159*F159)</f>
        <v>0</v>
      </c>
      <c r="H159" s="148"/>
      <c r="I159" s="121">
        <f>SUM(H159*D159)</f>
        <v>0</v>
      </c>
      <c r="J159" s="1"/>
      <c r="K159" s="434"/>
      <c r="M159" s="3"/>
      <c r="N159" s="3"/>
    </row>
    <row r="160" spans="1:14" ht="14.25" customHeight="1" x14ac:dyDescent="0.2">
      <c r="A160" s="123" t="s">
        <v>161</v>
      </c>
      <c r="B160" s="111" t="s">
        <v>10</v>
      </c>
      <c r="C160" s="95" t="s">
        <v>229</v>
      </c>
      <c r="D160" s="318">
        <v>10</v>
      </c>
      <c r="E160" s="111" t="s">
        <v>3</v>
      </c>
      <c r="F160" s="488"/>
      <c r="G160" s="172">
        <f t="shared" si="1"/>
        <v>0</v>
      </c>
      <c r="H160" s="121">
        <v>1.5800000000000002E-2</v>
      </c>
      <c r="I160" s="121">
        <f t="shared" si="2"/>
        <v>0.15800000000000003</v>
      </c>
      <c r="J160" s="1"/>
      <c r="K160" s="410"/>
      <c r="M160" s="3"/>
      <c r="N160" s="3"/>
    </row>
    <row r="161" spans="1:14" ht="14.25" customHeight="1" x14ac:dyDescent="0.2">
      <c r="A161" s="123" t="s">
        <v>162</v>
      </c>
      <c r="B161" s="111" t="s">
        <v>230</v>
      </c>
      <c r="C161" s="95" t="s">
        <v>231</v>
      </c>
      <c r="D161" s="318">
        <v>10</v>
      </c>
      <c r="E161" s="111" t="s">
        <v>3</v>
      </c>
      <c r="F161" s="488"/>
      <c r="G161" s="120">
        <f t="shared" si="1"/>
        <v>0</v>
      </c>
      <c r="H161" s="121"/>
      <c r="I161" s="121">
        <f t="shared" si="2"/>
        <v>0</v>
      </c>
      <c r="J161" s="1"/>
      <c r="K161" s="410"/>
      <c r="M161" s="3"/>
      <c r="N161" s="3"/>
    </row>
    <row r="162" spans="1:14" ht="14.25" customHeight="1" x14ac:dyDescent="0.2">
      <c r="A162" s="123"/>
      <c r="B162" s="169"/>
      <c r="C162" s="170"/>
      <c r="D162" s="436"/>
      <c r="E162" s="169"/>
      <c r="F162" s="233"/>
      <c r="G162" s="172"/>
      <c r="H162" s="179"/>
      <c r="I162" s="179"/>
      <c r="J162" s="1"/>
      <c r="K162" s="410"/>
      <c r="M162" s="3"/>
      <c r="N162" s="3"/>
    </row>
    <row r="163" spans="1:14" ht="14.25" customHeight="1" x14ac:dyDescent="0.2">
      <c r="A163" s="145" t="s">
        <v>137</v>
      </c>
      <c r="B163" s="111" t="s">
        <v>371</v>
      </c>
      <c r="C163" s="95" t="s">
        <v>370</v>
      </c>
      <c r="D163" s="436">
        <v>4</v>
      </c>
      <c r="E163" s="111" t="s">
        <v>3</v>
      </c>
      <c r="F163" s="488"/>
      <c r="G163" s="120">
        <f>SUM(D163*F163)</f>
        <v>0</v>
      </c>
      <c r="H163" s="121"/>
      <c r="I163" s="121">
        <f>SUM(H163*D163)</f>
        <v>0</v>
      </c>
      <c r="J163" s="1"/>
      <c r="K163" s="410">
        <v>0.01</v>
      </c>
      <c r="L163" s="398">
        <f>SUM(D163*K163)</f>
        <v>0.04</v>
      </c>
      <c r="M163" s="3"/>
      <c r="N163" s="3"/>
    </row>
    <row r="164" spans="1:14" ht="14.25" customHeight="1" x14ac:dyDescent="0.2">
      <c r="A164" s="145" t="s">
        <v>169</v>
      </c>
      <c r="B164" s="111" t="s">
        <v>373</v>
      </c>
      <c r="C164" s="95" t="s">
        <v>372</v>
      </c>
      <c r="D164" s="436">
        <v>4</v>
      </c>
      <c r="E164" s="111" t="s">
        <v>3</v>
      </c>
      <c r="F164" s="488"/>
      <c r="G164" s="120">
        <f>SUM(D164*F164)</f>
        <v>0</v>
      </c>
      <c r="H164" s="121"/>
      <c r="I164" s="121">
        <f>SUM(H164*D164)</f>
        <v>0</v>
      </c>
      <c r="J164" s="1"/>
      <c r="K164" s="410"/>
      <c r="L164" s="398">
        <f>SUM(D164*K164)</f>
        <v>0</v>
      </c>
      <c r="M164" s="3"/>
      <c r="N164" s="3"/>
    </row>
    <row r="165" spans="1:14" ht="14.25" customHeight="1" x14ac:dyDescent="0.2">
      <c r="A165" s="145" t="s">
        <v>170</v>
      </c>
      <c r="B165" s="111" t="s">
        <v>375</v>
      </c>
      <c r="C165" s="95" t="s">
        <v>374</v>
      </c>
      <c r="D165" s="436">
        <v>1</v>
      </c>
      <c r="E165" s="111" t="s">
        <v>3</v>
      </c>
      <c r="F165" s="488"/>
      <c r="G165" s="120">
        <f>SUM(D165*F165)</f>
        <v>0</v>
      </c>
      <c r="H165" s="121"/>
      <c r="I165" s="121">
        <f>SUM(H165*D165)</f>
        <v>0</v>
      </c>
      <c r="J165" s="1"/>
      <c r="K165" s="410"/>
      <c r="L165" s="398">
        <f>SUM(D165*K165)</f>
        <v>0</v>
      </c>
      <c r="M165" s="3"/>
      <c r="N165" s="3"/>
    </row>
    <row r="166" spans="1:14" ht="14.25" customHeight="1" thickBot="1" x14ac:dyDescent="0.25">
      <c r="A166" s="362" t="s">
        <v>171</v>
      </c>
      <c r="B166" s="96" t="s">
        <v>376</v>
      </c>
      <c r="C166" s="225" t="s">
        <v>377</v>
      </c>
      <c r="D166" s="226">
        <f>SUM(L167)</f>
        <v>0.04</v>
      </c>
      <c r="E166" s="96" t="s">
        <v>11</v>
      </c>
      <c r="F166" s="491"/>
      <c r="G166" s="167">
        <f>SUM(D166*F166)</f>
        <v>0</v>
      </c>
      <c r="H166" s="364"/>
      <c r="I166" s="364">
        <f>SUM(H166*D166)</f>
        <v>0</v>
      </c>
      <c r="J166" s="1"/>
      <c r="K166" s="83"/>
      <c r="L166" s="83"/>
      <c r="M166" s="3"/>
      <c r="N166" s="3"/>
    </row>
    <row r="167" spans="1:14" ht="14.25" customHeight="1" x14ac:dyDescent="0.2">
      <c r="A167" s="168"/>
      <c r="B167" s="221" t="s">
        <v>29</v>
      </c>
      <c r="C167" s="170"/>
      <c r="D167" s="222"/>
      <c r="E167" s="169"/>
      <c r="F167" s="233"/>
      <c r="G167" s="223">
        <f>SUM(G146:G166)</f>
        <v>0</v>
      </c>
      <c r="H167" s="179"/>
      <c r="I167" s="424">
        <f>SUM(I146:I166)</f>
        <v>0.18529000000000004</v>
      </c>
      <c r="J167" s="1"/>
      <c r="L167" s="398">
        <f>SUM(L151:L166)</f>
        <v>0.04</v>
      </c>
      <c r="M167" s="79"/>
      <c r="N167" s="79"/>
    </row>
    <row r="168" spans="1:14" ht="14.25" customHeight="1" thickBot="1" x14ac:dyDescent="0.25">
      <c r="A168" s="224">
        <v>20</v>
      </c>
      <c r="B168" s="96" t="s">
        <v>338</v>
      </c>
      <c r="C168" s="225" t="s">
        <v>339</v>
      </c>
      <c r="D168" s="226">
        <f>SUM(I167)</f>
        <v>0.18529000000000004</v>
      </c>
      <c r="E168" s="96" t="s">
        <v>11</v>
      </c>
      <c r="F168" s="491"/>
      <c r="G168" s="167">
        <f>SUM(D168*F168)</f>
        <v>0</v>
      </c>
      <c r="H168" s="364"/>
      <c r="I168" s="364"/>
      <c r="J168" s="1"/>
      <c r="K168" s="410"/>
      <c r="M168" s="3"/>
      <c r="N168" s="3"/>
    </row>
    <row r="169" spans="1:14" ht="15.6" customHeight="1" x14ac:dyDescent="0.2">
      <c r="A169" s="437"/>
      <c r="B169" s="688" t="s">
        <v>104</v>
      </c>
      <c r="C169" s="688"/>
      <c r="D169" s="438"/>
      <c r="E169" s="426"/>
      <c r="F169" s="427"/>
      <c r="G169" s="241">
        <f>SUM(G167:G168)</f>
        <v>0</v>
      </c>
      <c r="H169" s="428"/>
      <c r="I169" s="429"/>
      <c r="J169" s="1"/>
      <c r="M169" s="3"/>
      <c r="N169" s="79"/>
    </row>
    <row r="170" spans="1:14" ht="14.25" customHeight="1" x14ac:dyDescent="0.2">
      <c r="A170" s="242"/>
      <c r="B170" s="242"/>
      <c r="C170" s="242"/>
      <c r="D170" s="242"/>
      <c r="E170" s="242"/>
      <c r="F170" s="242"/>
      <c r="G170" s="242"/>
      <c r="H170" s="242"/>
      <c r="I170" s="242"/>
      <c r="J170" s="1"/>
      <c r="M170" s="3"/>
      <c r="N170" s="3"/>
    </row>
    <row r="171" spans="1:14" ht="15" customHeight="1" x14ac:dyDescent="0.2">
      <c r="A171" s="243"/>
      <c r="B171" s="243"/>
      <c r="C171" s="243"/>
      <c r="D171" s="243"/>
      <c r="E171" s="243"/>
      <c r="F171" s="243"/>
      <c r="G171" s="243"/>
      <c r="H171" s="243"/>
      <c r="I171" s="243"/>
      <c r="M171" s="3"/>
      <c r="N171" s="3"/>
    </row>
    <row r="172" spans="1:14" ht="16.899999999999999" customHeight="1" x14ac:dyDescent="0.2">
      <c r="A172" s="343" t="s">
        <v>9</v>
      </c>
      <c r="B172" s="122" t="s">
        <v>15</v>
      </c>
      <c r="C172" s="344" t="s">
        <v>14</v>
      </c>
      <c r="D172" s="345"/>
      <c r="E172" s="346"/>
      <c r="F172" s="345"/>
      <c r="G172" s="345"/>
      <c r="H172" s="345"/>
      <c r="I172" s="345"/>
      <c r="M172" s="3"/>
      <c r="N172" s="3"/>
    </row>
    <row r="173" spans="1:14" ht="10.9" customHeight="1" x14ac:dyDescent="0.2">
      <c r="A173" s="343"/>
      <c r="B173" s="347"/>
      <c r="C173" s="348"/>
      <c r="D173" s="345"/>
      <c r="E173" s="346"/>
      <c r="F173" s="345"/>
      <c r="G173" s="345"/>
      <c r="H173" s="345"/>
      <c r="I173" s="345"/>
      <c r="M173" s="3"/>
      <c r="N173" s="3"/>
    </row>
    <row r="174" spans="1:14" ht="15.6" customHeight="1" thickBot="1" x14ac:dyDescent="0.25">
      <c r="A174" s="349" t="s">
        <v>0</v>
      </c>
      <c r="B174" s="350" t="s">
        <v>7</v>
      </c>
      <c r="C174" s="350" t="s">
        <v>8</v>
      </c>
      <c r="D174" s="350" t="s">
        <v>1</v>
      </c>
      <c r="E174" s="350" t="s">
        <v>2</v>
      </c>
      <c r="F174" s="350" t="s">
        <v>21</v>
      </c>
      <c r="G174" s="351" t="s">
        <v>22</v>
      </c>
      <c r="H174" s="352" t="s">
        <v>23</v>
      </c>
      <c r="I174" s="352" t="s">
        <v>24</v>
      </c>
      <c r="K174" s="353"/>
      <c r="M174" s="3"/>
      <c r="N174" s="3"/>
    </row>
    <row r="175" spans="1:14" ht="13.15" customHeight="1" x14ac:dyDescent="0.2">
      <c r="A175" s="123" t="s">
        <v>40</v>
      </c>
      <c r="B175" s="433" t="s">
        <v>232</v>
      </c>
      <c r="C175" s="439" t="s">
        <v>342</v>
      </c>
      <c r="D175" s="222">
        <v>11</v>
      </c>
      <c r="E175" s="433" t="s">
        <v>3</v>
      </c>
      <c r="F175" s="488"/>
      <c r="G175" s="172">
        <f t="shared" ref="G175:G187" si="3">F175*D175</f>
        <v>0</v>
      </c>
      <c r="H175" s="148">
        <v>3.62E-3</v>
      </c>
      <c r="I175" s="121">
        <f>SUM(H175*D175)</f>
        <v>3.9820000000000001E-2</v>
      </c>
      <c r="K175" s="410"/>
      <c r="M175" s="3"/>
      <c r="N175" s="3"/>
    </row>
    <row r="176" spans="1:14" ht="14.25" customHeight="1" x14ac:dyDescent="0.2">
      <c r="A176" s="123" t="s">
        <v>41</v>
      </c>
      <c r="B176" s="433" t="s">
        <v>233</v>
      </c>
      <c r="C176" s="433" t="s">
        <v>343</v>
      </c>
      <c r="D176" s="222">
        <v>9</v>
      </c>
      <c r="E176" s="433" t="s">
        <v>3</v>
      </c>
      <c r="F176" s="488"/>
      <c r="G176" s="172">
        <f t="shared" si="3"/>
        <v>0</v>
      </c>
      <c r="H176" s="148">
        <v>4.8799999999999998E-3</v>
      </c>
      <c r="I176" s="121">
        <f>SUM(H176*D176)</f>
        <v>4.3920000000000001E-2</v>
      </c>
      <c r="K176" s="410"/>
      <c r="M176" s="3"/>
      <c r="N176" s="3"/>
    </row>
    <row r="177" spans="1:14" ht="14.25" customHeight="1" x14ac:dyDescent="0.2">
      <c r="A177" s="123" t="s">
        <v>42</v>
      </c>
      <c r="B177" s="244" t="s">
        <v>234</v>
      </c>
      <c r="C177" s="440" t="s">
        <v>235</v>
      </c>
      <c r="D177" s="222">
        <v>20</v>
      </c>
      <c r="E177" s="111" t="s">
        <v>3</v>
      </c>
      <c r="F177" s="488"/>
      <c r="G177" s="120">
        <f t="shared" si="3"/>
        <v>0</v>
      </c>
      <c r="H177" s="121">
        <v>2.0000000000000002E-5</v>
      </c>
      <c r="I177" s="121">
        <f>D177*H177</f>
        <v>4.0000000000000002E-4</v>
      </c>
      <c r="K177" s="410"/>
      <c r="M177" s="3"/>
      <c r="N177" s="3"/>
    </row>
    <row r="178" spans="1:14" ht="14.25" customHeight="1" x14ac:dyDescent="0.2">
      <c r="A178" s="123" t="s">
        <v>43</v>
      </c>
      <c r="B178" s="433" t="s">
        <v>236</v>
      </c>
      <c r="C178" s="433" t="s">
        <v>237</v>
      </c>
      <c r="D178" s="222">
        <v>8</v>
      </c>
      <c r="E178" s="319" t="s">
        <v>4</v>
      </c>
      <c r="F178" s="488"/>
      <c r="G178" s="120">
        <f t="shared" si="3"/>
        <v>0</v>
      </c>
      <c r="H178" s="148"/>
      <c r="I178" s="121">
        <f>SUM(H178*D178)</f>
        <v>0</v>
      </c>
      <c r="K178" s="410"/>
      <c r="M178" s="3"/>
      <c r="N178" s="3"/>
    </row>
    <row r="179" spans="1:14" ht="14.25" customHeight="1" x14ac:dyDescent="0.2">
      <c r="A179" s="123" t="s">
        <v>109</v>
      </c>
      <c r="B179" s="433" t="s">
        <v>238</v>
      </c>
      <c r="C179" s="433" t="s">
        <v>239</v>
      </c>
      <c r="D179" s="222">
        <v>6</v>
      </c>
      <c r="E179" s="433" t="s">
        <v>4</v>
      </c>
      <c r="F179" s="488"/>
      <c r="G179" s="172">
        <f t="shared" si="3"/>
        <v>0</v>
      </c>
      <c r="H179" s="148">
        <v>6.7000000000000002E-4</v>
      </c>
      <c r="I179" s="121">
        <f>SUM(H179*D179)</f>
        <v>4.0200000000000001E-3</v>
      </c>
      <c r="K179" s="410"/>
      <c r="M179" s="3"/>
      <c r="N179" s="3"/>
    </row>
    <row r="180" spans="1:14" ht="14.25" customHeight="1" x14ac:dyDescent="0.2">
      <c r="A180" s="123" t="s">
        <v>47</v>
      </c>
      <c r="B180" s="433" t="s">
        <v>240</v>
      </c>
      <c r="C180" s="433" t="s">
        <v>241</v>
      </c>
      <c r="D180" s="222">
        <v>1</v>
      </c>
      <c r="E180" s="433" t="s">
        <v>4</v>
      </c>
      <c r="F180" s="488"/>
      <c r="G180" s="172">
        <f t="shared" si="3"/>
        <v>0</v>
      </c>
      <c r="H180" s="148">
        <v>1.48E-3</v>
      </c>
      <c r="I180" s="121">
        <f>SUM(H180*D180)</f>
        <v>1.48E-3</v>
      </c>
      <c r="K180" s="410"/>
      <c r="M180" s="3"/>
      <c r="N180" s="3"/>
    </row>
    <row r="181" spans="1:14" ht="14.25" customHeight="1" x14ac:dyDescent="0.2">
      <c r="A181" s="123" t="s">
        <v>110</v>
      </c>
      <c r="B181" s="112" t="s">
        <v>148</v>
      </c>
      <c r="C181" s="112" t="s">
        <v>285</v>
      </c>
      <c r="D181" s="222">
        <v>2</v>
      </c>
      <c r="E181" s="111" t="s">
        <v>4</v>
      </c>
      <c r="F181" s="488"/>
      <c r="G181" s="120">
        <f t="shared" si="3"/>
        <v>0</v>
      </c>
      <c r="H181" s="121"/>
      <c r="I181" s="121">
        <f>D181*H181</f>
        <v>0</v>
      </c>
      <c r="K181" s="410"/>
      <c r="M181" s="3"/>
      <c r="N181" s="3"/>
    </row>
    <row r="182" spans="1:14" ht="14.25" customHeight="1" x14ac:dyDescent="0.2">
      <c r="A182" s="123" t="s">
        <v>111</v>
      </c>
      <c r="B182" s="245" t="s">
        <v>20</v>
      </c>
      <c r="C182" s="112" t="s">
        <v>242</v>
      </c>
      <c r="D182" s="222">
        <v>2</v>
      </c>
      <c r="E182" s="111" t="s">
        <v>4</v>
      </c>
      <c r="F182" s="488"/>
      <c r="G182" s="120">
        <f t="shared" si="3"/>
        <v>0</v>
      </c>
      <c r="H182" s="121">
        <v>5.0000000000000001E-4</v>
      </c>
      <c r="I182" s="121">
        <f>D182*H182</f>
        <v>1E-3</v>
      </c>
      <c r="K182" s="410"/>
      <c r="M182" s="3"/>
      <c r="N182" s="3"/>
    </row>
    <row r="183" spans="1:14" ht="14.25" customHeight="1" x14ac:dyDescent="0.2">
      <c r="A183" s="123" t="s">
        <v>112</v>
      </c>
      <c r="B183" s="245" t="s">
        <v>387</v>
      </c>
      <c r="C183" s="112" t="s">
        <v>386</v>
      </c>
      <c r="D183" s="222">
        <v>2</v>
      </c>
      <c r="E183" s="111" t="s">
        <v>4</v>
      </c>
      <c r="F183" s="488"/>
      <c r="G183" s="120">
        <f t="shared" si="3"/>
        <v>0</v>
      </c>
      <c r="H183" s="121"/>
      <c r="I183" s="121">
        <f>D183*H183</f>
        <v>0</v>
      </c>
      <c r="K183" s="410"/>
      <c r="M183" s="3"/>
      <c r="N183" s="3"/>
    </row>
    <row r="184" spans="1:14" ht="14.25" customHeight="1" x14ac:dyDescent="0.2">
      <c r="A184" s="123" t="s">
        <v>113</v>
      </c>
      <c r="B184" s="245" t="s">
        <v>389</v>
      </c>
      <c r="C184" s="112" t="s">
        <v>388</v>
      </c>
      <c r="D184" s="222">
        <v>2</v>
      </c>
      <c r="E184" s="111" t="s">
        <v>4</v>
      </c>
      <c r="F184" s="488"/>
      <c r="G184" s="120">
        <f t="shared" si="3"/>
        <v>0</v>
      </c>
      <c r="H184" s="121">
        <v>2.0000000000000002E-5</v>
      </c>
      <c r="I184" s="121">
        <f>D184*H184</f>
        <v>4.0000000000000003E-5</v>
      </c>
      <c r="K184" s="410"/>
      <c r="M184" s="3"/>
      <c r="N184" s="3"/>
    </row>
    <row r="185" spans="1:14" ht="14.25" customHeight="1" x14ac:dyDescent="0.2">
      <c r="A185" s="123" t="s">
        <v>114</v>
      </c>
      <c r="B185" s="111" t="s">
        <v>393</v>
      </c>
      <c r="C185" s="95" t="s">
        <v>392</v>
      </c>
      <c r="D185" s="222">
        <v>20</v>
      </c>
      <c r="E185" s="111" t="s">
        <v>3</v>
      </c>
      <c r="F185" s="488"/>
      <c r="G185" s="172">
        <f t="shared" si="3"/>
        <v>0</v>
      </c>
      <c r="H185" s="121">
        <v>1.8000000000000001E-4</v>
      </c>
      <c r="I185" s="121">
        <f>SUM(H185*D185)</f>
        <v>3.6000000000000003E-3</v>
      </c>
      <c r="K185" s="410"/>
      <c r="M185" s="3"/>
      <c r="N185" s="3"/>
    </row>
    <row r="186" spans="1:14" ht="14.25" customHeight="1" x14ac:dyDescent="0.2">
      <c r="A186" s="123" t="s">
        <v>115</v>
      </c>
      <c r="B186" s="111" t="s">
        <v>5</v>
      </c>
      <c r="C186" s="95" t="s">
        <v>138</v>
      </c>
      <c r="D186" s="222">
        <v>20</v>
      </c>
      <c r="E186" s="111" t="s">
        <v>3</v>
      </c>
      <c r="F186" s="488"/>
      <c r="G186" s="120">
        <f t="shared" si="3"/>
        <v>0</v>
      </c>
      <c r="H186" s="121">
        <v>1.0000000000000001E-5</v>
      </c>
      <c r="I186" s="121">
        <f>SUM(H186*D186)</f>
        <v>2.0000000000000001E-4</v>
      </c>
      <c r="K186" s="410"/>
      <c r="M186" s="3"/>
      <c r="N186" s="3"/>
    </row>
    <row r="187" spans="1:14" ht="14.25" customHeight="1" x14ac:dyDescent="0.2">
      <c r="A187" s="123" t="s">
        <v>116</v>
      </c>
      <c r="B187" s="111" t="s">
        <v>396</v>
      </c>
      <c r="C187" s="95" t="s">
        <v>395</v>
      </c>
      <c r="D187" s="222">
        <v>4</v>
      </c>
      <c r="E187" s="111" t="s">
        <v>4</v>
      </c>
      <c r="F187" s="488"/>
      <c r="G187" s="120">
        <f t="shared" si="3"/>
        <v>0</v>
      </c>
      <c r="H187" s="121"/>
      <c r="I187" s="121">
        <f>SUM(H187*D187)</f>
        <v>0</v>
      </c>
      <c r="K187" s="410"/>
      <c r="M187" s="3"/>
      <c r="N187" s="3"/>
    </row>
    <row r="188" spans="1:14" ht="14.25" customHeight="1" x14ac:dyDescent="0.2">
      <c r="A188" s="123"/>
      <c r="B188" s="169"/>
      <c r="C188" s="170"/>
      <c r="D188" s="222"/>
      <c r="E188" s="169"/>
      <c r="F188" s="233"/>
      <c r="G188" s="172"/>
      <c r="H188" s="179"/>
      <c r="I188" s="179"/>
      <c r="K188" s="410"/>
      <c r="M188" s="3"/>
      <c r="N188" s="3"/>
    </row>
    <row r="189" spans="1:14" ht="14.25" customHeight="1" x14ac:dyDescent="0.2">
      <c r="A189" s="123" t="s">
        <v>161</v>
      </c>
      <c r="B189" s="111" t="s">
        <v>244</v>
      </c>
      <c r="C189" s="95" t="s">
        <v>344</v>
      </c>
      <c r="D189" s="222">
        <v>18</v>
      </c>
      <c r="E189" s="111" t="s">
        <v>3</v>
      </c>
      <c r="F189" s="488"/>
      <c r="G189" s="120">
        <f>F189*D189</f>
        <v>0</v>
      </c>
      <c r="H189" s="121"/>
      <c r="I189" s="121">
        <f>D189*H189</f>
        <v>0</v>
      </c>
      <c r="K189" s="410"/>
      <c r="L189" s="398">
        <f>SUM(D189*K189)</f>
        <v>0</v>
      </c>
      <c r="M189" s="3"/>
      <c r="N189" s="3"/>
    </row>
    <row r="190" spans="1:14" ht="14.25" customHeight="1" x14ac:dyDescent="0.2">
      <c r="A190" s="123" t="s">
        <v>162</v>
      </c>
      <c r="B190" s="111" t="s">
        <v>243</v>
      </c>
      <c r="C190" s="95" t="s">
        <v>345</v>
      </c>
      <c r="D190" s="222">
        <v>2</v>
      </c>
      <c r="E190" s="319" t="s">
        <v>4</v>
      </c>
      <c r="F190" s="488"/>
      <c r="G190" s="120">
        <f>F190*D190</f>
        <v>0</v>
      </c>
      <c r="H190" s="121"/>
      <c r="I190" s="121">
        <f>D190*H190</f>
        <v>0</v>
      </c>
      <c r="K190" s="410"/>
      <c r="L190" s="398">
        <f>SUM(D190*K190)</f>
        <v>0</v>
      </c>
      <c r="M190" s="3"/>
      <c r="N190" s="3"/>
    </row>
    <row r="191" spans="1:14" ht="14.25" customHeight="1" x14ac:dyDescent="0.2">
      <c r="A191" s="123" t="s">
        <v>137</v>
      </c>
      <c r="B191" s="111" t="s">
        <v>25</v>
      </c>
      <c r="C191" s="95" t="s">
        <v>394</v>
      </c>
      <c r="D191" s="222">
        <v>18</v>
      </c>
      <c r="E191" s="111" t="s">
        <v>3</v>
      </c>
      <c r="F191" s="488"/>
      <c r="G191" s="120">
        <f>F191*D191</f>
        <v>0</v>
      </c>
      <c r="H191" s="121"/>
      <c r="I191" s="121">
        <f>D191*H191</f>
        <v>0</v>
      </c>
      <c r="K191" s="398"/>
      <c r="L191" s="398">
        <f>SUM(D191*K191)</f>
        <v>0</v>
      </c>
      <c r="M191" s="79"/>
      <c r="N191" s="79"/>
    </row>
    <row r="192" spans="1:14" ht="14.25" customHeight="1" thickBot="1" x14ac:dyDescent="0.25">
      <c r="A192" s="362" t="s">
        <v>169</v>
      </c>
      <c r="B192" s="96" t="s">
        <v>390</v>
      </c>
      <c r="C192" s="225" t="s">
        <v>391</v>
      </c>
      <c r="D192" s="226">
        <f>SUM(L193)</f>
        <v>0</v>
      </c>
      <c r="E192" s="96" t="s">
        <v>11</v>
      </c>
      <c r="F192" s="491"/>
      <c r="G192" s="167">
        <f>F192*D192</f>
        <v>0</v>
      </c>
      <c r="H192" s="364"/>
      <c r="I192" s="364">
        <f>D192*H192</f>
        <v>0</v>
      </c>
      <c r="K192" s="83"/>
      <c r="L192" s="83"/>
      <c r="M192" s="79"/>
      <c r="N192" s="79"/>
    </row>
    <row r="193" spans="1:14" ht="14.25" customHeight="1" x14ac:dyDescent="0.2">
      <c r="A193" s="168"/>
      <c r="B193" s="221" t="s">
        <v>29</v>
      </c>
      <c r="C193" s="170"/>
      <c r="D193" s="222"/>
      <c r="E193" s="169"/>
      <c r="F193" s="233"/>
      <c r="G193" s="223">
        <f>SUM(G175:G192)</f>
        <v>0</v>
      </c>
      <c r="H193" s="179"/>
      <c r="I193" s="424">
        <f>SUM(I175:I192)</f>
        <v>9.4480000000000008E-2</v>
      </c>
      <c r="L193" s="398">
        <f>SUM(L182:L192)</f>
        <v>0</v>
      </c>
      <c r="M193" s="3"/>
      <c r="N193" s="79"/>
    </row>
    <row r="194" spans="1:14" ht="14.25" customHeight="1" thickBot="1" x14ac:dyDescent="0.25">
      <c r="A194" s="224">
        <v>18</v>
      </c>
      <c r="B194" s="96" t="s">
        <v>340</v>
      </c>
      <c r="C194" s="225" t="s">
        <v>341</v>
      </c>
      <c r="D194" s="226">
        <f>SUM(I193)</f>
        <v>9.4480000000000008E-2</v>
      </c>
      <c r="E194" s="96" t="s">
        <v>11</v>
      </c>
      <c r="F194" s="491"/>
      <c r="G194" s="167">
        <f>F194*D194</f>
        <v>0</v>
      </c>
      <c r="H194" s="364"/>
      <c r="I194" s="364"/>
      <c r="K194" s="410"/>
      <c r="M194" s="3"/>
      <c r="N194" s="3"/>
    </row>
    <row r="195" spans="1:14" ht="15.6" customHeight="1" x14ac:dyDescent="0.2">
      <c r="A195" s="437"/>
      <c r="B195" s="688" t="s">
        <v>105</v>
      </c>
      <c r="C195" s="688"/>
      <c r="D195" s="438"/>
      <c r="E195" s="426"/>
      <c r="F195" s="427"/>
      <c r="G195" s="241">
        <f>SUM(G193:G194)</f>
        <v>0</v>
      </c>
      <c r="H195" s="428"/>
      <c r="I195" s="429"/>
      <c r="K195" s="441"/>
      <c r="M195" s="3"/>
      <c r="N195" s="79"/>
    </row>
    <row r="196" spans="1:14" ht="14.25" customHeight="1" x14ac:dyDescent="0.2">
      <c r="A196" s="242"/>
      <c r="B196" s="242"/>
      <c r="C196" s="242"/>
      <c r="D196" s="242"/>
      <c r="E196" s="242"/>
      <c r="F196" s="242"/>
      <c r="G196" s="242"/>
      <c r="H196" s="242"/>
      <c r="I196" s="242"/>
      <c r="M196" s="3"/>
      <c r="N196" s="3"/>
    </row>
    <row r="197" spans="1:14" ht="15" customHeight="1" x14ac:dyDescent="0.2">
      <c r="A197" s="242"/>
      <c r="B197" s="242"/>
      <c r="C197" s="242"/>
      <c r="D197" s="242"/>
      <c r="E197" s="242"/>
      <c r="F197" s="242"/>
      <c r="G197" s="242"/>
      <c r="H197" s="242"/>
      <c r="I197" s="242"/>
      <c r="M197" s="3"/>
      <c r="N197" s="3"/>
    </row>
    <row r="198" spans="1:14" ht="16.149999999999999" customHeight="1" x14ac:dyDescent="0.2">
      <c r="A198" s="343" t="s">
        <v>9</v>
      </c>
      <c r="B198" s="122" t="s">
        <v>16</v>
      </c>
      <c r="C198" s="344" t="s">
        <v>17</v>
      </c>
      <c r="D198" s="345"/>
      <c r="E198" s="346"/>
      <c r="F198" s="345"/>
      <c r="G198" s="345"/>
      <c r="H198" s="345"/>
      <c r="I198" s="345"/>
      <c r="M198" s="3"/>
      <c r="N198" s="3"/>
    </row>
    <row r="199" spans="1:14" ht="10.9" customHeight="1" x14ac:dyDescent="0.2">
      <c r="A199" s="343"/>
      <c r="B199" s="347"/>
      <c r="C199" s="348"/>
      <c r="D199" s="345"/>
      <c r="E199" s="346"/>
      <c r="F199" s="345"/>
      <c r="G199" s="345"/>
      <c r="H199" s="345"/>
      <c r="I199" s="345"/>
      <c r="M199" s="3"/>
      <c r="N199" s="3"/>
    </row>
    <row r="200" spans="1:14" ht="15.6" customHeight="1" thickBot="1" x14ac:dyDescent="0.25">
      <c r="A200" s="349" t="s">
        <v>0</v>
      </c>
      <c r="B200" s="351" t="s">
        <v>7</v>
      </c>
      <c r="C200" s="351" t="s">
        <v>8</v>
      </c>
      <c r="D200" s="351" t="s">
        <v>1</v>
      </c>
      <c r="E200" s="351" t="s">
        <v>2</v>
      </c>
      <c r="F200" s="351" t="s">
        <v>21</v>
      </c>
      <c r="G200" s="351" t="s">
        <v>22</v>
      </c>
      <c r="H200" s="352" t="s">
        <v>23</v>
      </c>
      <c r="I200" s="352" t="s">
        <v>24</v>
      </c>
      <c r="K200" s="353"/>
      <c r="M200" s="3"/>
      <c r="N200" s="3"/>
    </row>
    <row r="201" spans="1:14" ht="13.15" customHeight="1" x14ac:dyDescent="0.2">
      <c r="A201" s="123" t="s">
        <v>40</v>
      </c>
      <c r="B201" s="111" t="s">
        <v>164</v>
      </c>
      <c r="C201" s="95" t="s">
        <v>165</v>
      </c>
      <c r="D201" s="118">
        <v>1</v>
      </c>
      <c r="E201" s="111" t="s">
        <v>18</v>
      </c>
      <c r="F201" s="488"/>
      <c r="G201" s="120">
        <f t="shared" ref="G201:G207" si="4">F201*D201</f>
        <v>0</v>
      </c>
      <c r="H201" s="121">
        <v>1.2800000000000001E-3</v>
      </c>
      <c r="I201" s="121">
        <f t="shared" ref="I201:I207" si="5">D201*H201</f>
        <v>1.2800000000000001E-3</v>
      </c>
      <c r="K201" s="410"/>
      <c r="M201" s="3"/>
      <c r="N201" s="3"/>
    </row>
    <row r="202" spans="1:14" ht="14.25" customHeight="1" x14ac:dyDescent="0.2">
      <c r="A202" s="123" t="s">
        <v>41</v>
      </c>
      <c r="B202" s="238" t="s">
        <v>20</v>
      </c>
      <c r="C202" s="238" t="s">
        <v>346</v>
      </c>
      <c r="D202" s="118">
        <v>1</v>
      </c>
      <c r="E202" s="238" t="s">
        <v>4</v>
      </c>
      <c r="F202" s="488"/>
      <c r="G202" s="120">
        <f t="shared" si="4"/>
        <v>0</v>
      </c>
      <c r="H202" s="236">
        <v>3.2000000000000001E-2</v>
      </c>
      <c r="I202" s="121">
        <f t="shared" si="5"/>
        <v>3.2000000000000001E-2</v>
      </c>
      <c r="K202" s="410"/>
      <c r="M202" s="3"/>
      <c r="N202" s="3"/>
    </row>
    <row r="203" spans="1:14" ht="14.25" customHeight="1" x14ac:dyDescent="0.2">
      <c r="A203" s="123" t="s">
        <v>42</v>
      </c>
      <c r="B203" s="111" t="s">
        <v>20</v>
      </c>
      <c r="C203" s="95" t="s">
        <v>166</v>
      </c>
      <c r="D203" s="118">
        <v>1</v>
      </c>
      <c r="E203" s="111" t="s">
        <v>167</v>
      </c>
      <c r="F203" s="488"/>
      <c r="G203" s="120">
        <f t="shared" si="4"/>
        <v>0</v>
      </c>
      <c r="H203" s="121"/>
      <c r="I203" s="121">
        <f t="shared" si="5"/>
        <v>0</v>
      </c>
      <c r="K203" s="410"/>
      <c r="M203" s="3"/>
      <c r="N203" s="3"/>
    </row>
    <row r="204" spans="1:14" ht="14.25" customHeight="1" x14ac:dyDescent="0.2">
      <c r="A204" s="123" t="s">
        <v>43</v>
      </c>
      <c r="B204" s="111" t="s">
        <v>19</v>
      </c>
      <c r="C204" s="95" t="s">
        <v>245</v>
      </c>
      <c r="D204" s="118">
        <v>1</v>
      </c>
      <c r="E204" s="111" t="s">
        <v>4</v>
      </c>
      <c r="F204" s="488"/>
      <c r="G204" s="120">
        <f t="shared" si="4"/>
        <v>0</v>
      </c>
      <c r="H204" s="121">
        <v>1E-4</v>
      </c>
      <c r="I204" s="121">
        <f t="shared" si="5"/>
        <v>1E-4</v>
      </c>
      <c r="K204" s="410"/>
      <c r="M204" s="3"/>
      <c r="N204" s="3"/>
    </row>
    <row r="205" spans="1:14" ht="14.25" customHeight="1" x14ac:dyDescent="0.2">
      <c r="A205" s="123" t="s">
        <v>109</v>
      </c>
      <c r="B205" s="391" t="s">
        <v>20</v>
      </c>
      <c r="C205" s="391" t="s">
        <v>28</v>
      </c>
      <c r="D205" s="118">
        <v>1</v>
      </c>
      <c r="E205" s="392" t="s">
        <v>4</v>
      </c>
      <c r="F205" s="488"/>
      <c r="G205" s="120">
        <f t="shared" si="4"/>
        <v>0</v>
      </c>
      <c r="H205" s="126">
        <v>1.4E-3</v>
      </c>
      <c r="I205" s="121">
        <f t="shared" si="5"/>
        <v>1.4E-3</v>
      </c>
      <c r="K205" s="442"/>
      <c r="M205" s="3"/>
      <c r="N205" s="3"/>
    </row>
    <row r="206" spans="1:14" ht="14.25" customHeight="1" x14ac:dyDescent="0.2">
      <c r="A206" s="123" t="s">
        <v>47</v>
      </c>
      <c r="B206" s="238" t="s">
        <v>246</v>
      </c>
      <c r="C206" s="165" t="s">
        <v>247</v>
      </c>
      <c r="D206" s="118">
        <v>1</v>
      </c>
      <c r="E206" s="111" t="s">
        <v>4</v>
      </c>
      <c r="F206" s="488"/>
      <c r="G206" s="120">
        <f t="shared" si="4"/>
        <v>0</v>
      </c>
      <c r="H206" s="236">
        <v>4.0000000000000003E-5</v>
      </c>
      <c r="I206" s="121">
        <f t="shared" si="5"/>
        <v>4.0000000000000003E-5</v>
      </c>
      <c r="K206" s="442"/>
      <c r="M206" s="3"/>
      <c r="N206" s="3"/>
    </row>
    <row r="207" spans="1:14" ht="14.25" customHeight="1" x14ac:dyDescent="0.2">
      <c r="A207" s="123" t="s">
        <v>110</v>
      </c>
      <c r="B207" s="238" t="s">
        <v>20</v>
      </c>
      <c r="C207" s="246" t="s">
        <v>280</v>
      </c>
      <c r="D207" s="118">
        <v>1</v>
      </c>
      <c r="E207" s="111" t="s">
        <v>4</v>
      </c>
      <c r="F207" s="488"/>
      <c r="G207" s="120">
        <f t="shared" si="4"/>
        <v>0</v>
      </c>
      <c r="H207" s="236">
        <v>1.34E-3</v>
      </c>
      <c r="I207" s="121">
        <f t="shared" si="5"/>
        <v>1.34E-3</v>
      </c>
      <c r="K207" s="442"/>
      <c r="M207" s="3"/>
      <c r="N207" s="3"/>
    </row>
    <row r="208" spans="1:14" ht="14.25" customHeight="1" x14ac:dyDescent="0.2">
      <c r="A208" s="123" t="s">
        <v>111</v>
      </c>
      <c r="B208" s="165" t="s">
        <v>248</v>
      </c>
      <c r="C208" s="165" t="s">
        <v>249</v>
      </c>
      <c r="D208" s="118">
        <v>2</v>
      </c>
      <c r="E208" s="165" t="s">
        <v>18</v>
      </c>
      <c r="F208" s="488"/>
      <c r="G208" s="120">
        <f>F208*D208</f>
        <v>0</v>
      </c>
      <c r="H208" s="165">
        <v>2.4000000000000001E-4</v>
      </c>
      <c r="I208" s="121">
        <f>D208*H208</f>
        <v>4.8000000000000001E-4</v>
      </c>
      <c r="K208" s="442"/>
      <c r="M208" s="3"/>
      <c r="N208" s="3"/>
    </row>
    <row r="209" spans="1:14" ht="14.25" customHeight="1" x14ac:dyDescent="0.2">
      <c r="A209" s="123"/>
      <c r="B209" s="165"/>
      <c r="C209" s="165"/>
      <c r="D209" s="235"/>
      <c r="E209" s="165"/>
      <c r="F209" s="119"/>
      <c r="G209" s="120"/>
      <c r="H209" s="165"/>
      <c r="I209" s="121"/>
      <c r="J209" s="82"/>
      <c r="K209" s="90"/>
      <c r="M209" s="3"/>
      <c r="N209" s="3"/>
    </row>
    <row r="210" spans="1:14" ht="14.25" customHeight="1" x14ac:dyDescent="0.2">
      <c r="A210" s="123" t="s">
        <v>112</v>
      </c>
      <c r="B210" s="247" t="s">
        <v>281</v>
      </c>
      <c r="C210" s="165" t="s">
        <v>282</v>
      </c>
      <c r="D210" s="235">
        <v>1</v>
      </c>
      <c r="E210" s="111" t="s">
        <v>4</v>
      </c>
      <c r="F210" s="488"/>
      <c r="G210" s="248">
        <f>D210*F210</f>
        <v>0</v>
      </c>
      <c r="H210" s="236">
        <v>1.2999999999999999E-4</v>
      </c>
      <c r="I210" s="121">
        <f t="shared" ref="I210:I215" si="6">D210*H210</f>
        <v>1.2999999999999999E-4</v>
      </c>
      <c r="J210" s="82"/>
      <c r="K210" s="90"/>
      <c r="M210" s="3"/>
      <c r="N210" s="3"/>
    </row>
    <row r="211" spans="1:14" ht="14.25" customHeight="1" x14ac:dyDescent="0.2">
      <c r="A211" s="123" t="s">
        <v>113</v>
      </c>
      <c r="B211" s="238" t="s">
        <v>20</v>
      </c>
      <c r="C211" s="165" t="s">
        <v>283</v>
      </c>
      <c r="D211" s="235">
        <v>1</v>
      </c>
      <c r="E211" s="111" t="s">
        <v>4</v>
      </c>
      <c r="F211" s="488"/>
      <c r="G211" s="248">
        <f>D211*F211</f>
        <v>0</v>
      </c>
      <c r="H211" s="236">
        <v>1.34E-3</v>
      </c>
      <c r="I211" s="121">
        <f t="shared" si="6"/>
        <v>1.34E-3</v>
      </c>
      <c r="J211" s="82"/>
      <c r="K211" s="90"/>
      <c r="M211" s="3"/>
      <c r="N211" s="3"/>
    </row>
    <row r="212" spans="1:14" ht="14.25" customHeight="1" x14ac:dyDescent="0.2">
      <c r="A212" s="123" t="s">
        <v>114</v>
      </c>
      <c r="B212" s="238" t="s">
        <v>20</v>
      </c>
      <c r="C212" s="165" t="s">
        <v>284</v>
      </c>
      <c r="D212" s="235">
        <v>1</v>
      </c>
      <c r="E212" s="165" t="s">
        <v>18</v>
      </c>
      <c r="F212" s="488"/>
      <c r="G212" s="248">
        <f>D212*F212</f>
        <v>0</v>
      </c>
      <c r="H212" s="236">
        <v>3.4000000000000002E-4</v>
      </c>
      <c r="I212" s="121">
        <f t="shared" si="6"/>
        <v>3.4000000000000002E-4</v>
      </c>
      <c r="J212" s="82"/>
      <c r="K212" s="90"/>
      <c r="M212" s="3"/>
      <c r="N212" s="3"/>
    </row>
    <row r="213" spans="1:14" ht="14.25" customHeight="1" x14ac:dyDescent="0.2">
      <c r="A213" s="123" t="s">
        <v>115</v>
      </c>
      <c r="B213" s="165" t="s">
        <v>432</v>
      </c>
      <c r="C213" s="165" t="s">
        <v>433</v>
      </c>
      <c r="D213" s="118">
        <v>1</v>
      </c>
      <c r="E213" s="165" t="s">
        <v>18</v>
      </c>
      <c r="F213" s="488"/>
      <c r="G213" s="120">
        <f>F213*D213</f>
        <v>0</v>
      </c>
      <c r="H213" s="249">
        <v>1.6999999999999999E-3</v>
      </c>
      <c r="I213" s="121">
        <f t="shared" si="6"/>
        <v>1.6999999999999999E-3</v>
      </c>
      <c r="J213" s="82"/>
      <c r="K213" s="90"/>
      <c r="M213" s="3"/>
      <c r="N213" s="3"/>
    </row>
    <row r="214" spans="1:14" ht="14.25" customHeight="1" x14ac:dyDescent="0.2">
      <c r="A214" s="123" t="s">
        <v>116</v>
      </c>
      <c r="B214" s="238" t="s">
        <v>20</v>
      </c>
      <c r="C214" s="238" t="s">
        <v>568</v>
      </c>
      <c r="D214" s="118">
        <v>1</v>
      </c>
      <c r="E214" s="238" t="s">
        <v>4</v>
      </c>
      <c r="F214" s="488"/>
      <c r="G214" s="120">
        <f>F214*D214</f>
        <v>0</v>
      </c>
      <c r="H214" s="236">
        <v>1.2500000000000001E-2</v>
      </c>
      <c r="I214" s="121">
        <f t="shared" si="6"/>
        <v>1.2500000000000001E-2</v>
      </c>
      <c r="J214" s="82"/>
      <c r="K214" s="90"/>
      <c r="M214" s="3"/>
      <c r="N214" s="3"/>
    </row>
    <row r="215" spans="1:14" ht="14.25" customHeight="1" x14ac:dyDescent="0.2">
      <c r="A215" s="123" t="s">
        <v>161</v>
      </c>
      <c r="B215" s="165" t="s">
        <v>569</v>
      </c>
      <c r="C215" s="487" t="s">
        <v>652</v>
      </c>
      <c r="D215" s="118">
        <v>1</v>
      </c>
      <c r="E215" s="165" t="s">
        <v>18</v>
      </c>
      <c r="F215" s="488"/>
      <c r="G215" s="120">
        <f>F215*D215</f>
        <v>0</v>
      </c>
      <c r="H215" s="249">
        <v>8.9999999999999998E-4</v>
      </c>
      <c r="I215" s="121">
        <f t="shared" si="6"/>
        <v>8.9999999999999998E-4</v>
      </c>
      <c r="J215" s="82"/>
      <c r="K215" s="90"/>
      <c r="M215" s="3"/>
      <c r="N215" s="3"/>
    </row>
    <row r="216" spans="1:14" ht="14.25" customHeight="1" x14ac:dyDescent="0.2">
      <c r="A216" s="123"/>
      <c r="B216" s="165"/>
      <c r="C216" s="165"/>
      <c r="D216" s="118"/>
      <c r="E216" s="165"/>
      <c r="F216" s="119"/>
      <c r="G216" s="120"/>
      <c r="H216" s="249"/>
      <c r="I216" s="121"/>
      <c r="J216" s="82"/>
      <c r="K216" s="90"/>
      <c r="M216" s="3"/>
      <c r="N216" s="3"/>
    </row>
    <row r="217" spans="1:14" ht="14.25" customHeight="1" x14ac:dyDescent="0.2">
      <c r="A217" s="145" t="s">
        <v>162</v>
      </c>
      <c r="B217" s="238" t="s">
        <v>250</v>
      </c>
      <c r="C217" s="246" t="s">
        <v>251</v>
      </c>
      <c r="D217" s="118">
        <v>1</v>
      </c>
      <c r="E217" s="165" t="s">
        <v>18</v>
      </c>
      <c r="F217" s="488"/>
      <c r="G217" s="120">
        <f>D217*F217</f>
        <v>0</v>
      </c>
      <c r="H217" s="236">
        <v>8.8999999999999995E-4</v>
      </c>
      <c r="I217" s="121">
        <f t="shared" ref="I217:I224" si="7">D217*H217</f>
        <v>8.8999999999999995E-4</v>
      </c>
      <c r="J217" s="82"/>
      <c r="K217" s="90"/>
      <c r="M217" s="3"/>
      <c r="N217" s="3"/>
    </row>
    <row r="218" spans="1:14" ht="14.25" customHeight="1" x14ac:dyDescent="0.2">
      <c r="A218" s="145" t="s">
        <v>137</v>
      </c>
      <c r="B218" s="238" t="s">
        <v>570</v>
      </c>
      <c r="C218" s="165" t="s">
        <v>571</v>
      </c>
      <c r="D218" s="118">
        <v>1</v>
      </c>
      <c r="E218" s="165" t="s">
        <v>18</v>
      </c>
      <c r="F218" s="488"/>
      <c r="G218" s="120">
        <f>D218*F218</f>
        <v>0</v>
      </c>
      <c r="H218" s="236">
        <v>1.772E-2</v>
      </c>
      <c r="I218" s="121">
        <f t="shared" si="7"/>
        <v>1.772E-2</v>
      </c>
      <c r="J218" s="82"/>
      <c r="K218" s="90"/>
      <c r="M218" s="3"/>
      <c r="N218" s="3"/>
    </row>
    <row r="219" spans="1:14" ht="14.25" customHeight="1" x14ac:dyDescent="0.2">
      <c r="A219" s="145" t="s">
        <v>169</v>
      </c>
      <c r="B219" s="238" t="s">
        <v>539</v>
      </c>
      <c r="C219" s="165" t="s">
        <v>572</v>
      </c>
      <c r="D219" s="118">
        <v>1</v>
      </c>
      <c r="E219" s="165" t="s">
        <v>18</v>
      </c>
      <c r="F219" s="488"/>
      <c r="G219" s="443">
        <f>D219*F219</f>
        <v>0</v>
      </c>
      <c r="H219" s="236"/>
      <c r="I219" s="121">
        <f t="shared" si="7"/>
        <v>0</v>
      </c>
      <c r="J219" s="82"/>
      <c r="K219" s="90"/>
      <c r="M219" s="3"/>
      <c r="N219" s="3"/>
    </row>
    <row r="220" spans="1:14" ht="14.25" customHeight="1" x14ac:dyDescent="0.2">
      <c r="A220" s="145" t="s">
        <v>170</v>
      </c>
      <c r="B220" s="238" t="s">
        <v>20</v>
      </c>
      <c r="C220" s="165" t="s">
        <v>540</v>
      </c>
      <c r="D220" s="118">
        <v>1</v>
      </c>
      <c r="E220" s="238" t="s">
        <v>144</v>
      </c>
      <c r="F220" s="488"/>
      <c r="G220" s="443">
        <f>D220*F220</f>
        <v>0</v>
      </c>
      <c r="H220" s="236">
        <v>2.4500000000000001E-2</v>
      </c>
      <c r="I220" s="121">
        <f t="shared" si="7"/>
        <v>2.4500000000000001E-2</v>
      </c>
      <c r="J220" s="82"/>
      <c r="K220" s="90"/>
      <c r="M220" s="3"/>
      <c r="N220" s="3"/>
    </row>
    <row r="221" spans="1:14" ht="14.25" customHeight="1" x14ac:dyDescent="0.2">
      <c r="A221" s="145" t="s">
        <v>171</v>
      </c>
      <c r="B221" s="111" t="s">
        <v>20</v>
      </c>
      <c r="C221" s="487" t="s">
        <v>654</v>
      </c>
      <c r="D221" s="118">
        <v>1</v>
      </c>
      <c r="E221" s="165" t="s">
        <v>18</v>
      </c>
      <c r="F221" s="488"/>
      <c r="G221" s="120">
        <f>F221*D221</f>
        <v>0</v>
      </c>
      <c r="H221" s="236">
        <v>8.4000000000000003E-4</v>
      </c>
      <c r="I221" s="121">
        <f t="shared" si="7"/>
        <v>8.4000000000000003E-4</v>
      </c>
      <c r="J221" s="82"/>
      <c r="K221" s="90"/>
      <c r="M221" s="3"/>
      <c r="N221" s="3"/>
    </row>
    <row r="222" spans="1:14" ht="14.25" customHeight="1" x14ac:dyDescent="0.2">
      <c r="A222" s="145" t="s">
        <v>257</v>
      </c>
      <c r="B222" s="111" t="s">
        <v>20</v>
      </c>
      <c r="C222" s="165" t="s">
        <v>352</v>
      </c>
      <c r="D222" s="118">
        <v>1</v>
      </c>
      <c r="E222" s="238" t="s">
        <v>144</v>
      </c>
      <c r="F222" s="488"/>
      <c r="G222" s="120">
        <f>F222*D222</f>
        <v>0</v>
      </c>
      <c r="H222" s="236"/>
      <c r="I222" s="121">
        <f t="shared" si="7"/>
        <v>0</v>
      </c>
      <c r="J222" s="82"/>
      <c r="K222" s="90"/>
      <c r="M222" s="3"/>
      <c r="N222" s="3"/>
    </row>
    <row r="223" spans="1:14" ht="14.25" customHeight="1" x14ac:dyDescent="0.2">
      <c r="A223" s="145" t="s">
        <v>258</v>
      </c>
      <c r="B223" s="165" t="s">
        <v>248</v>
      </c>
      <c r="C223" s="165" t="s">
        <v>249</v>
      </c>
      <c r="D223" s="118">
        <v>1</v>
      </c>
      <c r="E223" s="165" t="s">
        <v>18</v>
      </c>
      <c r="F223" s="488"/>
      <c r="G223" s="120">
        <f>F223*D223</f>
        <v>0</v>
      </c>
      <c r="H223" s="165">
        <v>2.4000000000000001E-4</v>
      </c>
      <c r="I223" s="121">
        <f t="shared" si="7"/>
        <v>2.4000000000000001E-4</v>
      </c>
      <c r="J223" s="82"/>
      <c r="K223" s="90"/>
      <c r="M223" s="3"/>
      <c r="N223" s="3"/>
    </row>
    <row r="224" spans="1:14" ht="14.25" customHeight="1" x14ac:dyDescent="0.2">
      <c r="A224" s="123" t="s">
        <v>259</v>
      </c>
      <c r="B224" s="165" t="s">
        <v>569</v>
      </c>
      <c r="C224" s="487" t="s">
        <v>653</v>
      </c>
      <c r="D224" s="118">
        <v>1</v>
      </c>
      <c r="E224" s="165" t="s">
        <v>18</v>
      </c>
      <c r="F224" s="488"/>
      <c r="G224" s="120">
        <f>F224*D224</f>
        <v>0</v>
      </c>
      <c r="H224" s="249">
        <v>8.9999999999999998E-4</v>
      </c>
      <c r="I224" s="121">
        <f t="shared" si="7"/>
        <v>8.9999999999999998E-4</v>
      </c>
      <c r="J224" s="82"/>
      <c r="K224" s="90"/>
      <c r="M224" s="3"/>
      <c r="N224" s="3"/>
    </row>
    <row r="225" spans="1:14" ht="14.25" customHeight="1" x14ac:dyDescent="0.2">
      <c r="A225" s="123"/>
      <c r="B225" s="165"/>
      <c r="C225" s="165"/>
      <c r="D225" s="118"/>
      <c r="E225" s="165"/>
      <c r="F225" s="119"/>
      <c r="G225" s="120"/>
      <c r="H225" s="249"/>
      <c r="I225" s="121"/>
      <c r="J225" s="82"/>
      <c r="K225" s="90"/>
      <c r="M225" s="3"/>
      <c r="N225" s="3"/>
    </row>
    <row r="226" spans="1:14" ht="14.25" customHeight="1" x14ac:dyDescent="0.2">
      <c r="A226" s="123" t="s">
        <v>260</v>
      </c>
      <c r="B226" s="111" t="s">
        <v>164</v>
      </c>
      <c r="C226" s="95" t="s">
        <v>347</v>
      </c>
      <c r="D226" s="118">
        <v>1</v>
      </c>
      <c r="E226" s="111" t="s">
        <v>18</v>
      </c>
      <c r="F226" s="488"/>
      <c r="G226" s="120">
        <f>F226*D226</f>
        <v>0</v>
      </c>
      <c r="H226" s="121">
        <v>7.2000000000000005E-4</v>
      </c>
      <c r="I226" s="121">
        <f>D226*H226</f>
        <v>7.2000000000000005E-4</v>
      </c>
      <c r="J226" s="82"/>
      <c r="K226" s="90"/>
      <c r="M226" s="3"/>
      <c r="N226" s="3"/>
    </row>
    <row r="227" spans="1:14" ht="14.25" customHeight="1" x14ac:dyDescent="0.2">
      <c r="A227" s="123" t="s">
        <v>172</v>
      </c>
      <c r="B227" s="238" t="s">
        <v>20</v>
      </c>
      <c r="C227" s="238" t="s">
        <v>573</v>
      </c>
      <c r="D227" s="118">
        <v>1</v>
      </c>
      <c r="E227" s="238" t="s">
        <v>4</v>
      </c>
      <c r="F227" s="488"/>
      <c r="G227" s="120">
        <f>F227*D227</f>
        <v>0</v>
      </c>
      <c r="H227" s="236">
        <v>4.4999999999999997E-3</v>
      </c>
      <c r="I227" s="121">
        <f>D227*H227</f>
        <v>4.4999999999999997E-3</v>
      </c>
      <c r="J227" s="82"/>
      <c r="K227" s="90"/>
      <c r="M227" s="3"/>
      <c r="N227" s="3"/>
    </row>
    <row r="228" spans="1:14" ht="14.25" customHeight="1" x14ac:dyDescent="0.2">
      <c r="A228" s="123" t="s">
        <v>365</v>
      </c>
      <c r="B228" s="111" t="s">
        <v>349</v>
      </c>
      <c r="C228" s="95" t="s">
        <v>348</v>
      </c>
      <c r="D228" s="118">
        <v>1</v>
      </c>
      <c r="E228" s="111" t="s">
        <v>4</v>
      </c>
      <c r="F228" s="488"/>
      <c r="G228" s="120">
        <f>F228*D228</f>
        <v>0</v>
      </c>
      <c r="H228" s="121">
        <v>2.5999999999999998E-4</v>
      </c>
      <c r="I228" s="121">
        <f>D228*H228</f>
        <v>2.5999999999999998E-4</v>
      </c>
      <c r="J228" s="82"/>
      <c r="K228" s="90"/>
      <c r="M228" s="3"/>
      <c r="N228" s="3"/>
    </row>
    <row r="229" spans="1:14" ht="14.25" customHeight="1" x14ac:dyDescent="0.2">
      <c r="A229" s="123" t="s">
        <v>366</v>
      </c>
      <c r="B229" s="238" t="s">
        <v>351</v>
      </c>
      <c r="C229" s="165" t="s">
        <v>350</v>
      </c>
      <c r="D229" s="118">
        <v>1</v>
      </c>
      <c r="E229" s="111" t="s">
        <v>4</v>
      </c>
      <c r="F229" s="488"/>
      <c r="G229" s="120">
        <f>F229*D229</f>
        <v>0</v>
      </c>
      <c r="H229" s="236">
        <v>1.64E-3</v>
      </c>
      <c r="I229" s="121">
        <f>D229*H229</f>
        <v>1.64E-3</v>
      </c>
      <c r="J229" s="82"/>
      <c r="K229" s="90"/>
      <c r="M229" s="3"/>
      <c r="N229" s="3"/>
    </row>
    <row r="230" spans="1:14" ht="14.25" customHeight="1" x14ac:dyDescent="0.2">
      <c r="A230" s="123" t="s">
        <v>367</v>
      </c>
      <c r="B230" s="165" t="s">
        <v>248</v>
      </c>
      <c r="C230" s="165" t="s">
        <v>451</v>
      </c>
      <c r="D230" s="118">
        <v>3</v>
      </c>
      <c r="E230" s="165" t="s">
        <v>18</v>
      </c>
      <c r="F230" s="488"/>
      <c r="G230" s="120">
        <f>F230*D230</f>
        <v>0</v>
      </c>
      <c r="H230" s="165">
        <v>2.4000000000000001E-4</v>
      </c>
      <c r="I230" s="121">
        <f>D230*H230</f>
        <v>7.2000000000000005E-4</v>
      </c>
      <c r="J230" s="82"/>
      <c r="K230" s="90"/>
      <c r="M230" s="3"/>
      <c r="N230" s="3"/>
    </row>
    <row r="231" spans="1:14" ht="14.25" customHeight="1" x14ac:dyDescent="0.2">
      <c r="A231" s="123"/>
      <c r="B231" s="165"/>
      <c r="C231" s="165"/>
      <c r="D231" s="222"/>
      <c r="E231" s="165"/>
      <c r="F231" s="119"/>
      <c r="G231" s="120"/>
      <c r="H231" s="165"/>
      <c r="I231" s="121"/>
      <c r="J231" s="82"/>
      <c r="K231" s="90"/>
      <c r="M231" s="3"/>
      <c r="N231" s="3"/>
    </row>
    <row r="232" spans="1:14" ht="14.25" customHeight="1" x14ac:dyDescent="0.2">
      <c r="A232" s="123" t="s">
        <v>184</v>
      </c>
      <c r="B232" s="238" t="s">
        <v>91</v>
      </c>
      <c r="C232" s="238" t="s">
        <v>441</v>
      </c>
      <c r="D232" s="118">
        <v>1</v>
      </c>
      <c r="E232" s="238" t="s">
        <v>4</v>
      </c>
      <c r="F232" s="488"/>
      <c r="G232" s="120">
        <f>F232*D232</f>
        <v>0</v>
      </c>
      <c r="H232" s="236">
        <v>1.82E-3</v>
      </c>
      <c r="I232" s="121">
        <f>D232*H232</f>
        <v>1.82E-3</v>
      </c>
      <c r="J232" s="82"/>
      <c r="K232" s="90"/>
      <c r="M232" s="3"/>
      <c r="N232" s="3"/>
    </row>
    <row r="233" spans="1:14" ht="14.25" customHeight="1" x14ac:dyDescent="0.2">
      <c r="A233" s="123" t="s">
        <v>449</v>
      </c>
      <c r="B233" s="238" t="s">
        <v>20</v>
      </c>
      <c r="C233" s="238" t="s">
        <v>442</v>
      </c>
      <c r="D233" s="118">
        <v>1</v>
      </c>
      <c r="E233" s="238" t="s">
        <v>4</v>
      </c>
      <c r="F233" s="488"/>
      <c r="G233" s="120">
        <f>F233*D233</f>
        <v>0</v>
      </c>
      <c r="H233" s="236">
        <v>5.2499999999999998E-2</v>
      </c>
      <c r="I233" s="121">
        <f>D233*H233</f>
        <v>5.2499999999999998E-2</v>
      </c>
      <c r="J233" s="82"/>
      <c r="K233" s="90"/>
      <c r="M233" s="3"/>
      <c r="N233" s="3"/>
    </row>
    <row r="234" spans="1:14" ht="14.25" customHeight="1" x14ac:dyDescent="0.2">
      <c r="A234" s="123" t="s">
        <v>252</v>
      </c>
      <c r="B234" s="111" t="s">
        <v>147</v>
      </c>
      <c r="C234" s="165" t="s">
        <v>443</v>
      </c>
      <c r="D234" s="118">
        <v>1</v>
      </c>
      <c r="E234" s="238" t="s">
        <v>144</v>
      </c>
      <c r="F234" s="488"/>
      <c r="G234" s="120">
        <f>F234*D234</f>
        <v>0</v>
      </c>
      <c r="H234" s="236">
        <v>5.4999999999999997E-3</v>
      </c>
      <c r="I234" s="121">
        <f>D234*H234</f>
        <v>5.4999999999999997E-3</v>
      </c>
      <c r="J234" s="82"/>
      <c r="K234" s="90"/>
      <c r="M234" s="3"/>
      <c r="N234" s="3"/>
    </row>
    <row r="235" spans="1:14" ht="14.25" customHeight="1" x14ac:dyDescent="0.2">
      <c r="A235" s="123"/>
      <c r="B235" s="165"/>
      <c r="C235" s="165"/>
      <c r="D235" s="222"/>
      <c r="E235" s="165"/>
      <c r="F235" s="119"/>
      <c r="G235" s="120"/>
      <c r="H235" s="165"/>
      <c r="I235" s="121"/>
      <c r="J235" s="82"/>
      <c r="K235" s="90"/>
      <c r="M235" s="3"/>
      <c r="N235" s="3"/>
    </row>
    <row r="236" spans="1:14" ht="14.25" customHeight="1" x14ac:dyDescent="0.2">
      <c r="A236" s="145" t="s">
        <v>299</v>
      </c>
      <c r="B236" s="165" t="s">
        <v>355</v>
      </c>
      <c r="C236" s="165" t="s">
        <v>354</v>
      </c>
      <c r="D236" s="222">
        <v>1</v>
      </c>
      <c r="E236" s="165" t="s">
        <v>18</v>
      </c>
      <c r="F236" s="488"/>
      <c r="G236" s="120">
        <f t="shared" ref="G236:G244" si="8">F236*D236</f>
        <v>0</v>
      </c>
      <c r="H236" s="165"/>
      <c r="I236" s="121">
        <f t="shared" ref="I236:I244" si="9">D236*H236</f>
        <v>0</v>
      </c>
      <c r="J236" s="82"/>
      <c r="K236" s="444">
        <v>0.03</v>
      </c>
      <c r="L236" s="398">
        <f t="shared" ref="L236:L243" si="10">SUM(D236*K236)</f>
        <v>0.03</v>
      </c>
      <c r="M236" s="3"/>
      <c r="N236" s="3"/>
    </row>
    <row r="237" spans="1:14" ht="14.25" customHeight="1" x14ac:dyDescent="0.2">
      <c r="A237" s="145" t="s">
        <v>300</v>
      </c>
      <c r="B237" s="238" t="s">
        <v>253</v>
      </c>
      <c r="C237" s="238" t="s">
        <v>254</v>
      </c>
      <c r="D237" s="222">
        <v>1</v>
      </c>
      <c r="E237" s="238" t="s">
        <v>18</v>
      </c>
      <c r="F237" s="488"/>
      <c r="G237" s="120">
        <f t="shared" si="8"/>
        <v>0</v>
      </c>
      <c r="H237" s="238"/>
      <c r="I237" s="121">
        <f t="shared" si="9"/>
        <v>0</v>
      </c>
      <c r="K237" s="398">
        <v>0.02</v>
      </c>
      <c r="L237" s="398">
        <f t="shared" si="10"/>
        <v>0.02</v>
      </c>
      <c r="M237" s="3"/>
      <c r="N237" s="3"/>
    </row>
    <row r="238" spans="1:14" ht="14.25" customHeight="1" x14ac:dyDescent="0.2">
      <c r="A238" s="145" t="s">
        <v>434</v>
      </c>
      <c r="B238" s="165" t="s">
        <v>358</v>
      </c>
      <c r="C238" s="165" t="s">
        <v>353</v>
      </c>
      <c r="D238" s="222">
        <v>1</v>
      </c>
      <c r="E238" s="165" t="s">
        <v>18</v>
      </c>
      <c r="F238" s="488"/>
      <c r="G238" s="120">
        <f t="shared" si="8"/>
        <v>0</v>
      </c>
      <c r="H238" s="165"/>
      <c r="I238" s="121">
        <f t="shared" si="9"/>
        <v>0</v>
      </c>
      <c r="J238" s="82"/>
      <c r="K238" s="444">
        <v>0.03</v>
      </c>
      <c r="L238" s="398">
        <f t="shared" si="10"/>
        <v>0.03</v>
      </c>
      <c r="M238" s="3"/>
      <c r="N238" s="3"/>
    </row>
    <row r="239" spans="1:14" ht="14.25" customHeight="1" x14ac:dyDescent="0.2">
      <c r="A239" s="145" t="s">
        <v>435</v>
      </c>
      <c r="B239" s="165" t="s">
        <v>357</v>
      </c>
      <c r="C239" s="165" t="s">
        <v>356</v>
      </c>
      <c r="D239" s="222">
        <v>1</v>
      </c>
      <c r="E239" s="165" t="s">
        <v>18</v>
      </c>
      <c r="F239" s="488"/>
      <c r="G239" s="120">
        <f t="shared" si="8"/>
        <v>0</v>
      </c>
      <c r="H239" s="165"/>
      <c r="I239" s="121">
        <f t="shared" si="9"/>
        <v>0</v>
      </c>
      <c r="J239" s="82"/>
      <c r="K239" s="444">
        <v>0.01</v>
      </c>
      <c r="L239" s="398">
        <f t="shared" si="10"/>
        <v>0.01</v>
      </c>
      <c r="M239" s="3"/>
      <c r="N239" s="3"/>
    </row>
    <row r="240" spans="1:14" ht="14.25" customHeight="1" x14ac:dyDescent="0.2">
      <c r="A240" s="145" t="s">
        <v>436</v>
      </c>
      <c r="B240" s="165" t="s">
        <v>362</v>
      </c>
      <c r="C240" s="165" t="s">
        <v>361</v>
      </c>
      <c r="D240" s="222">
        <v>1</v>
      </c>
      <c r="E240" s="165" t="s">
        <v>18</v>
      </c>
      <c r="F240" s="488"/>
      <c r="G240" s="120">
        <f t="shared" si="8"/>
        <v>0</v>
      </c>
      <c r="H240" s="165"/>
      <c r="I240" s="121">
        <f t="shared" si="9"/>
        <v>0</v>
      </c>
      <c r="J240" s="82"/>
      <c r="K240" s="444">
        <v>7.0000000000000007E-2</v>
      </c>
      <c r="L240" s="398">
        <f t="shared" si="10"/>
        <v>7.0000000000000007E-2</v>
      </c>
      <c r="M240" s="3"/>
      <c r="N240" s="3"/>
    </row>
    <row r="241" spans="1:14" ht="14.25" customHeight="1" x14ac:dyDescent="0.2">
      <c r="A241" s="145" t="s">
        <v>444</v>
      </c>
      <c r="B241" s="245" t="s">
        <v>119</v>
      </c>
      <c r="C241" s="245" t="s">
        <v>120</v>
      </c>
      <c r="D241" s="222">
        <v>1</v>
      </c>
      <c r="E241" s="245" t="s">
        <v>4</v>
      </c>
      <c r="F241" s="488"/>
      <c r="G241" s="120">
        <f t="shared" si="8"/>
        <v>0</v>
      </c>
      <c r="H241" s="245"/>
      <c r="I241" s="121">
        <f t="shared" si="9"/>
        <v>0</v>
      </c>
      <c r="K241" s="398"/>
      <c r="L241" s="398">
        <f t="shared" si="10"/>
        <v>0</v>
      </c>
      <c r="M241" s="3"/>
      <c r="N241" s="3"/>
    </row>
    <row r="242" spans="1:14" ht="14.25" customHeight="1" x14ac:dyDescent="0.2">
      <c r="A242" s="145" t="s">
        <v>445</v>
      </c>
      <c r="B242" s="250" t="s">
        <v>255</v>
      </c>
      <c r="C242" s="251" t="s">
        <v>256</v>
      </c>
      <c r="D242" s="222">
        <v>2</v>
      </c>
      <c r="E242" s="238" t="s">
        <v>18</v>
      </c>
      <c r="F242" s="488"/>
      <c r="G242" s="120">
        <f t="shared" si="8"/>
        <v>0</v>
      </c>
      <c r="H242" s="251"/>
      <c r="I242" s="121">
        <f t="shared" si="9"/>
        <v>0</v>
      </c>
      <c r="K242" s="444"/>
      <c r="L242" s="398">
        <f t="shared" si="10"/>
        <v>0</v>
      </c>
      <c r="M242" s="3"/>
      <c r="N242" s="79"/>
    </row>
    <row r="243" spans="1:14" ht="14.25" customHeight="1" x14ac:dyDescent="0.2">
      <c r="A243" s="145" t="s">
        <v>446</v>
      </c>
      <c r="B243" s="250" t="s">
        <v>364</v>
      </c>
      <c r="C243" s="251" t="s">
        <v>363</v>
      </c>
      <c r="D243" s="222">
        <v>3</v>
      </c>
      <c r="E243" s="238" t="s">
        <v>18</v>
      </c>
      <c r="F243" s="488"/>
      <c r="G243" s="120">
        <f t="shared" si="8"/>
        <v>0</v>
      </c>
      <c r="H243" s="251"/>
      <c r="I243" s="121">
        <f t="shared" si="9"/>
        <v>0</v>
      </c>
      <c r="K243" s="444"/>
      <c r="L243" s="398">
        <f t="shared" si="10"/>
        <v>0</v>
      </c>
      <c r="M243" s="84"/>
      <c r="N243" s="84"/>
    </row>
    <row r="244" spans="1:14" ht="14.25" customHeight="1" thickBot="1" x14ac:dyDescent="0.25">
      <c r="A244" s="362" t="s">
        <v>450</v>
      </c>
      <c r="B244" s="252" t="s">
        <v>359</v>
      </c>
      <c r="C244" s="113" t="s">
        <v>360</v>
      </c>
      <c r="D244" s="226">
        <f>L245</f>
        <v>0.16</v>
      </c>
      <c r="E244" s="113" t="s">
        <v>11</v>
      </c>
      <c r="F244" s="491"/>
      <c r="G244" s="253">
        <f t="shared" si="8"/>
        <v>0</v>
      </c>
      <c r="H244" s="254"/>
      <c r="I244" s="364">
        <f t="shared" si="9"/>
        <v>0</v>
      </c>
      <c r="K244" s="83"/>
      <c r="L244" s="83"/>
      <c r="M244" s="84"/>
      <c r="N244" s="84"/>
    </row>
    <row r="245" spans="1:14" ht="14.25" customHeight="1" x14ac:dyDescent="0.2">
      <c r="A245" s="445"/>
      <c r="B245" s="221" t="s">
        <v>29</v>
      </c>
      <c r="C245" s="217"/>
      <c r="D245" s="255"/>
      <c r="E245" s="217"/>
      <c r="F245" s="233"/>
      <c r="G245" s="256">
        <f>SUM(G201:G244)</f>
        <v>0</v>
      </c>
      <c r="H245" s="217"/>
      <c r="I245" s="257">
        <f>SUM(I201:I244)</f>
        <v>0.1663</v>
      </c>
      <c r="L245" s="398">
        <f>SUM(L236:L244)</f>
        <v>0.16</v>
      </c>
      <c r="M245" s="84"/>
      <c r="N245" s="84"/>
    </row>
    <row r="246" spans="1:14" ht="14.25" customHeight="1" thickBot="1" x14ac:dyDescent="0.25">
      <c r="A246" s="224">
        <v>40</v>
      </c>
      <c r="B246" s="96" t="s">
        <v>368</v>
      </c>
      <c r="C246" s="225" t="s">
        <v>369</v>
      </c>
      <c r="D246" s="226">
        <f>I245</f>
        <v>0.1663</v>
      </c>
      <c r="E246" s="96" t="s">
        <v>11</v>
      </c>
      <c r="F246" s="491"/>
      <c r="G246" s="253">
        <f>F246*D246</f>
        <v>0</v>
      </c>
      <c r="H246" s="364"/>
      <c r="I246" s="364"/>
      <c r="M246" s="76"/>
      <c r="N246" s="79"/>
    </row>
    <row r="247" spans="1:14" ht="15.6" customHeight="1" x14ac:dyDescent="0.2">
      <c r="A247" s="258"/>
      <c r="B247" s="688" t="s">
        <v>106</v>
      </c>
      <c r="C247" s="688"/>
      <c r="D247" s="184"/>
      <c r="E247" s="142"/>
      <c r="F247" s="142"/>
      <c r="G247" s="259">
        <f>SUM(G245:G246)</f>
        <v>0</v>
      </c>
      <c r="H247" s="142"/>
      <c r="I247" s="217"/>
      <c r="M247" s="76"/>
      <c r="N247" s="79"/>
    </row>
    <row r="248" spans="1:14" ht="14.25" customHeight="1" x14ac:dyDescent="0.2">
      <c r="A248" s="282"/>
      <c r="B248" s="365"/>
      <c r="C248" s="365"/>
      <c r="D248" s="387"/>
      <c r="E248" s="243"/>
      <c r="F248" s="243"/>
      <c r="G248" s="446"/>
      <c r="H248" s="243"/>
      <c r="I248" s="243"/>
      <c r="M248" s="76"/>
      <c r="N248" s="79"/>
    </row>
    <row r="249" spans="1:14" ht="14.25" customHeight="1" x14ac:dyDescent="0.2">
      <c r="A249" s="282"/>
      <c r="B249" s="365"/>
      <c r="C249" s="365"/>
      <c r="D249" s="387"/>
      <c r="E249" s="243"/>
      <c r="F249" s="243"/>
      <c r="G249" s="446"/>
      <c r="H249" s="243"/>
      <c r="I249" s="243"/>
      <c r="M249" s="3"/>
      <c r="N249" s="3"/>
    </row>
    <row r="250" spans="1:14" ht="16.149999999999999" customHeight="1" x14ac:dyDescent="0.2">
      <c r="A250" s="343" t="s">
        <v>9</v>
      </c>
      <c r="B250" s="122" t="s">
        <v>204</v>
      </c>
      <c r="C250" s="344" t="s">
        <v>205</v>
      </c>
      <c r="D250" s="345"/>
      <c r="E250" s="346"/>
      <c r="F250" s="345"/>
      <c r="G250" s="345"/>
      <c r="H250" s="345"/>
      <c r="I250" s="345"/>
      <c r="M250" s="3"/>
      <c r="N250" s="79"/>
    </row>
    <row r="251" spans="1:14" ht="10.9" customHeight="1" x14ac:dyDescent="0.2">
      <c r="A251" s="447"/>
      <c r="B251" s="448"/>
      <c r="C251" s="449"/>
      <c r="D251" s="450"/>
      <c r="E251" s="451"/>
      <c r="F251" s="450"/>
      <c r="G251" s="450"/>
      <c r="H251" s="450"/>
      <c r="I251" s="450"/>
      <c r="M251" s="3"/>
      <c r="N251" s="3"/>
    </row>
    <row r="252" spans="1:14" ht="15" customHeight="1" thickBot="1" x14ac:dyDescent="0.25">
      <c r="A252" s="349" t="s">
        <v>0</v>
      </c>
      <c r="B252" s="351" t="s">
        <v>7</v>
      </c>
      <c r="C252" s="350" t="s">
        <v>8</v>
      </c>
      <c r="D252" s="350" t="s">
        <v>1</v>
      </c>
      <c r="E252" s="350" t="s">
        <v>2</v>
      </c>
      <c r="F252" s="350" t="s">
        <v>21</v>
      </c>
      <c r="G252" s="351" t="s">
        <v>22</v>
      </c>
      <c r="H252" s="352" t="s">
        <v>23</v>
      </c>
      <c r="I252" s="352" t="s">
        <v>24</v>
      </c>
      <c r="M252" s="3"/>
      <c r="N252" s="3"/>
    </row>
    <row r="253" spans="1:14" ht="14.25" customHeight="1" x14ac:dyDescent="0.2">
      <c r="A253" s="452" t="s">
        <v>40</v>
      </c>
      <c r="B253" s="453" t="s">
        <v>207</v>
      </c>
      <c r="C253" s="260" t="s">
        <v>208</v>
      </c>
      <c r="D253" s="261">
        <v>4.5</v>
      </c>
      <c r="E253" s="169" t="s">
        <v>3</v>
      </c>
      <c r="F253" s="498"/>
      <c r="G253" s="172">
        <f t="shared" ref="G253:G266" si="11">D253*F253</f>
        <v>0</v>
      </c>
      <c r="H253" s="179"/>
      <c r="I253" s="179">
        <f>D253*H253</f>
        <v>0</v>
      </c>
      <c r="M253" s="3"/>
      <c r="N253" s="3"/>
    </row>
    <row r="254" spans="1:14" ht="14.25" customHeight="1" x14ac:dyDescent="0.2">
      <c r="A254" s="454" t="s">
        <v>41</v>
      </c>
      <c r="B254" s="111" t="s">
        <v>20</v>
      </c>
      <c r="C254" s="246" t="s">
        <v>218</v>
      </c>
      <c r="D254" s="262">
        <v>5</v>
      </c>
      <c r="E254" s="111" t="s">
        <v>4</v>
      </c>
      <c r="F254" s="499"/>
      <c r="G254" s="120">
        <f t="shared" si="11"/>
        <v>0</v>
      </c>
      <c r="H254" s="121">
        <v>1.0000000000000001E-5</v>
      </c>
      <c r="I254" s="121">
        <f t="shared" ref="I254:I266" si="12">D254*H254</f>
        <v>5.0000000000000002E-5</v>
      </c>
      <c r="M254" s="3"/>
      <c r="N254" s="3"/>
    </row>
    <row r="255" spans="1:14" ht="15.75" customHeight="1" x14ac:dyDescent="0.2">
      <c r="A255" s="454" t="s">
        <v>42</v>
      </c>
      <c r="B255" s="111" t="s">
        <v>211</v>
      </c>
      <c r="C255" s="246" t="s">
        <v>212</v>
      </c>
      <c r="D255" s="262">
        <v>4</v>
      </c>
      <c r="E255" s="111" t="s">
        <v>4</v>
      </c>
      <c r="F255" s="499"/>
      <c r="G255" s="120">
        <f t="shared" si="11"/>
        <v>0</v>
      </c>
      <c r="H255" s="121"/>
      <c r="I255" s="121">
        <f t="shared" si="12"/>
        <v>0</v>
      </c>
      <c r="M255" s="3"/>
      <c r="N255" s="3"/>
    </row>
    <row r="256" spans="1:14" ht="10.5" customHeight="1" x14ac:dyDescent="0.2">
      <c r="A256" s="454" t="s">
        <v>43</v>
      </c>
      <c r="B256" s="111" t="s">
        <v>20</v>
      </c>
      <c r="C256" s="246" t="s">
        <v>219</v>
      </c>
      <c r="D256" s="262">
        <v>4</v>
      </c>
      <c r="E256" s="111" t="s">
        <v>4</v>
      </c>
      <c r="F256" s="499"/>
      <c r="G256" s="120">
        <f t="shared" si="11"/>
        <v>0</v>
      </c>
      <c r="H256" s="121">
        <v>1.0000000000000001E-5</v>
      </c>
      <c r="I256" s="121">
        <f t="shared" si="12"/>
        <v>4.0000000000000003E-5</v>
      </c>
      <c r="M256" s="3"/>
      <c r="N256" s="3"/>
    </row>
    <row r="257" spans="1:14" ht="14.25" customHeight="1" x14ac:dyDescent="0.2">
      <c r="A257" s="454" t="s">
        <v>109</v>
      </c>
      <c r="B257" s="111" t="s">
        <v>20</v>
      </c>
      <c r="C257" s="246" t="s">
        <v>214</v>
      </c>
      <c r="D257" s="262">
        <v>3</v>
      </c>
      <c r="E257" s="111" t="s">
        <v>4</v>
      </c>
      <c r="F257" s="499"/>
      <c r="G257" s="120">
        <f t="shared" si="11"/>
        <v>0</v>
      </c>
      <c r="H257" s="121">
        <v>1.0000000000000001E-5</v>
      </c>
      <c r="I257" s="121">
        <f t="shared" si="12"/>
        <v>3.0000000000000004E-5</v>
      </c>
      <c r="M257" s="3"/>
      <c r="N257" s="3"/>
    </row>
    <row r="258" spans="1:14" ht="14.25" customHeight="1" x14ac:dyDescent="0.2">
      <c r="A258" s="454" t="s">
        <v>47</v>
      </c>
      <c r="B258" s="111" t="s">
        <v>20</v>
      </c>
      <c r="C258" s="246" t="s">
        <v>440</v>
      </c>
      <c r="D258" s="262">
        <v>3</v>
      </c>
      <c r="E258" s="111" t="s">
        <v>4</v>
      </c>
      <c r="F258" s="499"/>
      <c r="G258" s="120">
        <f>D258*F258</f>
        <v>0</v>
      </c>
      <c r="H258" s="121">
        <v>1.0000000000000001E-5</v>
      </c>
      <c r="I258" s="121">
        <f>D258*H258</f>
        <v>3.0000000000000004E-5</v>
      </c>
      <c r="M258" s="3"/>
      <c r="N258" s="3"/>
    </row>
    <row r="259" spans="1:14" ht="14.25" customHeight="1" x14ac:dyDescent="0.2">
      <c r="A259" s="454" t="s">
        <v>110</v>
      </c>
      <c r="B259" s="111" t="s">
        <v>20</v>
      </c>
      <c r="C259" s="246" t="s">
        <v>217</v>
      </c>
      <c r="D259" s="262">
        <v>5</v>
      </c>
      <c r="E259" s="111" t="s">
        <v>3</v>
      </c>
      <c r="F259" s="499"/>
      <c r="G259" s="120">
        <f>D259*F259</f>
        <v>0</v>
      </c>
      <c r="H259" s="121"/>
      <c r="I259" s="121">
        <f>D259*H259</f>
        <v>0</v>
      </c>
      <c r="M259" s="3"/>
      <c r="N259" s="3"/>
    </row>
    <row r="260" spans="1:14" ht="14.25" customHeight="1" x14ac:dyDescent="0.2">
      <c r="A260" s="454" t="s">
        <v>111</v>
      </c>
      <c r="B260" s="111" t="s">
        <v>216</v>
      </c>
      <c r="C260" s="246" t="s">
        <v>215</v>
      </c>
      <c r="D260" s="262">
        <v>2</v>
      </c>
      <c r="E260" s="111" t="s">
        <v>4</v>
      </c>
      <c r="F260" s="499"/>
      <c r="G260" s="120">
        <f t="shared" si="11"/>
        <v>0</v>
      </c>
      <c r="H260" s="121"/>
      <c r="I260" s="121">
        <f t="shared" si="12"/>
        <v>0</v>
      </c>
      <c r="M260" s="3"/>
      <c r="N260" s="3"/>
    </row>
    <row r="261" spans="1:14" ht="14.25" customHeight="1" x14ac:dyDescent="0.2">
      <c r="A261" s="454" t="s">
        <v>112</v>
      </c>
      <c r="B261" s="111" t="s">
        <v>20</v>
      </c>
      <c r="C261" s="246" t="s">
        <v>213</v>
      </c>
      <c r="D261" s="262">
        <v>1</v>
      </c>
      <c r="E261" s="111" t="s">
        <v>4</v>
      </c>
      <c r="F261" s="499"/>
      <c r="G261" s="120">
        <f t="shared" si="11"/>
        <v>0</v>
      </c>
      <c r="H261" s="121">
        <v>5.9000000000000003E-4</v>
      </c>
      <c r="I261" s="121">
        <f t="shared" si="12"/>
        <v>5.9000000000000003E-4</v>
      </c>
      <c r="M261" s="3"/>
      <c r="N261" s="3"/>
    </row>
    <row r="262" spans="1:14" ht="14.25" customHeight="1" x14ac:dyDescent="0.2">
      <c r="A262" s="454" t="s">
        <v>113</v>
      </c>
      <c r="B262" s="111" t="s">
        <v>20</v>
      </c>
      <c r="C262" s="246" t="s">
        <v>289</v>
      </c>
      <c r="D262" s="262">
        <v>1</v>
      </c>
      <c r="E262" s="111" t="s">
        <v>4</v>
      </c>
      <c r="F262" s="499"/>
      <c r="G262" s="120">
        <f>D262*F262</f>
        <v>0</v>
      </c>
      <c r="H262" s="121">
        <v>5.9000000000000003E-4</v>
      </c>
      <c r="I262" s="121">
        <f>D262*H262</f>
        <v>5.9000000000000003E-4</v>
      </c>
      <c r="M262" s="3"/>
      <c r="N262" s="3"/>
    </row>
    <row r="263" spans="1:14" ht="14.25" customHeight="1" x14ac:dyDescent="0.2">
      <c r="A263" s="454" t="s">
        <v>114</v>
      </c>
      <c r="B263" s="111" t="s">
        <v>288</v>
      </c>
      <c r="C263" s="246" t="s">
        <v>287</v>
      </c>
      <c r="D263" s="262">
        <v>3</v>
      </c>
      <c r="E263" s="111" t="s">
        <v>4</v>
      </c>
      <c r="F263" s="499"/>
      <c r="G263" s="120">
        <f>D263*F263</f>
        <v>0</v>
      </c>
      <c r="H263" s="121"/>
      <c r="I263" s="121">
        <f>D263*H263</f>
        <v>0</v>
      </c>
      <c r="M263" s="3"/>
      <c r="N263" s="3"/>
    </row>
    <row r="264" spans="1:14" ht="14.25" customHeight="1" x14ac:dyDescent="0.2">
      <c r="A264" s="454" t="s">
        <v>115</v>
      </c>
      <c r="B264" s="111" t="s">
        <v>91</v>
      </c>
      <c r="C264" s="246" t="s">
        <v>286</v>
      </c>
      <c r="D264" s="262">
        <v>3</v>
      </c>
      <c r="E264" s="111" t="s">
        <v>4</v>
      </c>
      <c r="F264" s="499"/>
      <c r="G264" s="120">
        <f>D264*F264</f>
        <v>0</v>
      </c>
      <c r="H264" s="121"/>
      <c r="I264" s="121">
        <f>D264*H264</f>
        <v>0</v>
      </c>
      <c r="M264" s="3"/>
      <c r="N264" s="3"/>
    </row>
    <row r="265" spans="1:14" ht="14.25" customHeight="1" x14ac:dyDescent="0.2">
      <c r="A265" s="454" t="s">
        <v>116</v>
      </c>
      <c r="B265" s="111" t="s">
        <v>20</v>
      </c>
      <c r="C265" s="246" t="s">
        <v>209</v>
      </c>
      <c r="D265" s="262">
        <v>1</v>
      </c>
      <c r="E265" s="165" t="s">
        <v>18</v>
      </c>
      <c r="F265" s="499"/>
      <c r="G265" s="120">
        <f t="shared" si="11"/>
        <v>0</v>
      </c>
      <c r="H265" s="121"/>
      <c r="I265" s="121">
        <f t="shared" si="12"/>
        <v>0</v>
      </c>
      <c r="M265" s="3"/>
      <c r="N265" s="3"/>
    </row>
    <row r="266" spans="1:14" ht="14.25" customHeight="1" thickBot="1" x14ac:dyDescent="0.25">
      <c r="A266" s="455" t="s">
        <v>161</v>
      </c>
      <c r="B266" s="96" t="s">
        <v>91</v>
      </c>
      <c r="C266" s="263" t="s">
        <v>210</v>
      </c>
      <c r="D266" s="264">
        <v>1</v>
      </c>
      <c r="E266" s="265" t="s">
        <v>18</v>
      </c>
      <c r="F266" s="500"/>
      <c r="G266" s="167">
        <f t="shared" si="11"/>
        <v>0</v>
      </c>
      <c r="H266" s="364"/>
      <c r="I266" s="364">
        <f t="shared" si="12"/>
        <v>0</v>
      </c>
      <c r="M266" s="3"/>
      <c r="N266" s="3"/>
    </row>
    <row r="267" spans="1:14" ht="14.25" customHeight="1" x14ac:dyDescent="0.2">
      <c r="A267" s="123"/>
      <c r="B267" s="221" t="s">
        <v>29</v>
      </c>
      <c r="C267" s="231"/>
      <c r="D267" s="229"/>
      <c r="E267" s="231"/>
      <c r="F267" s="175"/>
      <c r="G267" s="266">
        <f>SUM(G253:G266)</f>
        <v>0</v>
      </c>
      <c r="H267" s="231"/>
      <c r="I267" s="257">
        <f>SUM(I253:I266)</f>
        <v>1.33E-3</v>
      </c>
      <c r="M267" s="3"/>
      <c r="N267" s="3"/>
    </row>
    <row r="268" spans="1:14" ht="14.25" customHeight="1" thickBot="1" x14ac:dyDescent="0.25">
      <c r="A268" s="215">
        <v>15</v>
      </c>
      <c r="B268" s="109" t="s">
        <v>438</v>
      </c>
      <c r="C268" s="110" t="s">
        <v>437</v>
      </c>
      <c r="D268" s="267">
        <f>I267</f>
        <v>1.33E-3</v>
      </c>
      <c r="E268" s="109" t="s">
        <v>11</v>
      </c>
      <c r="F268" s="501"/>
      <c r="G268" s="268">
        <f>D268*F268</f>
        <v>0</v>
      </c>
      <c r="H268" s="412"/>
      <c r="I268" s="412"/>
      <c r="M268" s="3"/>
      <c r="N268" s="3"/>
    </row>
    <row r="269" spans="1:14" ht="15.6" customHeight="1" x14ac:dyDescent="0.2">
      <c r="A269" s="258"/>
      <c r="B269" s="688" t="s">
        <v>206</v>
      </c>
      <c r="C269" s="688"/>
      <c r="D269" s="269"/>
      <c r="E269" s="269"/>
      <c r="F269" s="270"/>
      <c r="G269" s="143">
        <f>SUM(G267:G268)</f>
        <v>0</v>
      </c>
      <c r="H269" s="269"/>
      <c r="I269" s="231"/>
      <c r="M269" s="3"/>
      <c r="N269" s="3"/>
    </row>
    <row r="270" spans="1:14" ht="14.25" customHeight="1" x14ac:dyDescent="0.2">
      <c r="A270" s="282"/>
      <c r="B270" s="365"/>
      <c r="C270" s="365"/>
      <c r="D270" s="387"/>
      <c r="E270" s="243"/>
      <c r="F270" s="243"/>
      <c r="G270" s="446"/>
      <c r="H270" s="243"/>
      <c r="I270" s="243"/>
      <c r="M270" s="3"/>
      <c r="N270" s="3"/>
    </row>
    <row r="271" spans="1:14" ht="14.25" customHeight="1" x14ac:dyDescent="0.2">
      <c r="A271" s="282"/>
      <c r="B271" s="365"/>
      <c r="C271" s="365"/>
      <c r="D271" s="387"/>
      <c r="E271" s="243"/>
      <c r="F271" s="243"/>
      <c r="G271" s="446"/>
      <c r="H271" s="243"/>
      <c r="I271" s="243"/>
      <c r="M271" s="3"/>
      <c r="N271" s="3"/>
    </row>
    <row r="272" spans="1:14" ht="15.6" customHeight="1" x14ac:dyDescent="0.2">
      <c r="A272" s="343" t="s">
        <v>9</v>
      </c>
      <c r="B272" s="122" t="s">
        <v>405</v>
      </c>
      <c r="C272" s="344" t="s">
        <v>403</v>
      </c>
      <c r="D272" s="345"/>
      <c r="E272" s="346"/>
      <c r="F272" s="345"/>
      <c r="G272" s="345"/>
      <c r="H272" s="345"/>
      <c r="I272" s="345"/>
      <c r="M272" s="3"/>
      <c r="N272" s="3"/>
    </row>
    <row r="273" spans="1:14" ht="10.9" customHeight="1" x14ac:dyDescent="0.2">
      <c r="A273" s="343"/>
      <c r="B273" s="347"/>
      <c r="C273" s="348"/>
      <c r="D273" s="345"/>
      <c r="E273" s="346"/>
      <c r="F273" s="345"/>
      <c r="G273" s="345"/>
      <c r="H273" s="345"/>
      <c r="I273" s="345"/>
      <c r="M273" s="3"/>
      <c r="N273" s="3"/>
    </row>
    <row r="274" spans="1:14" ht="15" customHeight="1" thickBot="1" x14ac:dyDescent="0.25">
      <c r="A274" s="349" t="s">
        <v>0</v>
      </c>
      <c r="B274" s="350" t="s">
        <v>7</v>
      </c>
      <c r="C274" s="350" t="s">
        <v>8</v>
      </c>
      <c r="D274" s="350" t="s">
        <v>1</v>
      </c>
      <c r="E274" s="350" t="s">
        <v>2</v>
      </c>
      <c r="F274" s="350" t="s">
        <v>21</v>
      </c>
      <c r="G274" s="351" t="s">
        <v>22</v>
      </c>
      <c r="H274" s="352" t="s">
        <v>23</v>
      </c>
      <c r="I274" s="352" t="s">
        <v>24</v>
      </c>
      <c r="M274" s="3"/>
      <c r="N274" s="3"/>
    </row>
    <row r="275" spans="1:14" ht="14.25" customHeight="1" x14ac:dyDescent="0.2">
      <c r="A275" s="145" t="s">
        <v>40</v>
      </c>
      <c r="B275" s="165" t="s">
        <v>399</v>
      </c>
      <c r="C275" s="165" t="s">
        <v>400</v>
      </c>
      <c r="D275" s="129">
        <v>20.2</v>
      </c>
      <c r="E275" s="111" t="s">
        <v>39</v>
      </c>
      <c r="F275" s="488"/>
      <c r="G275" s="120">
        <f>D275*F275</f>
        <v>0</v>
      </c>
      <c r="H275" s="121">
        <v>4.8000000000000001E-4</v>
      </c>
      <c r="I275" s="121">
        <f>D275*H275</f>
        <v>9.6959999999999998E-3</v>
      </c>
      <c r="J275" s="82"/>
      <c r="K275" s="456">
        <v>0.06</v>
      </c>
      <c r="L275" s="398">
        <f>SUM(D275*K275)</f>
        <v>1.212</v>
      </c>
      <c r="M275" s="3"/>
      <c r="N275" s="3"/>
    </row>
    <row r="276" spans="1:14" ht="14.25" customHeight="1" thickBot="1" x14ac:dyDescent="0.25">
      <c r="A276" s="362"/>
      <c r="B276" s="212"/>
      <c r="C276" s="212" t="s">
        <v>609</v>
      </c>
      <c r="D276" s="271">
        <v>20.149999999999999</v>
      </c>
      <c r="E276" s="265"/>
      <c r="F276" s="166"/>
      <c r="G276" s="167"/>
      <c r="H276" s="457"/>
      <c r="I276" s="393"/>
      <c r="J276" s="82"/>
      <c r="K276" s="410"/>
      <c r="L276" s="398">
        <f>SUM(D276*K276)</f>
        <v>0</v>
      </c>
      <c r="M276" s="3"/>
      <c r="N276" s="3"/>
    </row>
    <row r="277" spans="1:14" ht="13.15" customHeight="1" x14ac:dyDescent="0.2">
      <c r="A277" s="123"/>
      <c r="B277" s="221" t="s">
        <v>29</v>
      </c>
      <c r="C277" s="217"/>
      <c r="D277" s="255"/>
      <c r="E277" s="217"/>
      <c r="F277" s="233"/>
      <c r="G277" s="266">
        <f>SUM(G275:G276)</f>
        <v>0</v>
      </c>
      <c r="H277" s="217"/>
      <c r="I277" s="257">
        <f>SUM(I275:I276)</f>
        <v>9.6959999999999998E-3</v>
      </c>
      <c r="K277" s="444"/>
      <c r="L277" s="398"/>
      <c r="M277" s="3"/>
      <c r="N277" s="3"/>
    </row>
    <row r="278" spans="1:14" ht="13.15" customHeight="1" thickBot="1" x14ac:dyDescent="0.25">
      <c r="A278" s="224">
        <v>2</v>
      </c>
      <c r="B278" s="96" t="s">
        <v>402</v>
      </c>
      <c r="C278" s="225" t="s">
        <v>401</v>
      </c>
      <c r="D278" s="226">
        <f>I277</f>
        <v>9.6959999999999998E-3</v>
      </c>
      <c r="E278" s="96" t="s">
        <v>11</v>
      </c>
      <c r="F278" s="501"/>
      <c r="G278" s="167">
        <f>D278*F278</f>
        <v>0</v>
      </c>
      <c r="H278" s="364"/>
      <c r="I278" s="364"/>
      <c r="K278" s="83"/>
      <c r="L278" s="83"/>
      <c r="M278" s="3"/>
      <c r="N278" s="3"/>
    </row>
    <row r="279" spans="1:14" ht="15" customHeight="1" x14ac:dyDescent="0.2">
      <c r="A279" s="258"/>
      <c r="B279" s="688" t="s">
        <v>404</v>
      </c>
      <c r="C279" s="688"/>
      <c r="D279" s="142"/>
      <c r="E279" s="142"/>
      <c r="F279" s="214"/>
      <c r="G279" s="143">
        <f>SUM(G277:G278)</f>
        <v>0</v>
      </c>
      <c r="H279" s="142"/>
      <c r="I279" s="217"/>
      <c r="L279" s="398">
        <f>SUM(L271:L278)</f>
        <v>1.212</v>
      </c>
      <c r="M279" s="3"/>
      <c r="N279" s="3"/>
    </row>
    <row r="280" spans="1:14" ht="14.25" customHeight="1" x14ac:dyDescent="0.2">
      <c r="A280" s="282"/>
      <c r="B280" s="365"/>
      <c r="C280" s="365"/>
      <c r="D280" s="387"/>
      <c r="E280" s="243"/>
      <c r="F280" s="243"/>
      <c r="G280" s="446"/>
      <c r="H280" s="243"/>
      <c r="I280" s="243"/>
      <c r="M280" s="3"/>
      <c r="N280" s="3"/>
    </row>
    <row r="281" spans="1:14" ht="14.25" customHeight="1" x14ac:dyDescent="0.2">
      <c r="A281" s="282"/>
      <c r="B281" s="365"/>
      <c r="C281" s="365"/>
      <c r="D281" s="387"/>
      <c r="E281" s="243"/>
      <c r="F281" s="243"/>
      <c r="G281" s="446"/>
      <c r="H281" s="243"/>
      <c r="I281" s="243"/>
      <c r="M281" s="3"/>
      <c r="N281" s="3"/>
    </row>
    <row r="282" spans="1:14" ht="16.149999999999999" customHeight="1" x14ac:dyDescent="0.2">
      <c r="A282" s="343" t="s">
        <v>9</v>
      </c>
      <c r="B282" s="122" t="s">
        <v>152</v>
      </c>
      <c r="C282" s="344" t="s">
        <v>153</v>
      </c>
      <c r="D282" s="345"/>
      <c r="E282" s="346"/>
      <c r="F282" s="345"/>
      <c r="G282" s="345"/>
      <c r="H282" s="345"/>
      <c r="I282" s="345"/>
      <c r="M282" s="3"/>
      <c r="N282" s="3"/>
    </row>
    <row r="283" spans="1:14" ht="10.9" customHeight="1" x14ac:dyDescent="0.2">
      <c r="A283" s="343"/>
      <c r="B283" s="347"/>
      <c r="C283" s="348"/>
      <c r="D283" s="345"/>
      <c r="E283" s="346"/>
      <c r="F283" s="345"/>
      <c r="G283" s="345"/>
      <c r="H283" s="345"/>
      <c r="I283" s="345"/>
      <c r="M283" s="3"/>
      <c r="N283" s="3"/>
    </row>
    <row r="284" spans="1:14" ht="15" customHeight="1" thickBot="1" x14ac:dyDescent="0.25">
      <c r="A284" s="349" t="s">
        <v>0</v>
      </c>
      <c r="B284" s="350" t="s">
        <v>7</v>
      </c>
      <c r="C284" s="350" t="s">
        <v>8</v>
      </c>
      <c r="D284" s="350" t="s">
        <v>1</v>
      </c>
      <c r="E284" s="350" t="s">
        <v>2</v>
      </c>
      <c r="F284" s="350" t="s">
        <v>21</v>
      </c>
      <c r="G284" s="351" t="s">
        <v>22</v>
      </c>
      <c r="H284" s="352" t="s">
        <v>23</v>
      </c>
      <c r="I284" s="352" t="s">
        <v>24</v>
      </c>
      <c r="M284" s="3"/>
      <c r="N284" s="3"/>
    </row>
    <row r="285" spans="1:14" ht="14.25" customHeight="1" x14ac:dyDescent="0.2">
      <c r="A285" s="145" t="s">
        <v>40</v>
      </c>
      <c r="B285" s="165" t="s">
        <v>179</v>
      </c>
      <c r="C285" s="165" t="s">
        <v>180</v>
      </c>
      <c r="D285" s="129">
        <v>1</v>
      </c>
      <c r="E285" s="165" t="s">
        <v>4</v>
      </c>
      <c r="F285" s="488"/>
      <c r="G285" s="120">
        <f>D285*F285</f>
        <v>0</v>
      </c>
      <c r="H285" s="121"/>
      <c r="I285" s="121">
        <f>D285*H285</f>
        <v>0</v>
      </c>
      <c r="J285" s="82"/>
      <c r="K285" s="410"/>
      <c r="L285" s="82"/>
      <c r="M285" s="3"/>
      <c r="N285" s="3"/>
    </row>
    <row r="286" spans="1:14" ht="15" customHeight="1" x14ac:dyDescent="0.2">
      <c r="A286" s="145" t="s">
        <v>41</v>
      </c>
      <c r="B286" s="165" t="s">
        <v>421</v>
      </c>
      <c r="C286" s="165" t="s">
        <v>610</v>
      </c>
      <c r="D286" s="129">
        <v>1</v>
      </c>
      <c r="E286" s="165" t="s">
        <v>4</v>
      </c>
      <c r="F286" s="488"/>
      <c r="G286" s="120">
        <f>D286*F286</f>
        <v>0</v>
      </c>
      <c r="H286" s="121">
        <v>1.4500000000000001E-2</v>
      </c>
      <c r="I286" s="121">
        <f>D286*H286</f>
        <v>1.4500000000000001E-2</v>
      </c>
      <c r="J286" s="82"/>
      <c r="K286" s="410"/>
      <c r="L286" s="82"/>
      <c r="M286" s="3"/>
      <c r="N286" s="3"/>
    </row>
    <row r="287" spans="1:14" ht="15" customHeight="1" x14ac:dyDescent="0.2">
      <c r="A287" s="145" t="s">
        <v>42</v>
      </c>
      <c r="B287" s="319" t="s">
        <v>181</v>
      </c>
      <c r="C287" s="319" t="s">
        <v>182</v>
      </c>
      <c r="D287" s="129">
        <v>1</v>
      </c>
      <c r="E287" s="319" t="s">
        <v>4</v>
      </c>
      <c r="F287" s="488"/>
      <c r="G287" s="120">
        <f>D287*F287</f>
        <v>0</v>
      </c>
      <c r="H287" s="126"/>
      <c r="I287" s="121">
        <f t="shared" ref="I287:I296" si="13">SUM(D287*H287)</f>
        <v>0</v>
      </c>
      <c r="J287" s="82"/>
      <c r="K287" s="410"/>
      <c r="L287" s="82"/>
      <c r="M287" s="3"/>
      <c r="N287" s="3"/>
    </row>
    <row r="288" spans="1:14" ht="13.15" customHeight="1" x14ac:dyDescent="0.2">
      <c r="A288" s="145" t="s">
        <v>43</v>
      </c>
      <c r="B288" s="116" t="s">
        <v>183</v>
      </c>
      <c r="C288" s="178" t="s">
        <v>574</v>
      </c>
      <c r="D288" s="129">
        <v>1</v>
      </c>
      <c r="E288" s="272" t="s">
        <v>4</v>
      </c>
      <c r="F288" s="488"/>
      <c r="G288" s="157">
        <f t="shared" ref="G288:G296" si="14">F288*D288</f>
        <v>0</v>
      </c>
      <c r="H288" s="360"/>
      <c r="I288" s="121">
        <f t="shared" si="13"/>
        <v>0</v>
      </c>
      <c r="J288" s="82"/>
      <c r="K288" s="410"/>
      <c r="L288" s="82"/>
      <c r="M288" s="3"/>
      <c r="N288" s="3"/>
    </row>
    <row r="289" spans="1:14" ht="15" customHeight="1" x14ac:dyDescent="0.2">
      <c r="A289" s="145" t="s">
        <v>109</v>
      </c>
      <c r="B289" s="111" t="s">
        <v>426</v>
      </c>
      <c r="C289" s="112" t="s">
        <v>563</v>
      </c>
      <c r="D289" s="129">
        <v>1</v>
      </c>
      <c r="E289" s="272" t="s">
        <v>4</v>
      </c>
      <c r="F289" s="488"/>
      <c r="G289" s="157">
        <f t="shared" si="14"/>
        <v>0</v>
      </c>
      <c r="H289" s="360">
        <v>1.0000000000000001E-5</v>
      </c>
      <c r="I289" s="121">
        <f t="shared" si="13"/>
        <v>1.0000000000000001E-5</v>
      </c>
      <c r="J289" s="82"/>
      <c r="K289" s="410"/>
      <c r="L289" s="82"/>
      <c r="M289" s="3"/>
      <c r="N289" s="3"/>
    </row>
    <row r="290" spans="1:14" ht="15" customHeight="1" x14ac:dyDescent="0.2">
      <c r="A290" s="145" t="s">
        <v>47</v>
      </c>
      <c r="B290" s="111" t="s">
        <v>423</v>
      </c>
      <c r="C290" s="385" t="s">
        <v>422</v>
      </c>
      <c r="D290" s="129">
        <v>1</v>
      </c>
      <c r="E290" s="272" t="s">
        <v>4</v>
      </c>
      <c r="F290" s="488"/>
      <c r="G290" s="157">
        <f t="shared" si="14"/>
        <v>0</v>
      </c>
      <c r="H290" s="360">
        <v>9.3999999999999997E-4</v>
      </c>
      <c r="I290" s="121">
        <f t="shared" si="13"/>
        <v>9.3999999999999997E-4</v>
      </c>
      <c r="J290" s="82"/>
      <c r="K290" s="410"/>
      <c r="L290" s="82"/>
      <c r="M290" s="3"/>
      <c r="N290" s="3"/>
    </row>
    <row r="291" spans="1:14" ht="15" customHeight="1" x14ac:dyDescent="0.2">
      <c r="A291" s="145" t="s">
        <v>110</v>
      </c>
      <c r="B291" s="111" t="s">
        <v>430</v>
      </c>
      <c r="C291" s="385" t="s">
        <v>431</v>
      </c>
      <c r="D291" s="129">
        <v>1</v>
      </c>
      <c r="E291" s="272" t="s">
        <v>4</v>
      </c>
      <c r="F291" s="488"/>
      <c r="G291" s="157">
        <f t="shared" si="14"/>
        <v>0</v>
      </c>
      <c r="H291" s="360">
        <v>1.0000000000000001E-5</v>
      </c>
      <c r="I291" s="121">
        <f t="shared" si="13"/>
        <v>1.0000000000000001E-5</v>
      </c>
      <c r="J291" s="82"/>
      <c r="K291" s="410"/>
      <c r="L291" s="82"/>
      <c r="M291" s="3"/>
      <c r="N291" s="3"/>
    </row>
    <row r="292" spans="1:14" ht="15" customHeight="1" x14ac:dyDescent="0.2">
      <c r="A292" s="145" t="s">
        <v>111</v>
      </c>
      <c r="B292" s="116" t="s">
        <v>183</v>
      </c>
      <c r="C292" s="385" t="s">
        <v>429</v>
      </c>
      <c r="D292" s="129">
        <v>1</v>
      </c>
      <c r="E292" s="272" t="s">
        <v>4</v>
      </c>
      <c r="F292" s="488"/>
      <c r="G292" s="157">
        <f t="shared" si="14"/>
        <v>0</v>
      </c>
      <c r="H292" s="360"/>
      <c r="I292" s="121">
        <f t="shared" si="13"/>
        <v>0</v>
      </c>
      <c r="J292" s="82"/>
      <c r="K292" s="410"/>
      <c r="L292" s="82"/>
      <c r="M292" s="3"/>
      <c r="N292" s="3"/>
    </row>
    <row r="293" spans="1:14" ht="15" customHeight="1" x14ac:dyDescent="0.2">
      <c r="A293" s="145" t="s">
        <v>112</v>
      </c>
      <c r="B293" s="111" t="s">
        <v>425</v>
      </c>
      <c r="C293" s="385" t="s">
        <v>424</v>
      </c>
      <c r="D293" s="129">
        <v>2</v>
      </c>
      <c r="E293" s="272" t="s">
        <v>4</v>
      </c>
      <c r="F293" s="488"/>
      <c r="G293" s="157">
        <f t="shared" si="14"/>
        <v>0</v>
      </c>
      <c r="H293" s="360"/>
      <c r="I293" s="121">
        <f t="shared" si="13"/>
        <v>0</v>
      </c>
      <c r="J293" s="82"/>
      <c r="K293" s="410"/>
      <c r="L293" s="82"/>
      <c r="M293" s="3"/>
      <c r="N293" s="3"/>
    </row>
    <row r="294" spans="1:14" ht="15" customHeight="1" x14ac:dyDescent="0.2">
      <c r="A294" s="145" t="s">
        <v>113</v>
      </c>
      <c r="B294" s="116" t="s">
        <v>183</v>
      </c>
      <c r="C294" s="112" t="s">
        <v>611</v>
      </c>
      <c r="D294" s="129">
        <v>1</v>
      </c>
      <c r="E294" s="272" t="s">
        <v>4</v>
      </c>
      <c r="F294" s="488"/>
      <c r="G294" s="157">
        <f t="shared" si="14"/>
        <v>0</v>
      </c>
      <c r="H294" s="360">
        <v>0.25</v>
      </c>
      <c r="I294" s="121">
        <f t="shared" si="13"/>
        <v>0.25</v>
      </c>
      <c r="J294" s="82"/>
      <c r="K294" s="410"/>
      <c r="L294" s="82"/>
      <c r="M294" s="3"/>
      <c r="N294" s="3"/>
    </row>
    <row r="295" spans="1:14" ht="15" customHeight="1" x14ac:dyDescent="0.2">
      <c r="A295" s="145" t="s">
        <v>114</v>
      </c>
      <c r="B295" s="111" t="s">
        <v>612</v>
      </c>
      <c r="C295" s="385" t="s">
        <v>613</v>
      </c>
      <c r="D295" s="129">
        <v>1</v>
      </c>
      <c r="E295" s="272" t="s">
        <v>4</v>
      </c>
      <c r="F295" s="488"/>
      <c r="G295" s="157">
        <f t="shared" si="14"/>
        <v>0</v>
      </c>
      <c r="H295" s="360">
        <v>1.9000000000000001E-4</v>
      </c>
      <c r="I295" s="121">
        <f t="shared" si="13"/>
        <v>1.9000000000000001E-4</v>
      </c>
      <c r="J295" s="82"/>
      <c r="K295" s="410"/>
      <c r="L295" s="82"/>
      <c r="M295" s="3"/>
      <c r="N295" s="3"/>
    </row>
    <row r="296" spans="1:14" ht="15" customHeight="1" x14ac:dyDescent="0.2">
      <c r="A296" s="145" t="s">
        <v>115</v>
      </c>
      <c r="B296" s="116" t="s">
        <v>183</v>
      </c>
      <c r="C296" s="112" t="s">
        <v>614</v>
      </c>
      <c r="D296" s="129">
        <v>1</v>
      </c>
      <c r="E296" s="272" t="s">
        <v>4</v>
      </c>
      <c r="F296" s="488"/>
      <c r="G296" s="157">
        <f t="shared" si="14"/>
        <v>0</v>
      </c>
      <c r="H296" s="360">
        <v>6.5000000000000002E-2</v>
      </c>
      <c r="I296" s="121">
        <f t="shared" si="13"/>
        <v>6.5000000000000002E-2</v>
      </c>
      <c r="J296" s="82"/>
      <c r="K296" s="410"/>
      <c r="L296" s="82"/>
      <c r="M296" s="3"/>
      <c r="N296" s="3"/>
    </row>
    <row r="297" spans="1:14" ht="13.15" customHeight="1" x14ac:dyDescent="0.2">
      <c r="A297" s="145"/>
      <c r="B297" s="116"/>
      <c r="C297" s="385"/>
      <c r="D297" s="129"/>
      <c r="E297" s="272"/>
      <c r="F297" s="156"/>
      <c r="G297" s="157"/>
      <c r="H297" s="360"/>
      <c r="I297" s="121"/>
      <c r="J297" s="82"/>
      <c r="K297" s="410"/>
      <c r="L297" s="82"/>
      <c r="M297" s="3"/>
      <c r="N297" s="3"/>
    </row>
    <row r="298" spans="1:14" ht="15" customHeight="1" thickBot="1" x14ac:dyDescent="0.25">
      <c r="A298" s="362" t="s">
        <v>116</v>
      </c>
      <c r="B298" s="96" t="s">
        <v>420</v>
      </c>
      <c r="C298" s="458" t="s">
        <v>439</v>
      </c>
      <c r="D298" s="273">
        <v>1</v>
      </c>
      <c r="E298" s="265" t="s">
        <v>4</v>
      </c>
      <c r="F298" s="491"/>
      <c r="G298" s="167">
        <f>F298*D298</f>
        <v>0</v>
      </c>
      <c r="H298" s="457"/>
      <c r="I298" s="364">
        <f>SUM(D298*H298)</f>
        <v>0</v>
      </c>
      <c r="J298" s="82"/>
      <c r="K298" s="456">
        <v>0.17</v>
      </c>
      <c r="L298" s="398">
        <f>SUM(D298*K298)</f>
        <v>0.17</v>
      </c>
      <c r="M298" s="3"/>
      <c r="N298" s="3"/>
    </row>
    <row r="299" spans="1:14" ht="15" customHeight="1" x14ac:dyDescent="0.2">
      <c r="A299" s="123"/>
      <c r="B299" s="221" t="s">
        <v>29</v>
      </c>
      <c r="C299" s="217"/>
      <c r="D299" s="255"/>
      <c r="E299" s="217"/>
      <c r="F299" s="233"/>
      <c r="G299" s="266">
        <f>SUM(G285:G298)</f>
        <v>0</v>
      </c>
      <c r="H299" s="217"/>
      <c r="I299" s="257">
        <f>SUM(I285:I298)</f>
        <v>0.33065</v>
      </c>
      <c r="K299" s="444"/>
      <c r="L299" s="398">
        <f>SUM(D299*K299)</f>
        <v>0</v>
      </c>
      <c r="M299" s="3"/>
      <c r="N299" s="3"/>
    </row>
    <row r="300" spans="1:14" ht="15" customHeight="1" thickBot="1" x14ac:dyDescent="0.25">
      <c r="A300" s="224">
        <v>14</v>
      </c>
      <c r="B300" s="96" t="s">
        <v>427</v>
      </c>
      <c r="C300" s="225" t="s">
        <v>428</v>
      </c>
      <c r="D300" s="226">
        <f>I299</f>
        <v>0.33065</v>
      </c>
      <c r="E300" s="96" t="s">
        <v>11</v>
      </c>
      <c r="F300" s="501"/>
      <c r="G300" s="167">
        <f>D300*F300</f>
        <v>0</v>
      </c>
      <c r="H300" s="364"/>
      <c r="I300" s="364"/>
      <c r="K300" s="83"/>
      <c r="L300" s="83"/>
      <c r="M300" s="3"/>
      <c r="N300" s="3"/>
    </row>
    <row r="301" spans="1:14" ht="15" customHeight="1" x14ac:dyDescent="0.2">
      <c r="A301" s="258"/>
      <c r="B301" s="688" t="s">
        <v>154</v>
      </c>
      <c r="C301" s="688"/>
      <c r="D301" s="142"/>
      <c r="E301" s="142"/>
      <c r="F301" s="214"/>
      <c r="G301" s="143">
        <f>SUM(G299:G300)</f>
        <v>0</v>
      </c>
      <c r="H301" s="142"/>
      <c r="I301" s="217"/>
      <c r="L301" s="398">
        <f>SUM(L287:L300)</f>
        <v>0.17</v>
      </c>
      <c r="M301" s="3"/>
      <c r="N301" s="3"/>
    </row>
    <row r="302" spans="1:14" ht="15" customHeight="1" x14ac:dyDescent="0.2">
      <c r="A302" s="282"/>
      <c r="B302" s="365"/>
      <c r="C302" s="365"/>
      <c r="D302" s="243"/>
      <c r="E302" s="243"/>
      <c r="F302" s="243"/>
      <c r="G302" s="367"/>
      <c r="H302" s="243"/>
      <c r="I302" s="243"/>
      <c r="M302" s="3"/>
      <c r="N302" s="3"/>
    </row>
    <row r="303" spans="1:14" ht="15" customHeight="1" x14ac:dyDescent="0.2">
      <c r="A303" s="282"/>
      <c r="B303" s="365"/>
      <c r="C303" s="365"/>
      <c r="D303" s="387"/>
      <c r="E303" s="243"/>
      <c r="F303" s="243"/>
      <c r="G303" s="446"/>
      <c r="H303" s="243"/>
      <c r="I303" s="243"/>
      <c r="M303" s="3"/>
      <c r="N303" s="3"/>
    </row>
    <row r="304" spans="1:14" ht="15.6" customHeight="1" x14ac:dyDescent="0.2">
      <c r="A304" s="343" t="s">
        <v>9</v>
      </c>
      <c r="B304" s="122" t="s">
        <v>139</v>
      </c>
      <c r="C304" s="344" t="s">
        <v>140</v>
      </c>
      <c r="D304" s="345"/>
      <c r="E304" s="346"/>
      <c r="F304" s="345"/>
      <c r="G304" s="345"/>
      <c r="H304" s="345"/>
      <c r="I304" s="345"/>
      <c r="M304" s="3"/>
      <c r="N304" s="3"/>
    </row>
    <row r="305" spans="1:14" ht="10.15" customHeight="1" x14ac:dyDescent="0.2">
      <c r="A305" s="343"/>
      <c r="B305" s="347"/>
      <c r="C305" s="348"/>
      <c r="D305" s="345"/>
      <c r="E305" s="346"/>
      <c r="F305" s="345"/>
      <c r="G305" s="345"/>
      <c r="H305" s="345"/>
      <c r="I305" s="345"/>
      <c r="M305" s="3"/>
      <c r="N305" s="3"/>
    </row>
    <row r="306" spans="1:14" ht="15" customHeight="1" thickBot="1" x14ac:dyDescent="0.25">
      <c r="A306" s="349" t="s">
        <v>0</v>
      </c>
      <c r="B306" s="350" t="s">
        <v>7</v>
      </c>
      <c r="C306" s="350" t="s">
        <v>8</v>
      </c>
      <c r="D306" s="350" t="s">
        <v>1</v>
      </c>
      <c r="E306" s="350" t="s">
        <v>2</v>
      </c>
      <c r="F306" s="350" t="s">
        <v>21</v>
      </c>
      <c r="G306" s="351" t="s">
        <v>22</v>
      </c>
      <c r="H306" s="352" t="s">
        <v>23</v>
      </c>
      <c r="I306" s="352" t="s">
        <v>24</v>
      </c>
      <c r="M306" s="3"/>
      <c r="N306" s="3"/>
    </row>
    <row r="307" spans="1:14" ht="15" customHeight="1" x14ac:dyDescent="0.2">
      <c r="A307" s="145" t="s">
        <v>40</v>
      </c>
      <c r="B307" s="433" t="s">
        <v>321</v>
      </c>
      <c r="C307" s="433" t="s">
        <v>320</v>
      </c>
      <c r="D307" s="318">
        <v>2.8</v>
      </c>
      <c r="E307" s="111" t="s">
        <v>39</v>
      </c>
      <c r="F307" s="488"/>
      <c r="G307" s="120">
        <f>F307*D307</f>
        <v>0</v>
      </c>
      <c r="H307" s="459"/>
      <c r="I307" s="126">
        <f>H307*D307</f>
        <v>0</v>
      </c>
      <c r="M307" s="3"/>
      <c r="N307" s="3"/>
    </row>
    <row r="308" spans="1:14" ht="14.25" customHeight="1" x14ac:dyDescent="0.2">
      <c r="A308" s="358"/>
      <c r="B308" s="359"/>
      <c r="C308" s="274" t="s">
        <v>615</v>
      </c>
      <c r="D308" s="151">
        <v>2.83</v>
      </c>
      <c r="E308" s="152"/>
      <c r="F308" s="153"/>
      <c r="G308" s="154"/>
      <c r="H308" s="360"/>
      <c r="I308" s="361"/>
      <c r="M308" s="3"/>
      <c r="N308" s="3"/>
    </row>
    <row r="309" spans="1:14" ht="13.15" customHeight="1" x14ac:dyDescent="0.2">
      <c r="A309" s="145" t="s">
        <v>41</v>
      </c>
      <c r="B309" s="433" t="s">
        <v>141</v>
      </c>
      <c r="C309" s="433" t="s">
        <v>142</v>
      </c>
      <c r="D309" s="318">
        <v>2.8</v>
      </c>
      <c r="E309" s="111" t="s">
        <v>39</v>
      </c>
      <c r="F309" s="488"/>
      <c r="G309" s="120">
        <f>F309*D309</f>
        <v>0</v>
      </c>
      <c r="H309" s="459">
        <v>4.7499999999999999E-3</v>
      </c>
      <c r="I309" s="126">
        <f>H309*D309</f>
        <v>1.3299999999999999E-2</v>
      </c>
      <c r="K309" s="442"/>
      <c r="M309" s="3"/>
      <c r="N309" s="3"/>
    </row>
    <row r="310" spans="1:14" ht="13.15" customHeight="1" x14ac:dyDescent="0.2">
      <c r="A310" s="358"/>
      <c r="B310" s="359"/>
      <c r="C310" s="274" t="s">
        <v>615</v>
      </c>
      <c r="D310" s="151">
        <v>2.83</v>
      </c>
      <c r="E310" s="152"/>
      <c r="F310" s="153"/>
      <c r="G310" s="154"/>
      <c r="H310" s="360"/>
      <c r="I310" s="361"/>
      <c r="K310" s="442"/>
      <c r="M310" s="3"/>
      <c r="N310" s="3"/>
    </row>
    <row r="311" spans="1:14" ht="14.25" customHeight="1" x14ac:dyDescent="0.2">
      <c r="A311" s="145" t="s">
        <v>42</v>
      </c>
      <c r="B311" s="111" t="s">
        <v>183</v>
      </c>
      <c r="C311" s="319" t="s">
        <v>200</v>
      </c>
      <c r="D311" s="318">
        <v>2</v>
      </c>
      <c r="E311" s="111" t="s">
        <v>39</v>
      </c>
      <c r="F311" s="488"/>
      <c r="G311" s="120">
        <f>F311*D311</f>
        <v>0</v>
      </c>
      <c r="H311" s="320">
        <v>1.9E-2</v>
      </c>
      <c r="I311" s="126">
        <f>H311*D311</f>
        <v>3.7999999999999999E-2</v>
      </c>
      <c r="K311" s="442"/>
      <c r="M311" s="3"/>
      <c r="N311" s="3"/>
    </row>
    <row r="312" spans="1:14" ht="14.25" customHeight="1" x14ac:dyDescent="0.2">
      <c r="A312" s="145"/>
      <c r="B312" s="319"/>
      <c r="C312" s="127" t="s">
        <v>616</v>
      </c>
      <c r="D312" s="128">
        <v>1.94</v>
      </c>
      <c r="E312" s="111"/>
      <c r="F312" s="119"/>
      <c r="G312" s="120"/>
      <c r="H312" s="320"/>
      <c r="I312" s="126"/>
      <c r="K312" s="442"/>
      <c r="M312" s="3"/>
      <c r="N312" s="3"/>
    </row>
    <row r="313" spans="1:14" ht="14.25" customHeight="1" x14ac:dyDescent="0.2">
      <c r="A313" s="145" t="s">
        <v>43</v>
      </c>
      <c r="B313" s="111" t="s">
        <v>183</v>
      </c>
      <c r="C313" s="319" t="s">
        <v>577</v>
      </c>
      <c r="D313" s="318">
        <v>1.1000000000000001</v>
      </c>
      <c r="E313" s="111" t="s">
        <v>39</v>
      </c>
      <c r="F313" s="488"/>
      <c r="G313" s="120">
        <f>F313*D313</f>
        <v>0</v>
      </c>
      <c r="H313" s="320">
        <v>1.9E-2</v>
      </c>
      <c r="I313" s="126">
        <f>H313*D313</f>
        <v>2.0900000000000002E-2</v>
      </c>
      <c r="K313" s="442"/>
      <c r="M313" s="3"/>
      <c r="N313" s="3"/>
    </row>
    <row r="314" spans="1:14" ht="14.25" customHeight="1" x14ac:dyDescent="0.2">
      <c r="A314" s="145"/>
      <c r="B314" s="319"/>
      <c r="C314" s="127" t="s">
        <v>617</v>
      </c>
      <c r="D314" s="128">
        <v>1.08</v>
      </c>
      <c r="E314" s="111"/>
      <c r="F314" s="119"/>
      <c r="G314" s="120"/>
      <c r="H314" s="320"/>
      <c r="I314" s="126"/>
      <c r="K314" s="442"/>
      <c r="M314" s="3"/>
      <c r="N314" s="3"/>
    </row>
    <row r="315" spans="1:14" ht="14.25" customHeight="1" x14ac:dyDescent="0.2">
      <c r="A315" s="145" t="s">
        <v>109</v>
      </c>
      <c r="B315" s="111" t="s">
        <v>183</v>
      </c>
      <c r="C315" s="319" t="s">
        <v>201</v>
      </c>
      <c r="D315" s="318">
        <v>11.2</v>
      </c>
      <c r="E315" s="111" t="s">
        <v>202</v>
      </c>
      <c r="F315" s="488"/>
      <c r="G315" s="120">
        <f>F315*D315</f>
        <v>0</v>
      </c>
      <c r="H315" s="320">
        <v>1E-3</v>
      </c>
      <c r="I315" s="126">
        <f>H315*D315</f>
        <v>1.12E-2</v>
      </c>
      <c r="K315" s="442"/>
      <c r="M315" s="3"/>
      <c r="N315" s="3"/>
    </row>
    <row r="316" spans="1:14" ht="14.25" customHeight="1" x14ac:dyDescent="0.2">
      <c r="A316" s="145"/>
      <c r="B316" s="319"/>
      <c r="C316" s="127" t="s">
        <v>618</v>
      </c>
      <c r="D316" s="128">
        <v>11.2</v>
      </c>
      <c r="E316" s="111"/>
      <c r="F316" s="119"/>
      <c r="G316" s="120"/>
      <c r="H316" s="320"/>
      <c r="I316" s="126"/>
      <c r="K316" s="442"/>
      <c r="M316" s="3"/>
      <c r="N316" s="3"/>
    </row>
    <row r="317" spans="1:14" ht="14.25" customHeight="1" x14ac:dyDescent="0.2">
      <c r="A317" s="145" t="s">
        <v>47</v>
      </c>
      <c r="B317" s="165" t="s">
        <v>575</v>
      </c>
      <c r="C317" s="275" t="s">
        <v>576</v>
      </c>
      <c r="D317" s="129">
        <v>0.8</v>
      </c>
      <c r="E317" s="275" t="s">
        <v>3</v>
      </c>
      <c r="F317" s="488"/>
      <c r="G317" s="120">
        <f>D317*F317</f>
        <v>0</v>
      </c>
      <c r="H317" s="121">
        <v>1E-4</v>
      </c>
      <c r="I317" s="126">
        <f>H317*D317</f>
        <v>8.0000000000000007E-5</v>
      </c>
      <c r="K317" s="442"/>
      <c r="M317" s="3"/>
      <c r="N317" s="3"/>
    </row>
    <row r="318" spans="1:14" ht="14.25" customHeight="1" x14ac:dyDescent="0.2">
      <c r="A318" s="145" t="s">
        <v>110</v>
      </c>
      <c r="B318" s="111" t="s">
        <v>192</v>
      </c>
      <c r="C318" s="95" t="s">
        <v>193</v>
      </c>
      <c r="D318" s="318">
        <v>2.8</v>
      </c>
      <c r="E318" s="111" t="s">
        <v>39</v>
      </c>
      <c r="F318" s="488"/>
      <c r="G318" s="120">
        <f>F318*D318</f>
        <v>0</v>
      </c>
      <c r="H318" s="121"/>
      <c r="I318" s="126">
        <f>H318*D318</f>
        <v>0</v>
      </c>
      <c r="K318" s="442"/>
      <c r="M318" s="3"/>
      <c r="N318" s="3"/>
    </row>
    <row r="319" spans="1:14" ht="14.25" customHeight="1" x14ac:dyDescent="0.2">
      <c r="A319" s="145"/>
      <c r="B319" s="111"/>
      <c r="C319" s="127" t="s">
        <v>615</v>
      </c>
      <c r="D319" s="128">
        <v>2.83</v>
      </c>
      <c r="E319" s="111"/>
      <c r="F319" s="119"/>
      <c r="G319" s="120"/>
      <c r="H319" s="121"/>
      <c r="I319" s="126"/>
      <c r="K319" s="442"/>
      <c r="M319" s="3"/>
      <c r="N319" s="3"/>
    </row>
    <row r="320" spans="1:14" ht="14.25" customHeight="1" x14ac:dyDescent="0.2">
      <c r="A320" s="145" t="s">
        <v>111</v>
      </c>
      <c r="B320" s="111" t="s">
        <v>190</v>
      </c>
      <c r="C320" s="95" t="s">
        <v>191</v>
      </c>
      <c r="D320" s="318">
        <v>2.8</v>
      </c>
      <c r="E320" s="111" t="s">
        <v>39</v>
      </c>
      <c r="F320" s="488"/>
      <c r="G320" s="120">
        <f>F320*D320</f>
        <v>0</v>
      </c>
      <c r="H320" s="121">
        <v>1.1999999999999999E-3</v>
      </c>
      <c r="I320" s="126">
        <f>H320*D320</f>
        <v>3.3599999999999997E-3</v>
      </c>
      <c r="K320" s="442"/>
      <c r="M320" s="3"/>
      <c r="N320" s="3"/>
    </row>
    <row r="321" spans="1:14" ht="14.25" customHeight="1" x14ac:dyDescent="0.2">
      <c r="A321" s="145"/>
      <c r="B321" s="111"/>
      <c r="C321" s="127" t="s">
        <v>615</v>
      </c>
      <c r="D321" s="128">
        <v>2.83</v>
      </c>
      <c r="E321" s="111"/>
      <c r="F321" s="119"/>
      <c r="G321" s="120"/>
      <c r="H321" s="121"/>
      <c r="I321" s="126"/>
      <c r="K321" s="442"/>
      <c r="M321" s="3"/>
      <c r="N321" s="3"/>
    </row>
    <row r="322" spans="1:14" ht="14.25" customHeight="1" x14ac:dyDescent="0.2">
      <c r="A322" s="145" t="s">
        <v>112</v>
      </c>
      <c r="B322" s="165" t="s">
        <v>194</v>
      </c>
      <c r="C322" s="275" t="s">
        <v>195</v>
      </c>
      <c r="D322" s="129">
        <v>8.3000000000000007</v>
      </c>
      <c r="E322" s="275" t="s">
        <v>3</v>
      </c>
      <c r="F322" s="488"/>
      <c r="G322" s="120">
        <f>D322*F322</f>
        <v>0</v>
      </c>
      <c r="H322" s="121">
        <v>4.0000000000000003E-5</v>
      </c>
      <c r="I322" s="126">
        <f>H322*D322</f>
        <v>3.3200000000000005E-4</v>
      </c>
      <c r="J322" s="82"/>
      <c r="K322" s="460"/>
      <c r="L322" s="82"/>
      <c r="M322" s="3"/>
      <c r="N322" s="3"/>
    </row>
    <row r="323" spans="1:14" ht="14.25" customHeight="1" thickBot="1" x14ac:dyDescent="0.25">
      <c r="A323" s="362"/>
      <c r="B323" s="276"/>
      <c r="C323" s="277" t="s">
        <v>619</v>
      </c>
      <c r="D323" s="278">
        <v>8.25</v>
      </c>
      <c r="E323" s="279"/>
      <c r="F323" s="166"/>
      <c r="G323" s="167"/>
      <c r="H323" s="364"/>
      <c r="I323" s="393"/>
      <c r="J323" s="82"/>
      <c r="K323" s="460"/>
      <c r="L323" s="82"/>
      <c r="M323" s="3"/>
      <c r="N323" s="3"/>
    </row>
    <row r="324" spans="1:14" ht="14.25" customHeight="1" x14ac:dyDescent="0.2">
      <c r="A324" s="445"/>
      <c r="B324" s="221" t="s">
        <v>29</v>
      </c>
      <c r="C324" s="217"/>
      <c r="D324" s="255"/>
      <c r="E324" s="217"/>
      <c r="F324" s="233"/>
      <c r="G324" s="266">
        <f>SUM(G307:G323)</f>
        <v>0</v>
      </c>
      <c r="H324" s="217"/>
      <c r="I324" s="257">
        <f>SUM(I307:I323)</f>
        <v>8.7171999999999999E-2</v>
      </c>
      <c r="K324" s="442"/>
      <c r="M324" s="3"/>
      <c r="N324" s="3"/>
    </row>
    <row r="325" spans="1:14" ht="14.25" customHeight="1" thickBot="1" x14ac:dyDescent="0.25">
      <c r="A325" s="224">
        <v>10</v>
      </c>
      <c r="B325" s="96" t="s">
        <v>323</v>
      </c>
      <c r="C325" s="225" t="s">
        <v>322</v>
      </c>
      <c r="D325" s="226">
        <f>I324</f>
        <v>8.7171999999999999E-2</v>
      </c>
      <c r="E325" s="96" t="s">
        <v>11</v>
      </c>
      <c r="F325" s="491"/>
      <c r="G325" s="167">
        <f>F325*D325</f>
        <v>0</v>
      </c>
      <c r="H325" s="364"/>
      <c r="I325" s="364"/>
      <c r="K325" s="442"/>
      <c r="M325" s="3"/>
      <c r="N325" s="3"/>
    </row>
    <row r="326" spans="1:14" ht="14.25" customHeight="1" x14ac:dyDescent="0.2">
      <c r="A326" s="258"/>
      <c r="B326" s="688" t="s">
        <v>143</v>
      </c>
      <c r="C326" s="688"/>
      <c r="D326" s="142"/>
      <c r="E326" s="142"/>
      <c r="F326" s="142"/>
      <c r="G326" s="143">
        <f>SUM(G324:G325)</f>
        <v>0</v>
      </c>
      <c r="H326" s="142"/>
      <c r="I326" s="217"/>
      <c r="M326" s="3"/>
      <c r="N326" s="3"/>
    </row>
    <row r="327" spans="1:14" ht="14.25" customHeight="1" x14ac:dyDescent="0.2">
      <c r="A327" s="282"/>
      <c r="B327" s="365"/>
      <c r="C327" s="387"/>
      <c r="D327" s="243"/>
      <c r="E327" s="243"/>
      <c r="F327" s="243"/>
      <c r="G327" s="388"/>
      <c r="H327" s="243"/>
      <c r="I327" s="243"/>
      <c r="M327" s="3"/>
      <c r="N327" s="3"/>
    </row>
    <row r="328" spans="1:14" ht="14.25" customHeight="1" x14ac:dyDescent="0.2">
      <c r="A328" s="282"/>
      <c r="B328" s="365"/>
      <c r="C328" s="387"/>
      <c r="D328" s="243"/>
      <c r="E328" s="243"/>
      <c r="F328" s="243"/>
      <c r="G328" s="388"/>
      <c r="H328" s="243"/>
      <c r="I328" s="243"/>
      <c r="M328" s="3"/>
      <c r="N328" s="3"/>
    </row>
    <row r="329" spans="1:14" ht="16.899999999999999" customHeight="1" x14ac:dyDescent="0.2">
      <c r="A329" s="343" t="s">
        <v>9</v>
      </c>
      <c r="B329" s="122" t="s">
        <v>304</v>
      </c>
      <c r="C329" s="344" t="s">
        <v>305</v>
      </c>
      <c r="D329" s="345"/>
      <c r="E329" s="346"/>
      <c r="F329" s="345"/>
      <c r="G329" s="345"/>
      <c r="H329" s="345"/>
      <c r="I329" s="345"/>
      <c r="M329" s="3"/>
      <c r="N329" s="3"/>
    </row>
    <row r="330" spans="1:14" ht="10.9" customHeight="1" x14ac:dyDescent="0.2">
      <c r="A330" s="343"/>
      <c r="B330" s="347"/>
      <c r="C330" s="348"/>
      <c r="D330" s="345"/>
      <c r="E330" s="346"/>
      <c r="F330" s="345"/>
      <c r="G330" s="345"/>
      <c r="H330" s="345"/>
      <c r="I330" s="345"/>
      <c r="M330" s="3"/>
      <c r="N330" s="3"/>
    </row>
    <row r="331" spans="1:14" ht="15" customHeight="1" thickBot="1" x14ac:dyDescent="0.25">
      <c r="A331" s="349" t="s">
        <v>0</v>
      </c>
      <c r="B331" s="350" t="s">
        <v>7</v>
      </c>
      <c r="C331" s="350" t="s">
        <v>8</v>
      </c>
      <c r="D331" s="350" t="s">
        <v>1</v>
      </c>
      <c r="E331" s="350" t="s">
        <v>2</v>
      </c>
      <c r="F331" s="350" t="s">
        <v>21</v>
      </c>
      <c r="G331" s="351" t="s">
        <v>22</v>
      </c>
      <c r="H331" s="352" t="s">
        <v>23</v>
      </c>
      <c r="I331" s="352" t="s">
        <v>24</v>
      </c>
      <c r="M331" s="3"/>
      <c r="N331" s="3"/>
    </row>
    <row r="332" spans="1:14" ht="14.25" customHeight="1" x14ac:dyDescent="0.2">
      <c r="A332" s="115" t="s">
        <v>40</v>
      </c>
      <c r="B332" s="116" t="s">
        <v>561</v>
      </c>
      <c r="C332" s="117" t="s">
        <v>562</v>
      </c>
      <c r="D332" s="118">
        <v>16</v>
      </c>
      <c r="E332" s="111" t="s">
        <v>39</v>
      </c>
      <c r="F332" s="488"/>
      <c r="G332" s="120">
        <f>F332*D332</f>
        <v>0</v>
      </c>
      <c r="H332" s="121"/>
      <c r="I332" s="121">
        <f>D332*H332</f>
        <v>0</v>
      </c>
      <c r="M332" s="3"/>
      <c r="N332" s="3"/>
    </row>
    <row r="333" spans="1:14" ht="14.25" customHeight="1" x14ac:dyDescent="0.2">
      <c r="A333" s="115" t="s">
        <v>41</v>
      </c>
      <c r="B333" s="111" t="s">
        <v>313</v>
      </c>
      <c r="C333" s="95" t="s">
        <v>312</v>
      </c>
      <c r="D333" s="118">
        <v>16</v>
      </c>
      <c r="E333" s="111" t="s">
        <v>39</v>
      </c>
      <c r="F333" s="488"/>
      <c r="G333" s="120">
        <f>F333*D333</f>
        <v>0</v>
      </c>
      <c r="H333" s="121"/>
      <c r="I333" s="121">
        <f>D333*H333</f>
        <v>0</v>
      </c>
      <c r="M333" s="3"/>
      <c r="N333" s="3"/>
    </row>
    <row r="334" spans="1:14" ht="15.75" customHeight="1" x14ac:dyDescent="0.2">
      <c r="A334" s="115" t="s">
        <v>42</v>
      </c>
      <c r="B334" s="111" t="s">
        <v>91</v>
      </c>
      <c r="C334" s="95" t="s">
        <v>549</v>
      </c>
      <c r="D334" s="118">
        <v>16</v>
      </c>
      <c r="E334" s="111" t="s">
        <v>39</v>
      </c>
      <c r="F334" s="488"/>
      <c r="G334" s="120">
        <f>F334*D334</f>
        <v>0</v>
      </c>
      <c r="H334" s="121"/>
      <c r="I334" s="121">
        <f>D334*H334</f>
        <v>0</v>
      </c>
      <c r="M334" s="3"/>
      <c r="N334" s="3"/>
    </row>
    <row r="335" spans="1:14" ht="13.15" customHeight="1" x14ac:dyDescent="0.2">
      <c r="A335" s="115" t="s">
        <v>43</v>
      </c>
      <c r="B335" s="111" t="s">
        <v>306</v>
      </c>
      <c r="C335" s="95" t="s">
        <v>307</v>
      </c>
      <c r="D335" s="118">
        <v>16</v>
      </c>
      <c r="E335" s="111" t="s">
        <v>39</v>
      </c>
      <c r="F335" s="488"/>
      <c r="G335" s="120">
        <f>F335*D335</f>
        <v>0</v>
      </c>
      <c r="H335" s="121">
        <v>3.47E-3</v>
      </c>
      <c r="I335" s="121">
        <f>D335*H335</f>
        <v>5.552E-2</v>
      </c>
      <c r="M335" s="3"/>
      <c r="N335" s="3"/>
    </row>
    <row r="336" spans="1:14" ht="14.25" customHeight="1" x14ac:dyDescent="0.2">
      <c r="A336" s="145"/>
      <c r="B336" s="111"/>
      <c r="C336" s="95" t="s">
        <v>308</v>
      </c>
      <c r="D336" s="118"/>
      <c r="E336" s="111"/>
      <c r="F336" s="119"/>
      <c r="G336" s="120"/>
      <c r="H336" s="121"/>
      <c r="I336" s="121"/>
      <c r="M336" s="3"/>
      <c r="N336" s="3"/>
    </row>
    <row r="337" spans="1:14" ht="14.25" customHeight="1" x14ac:dyDescent="0.2">
      <c r="A337" s="145" t="s">
        <v>109</v>
      </c>
      <c r="B337" s="111" t="s">
        <v>309</v>
      </c>
      <c r="C337" s="95" t="s">
        <v>310</v>
      </c>
      <c r="D337" s="118">
        <v>16.899999999999999</v>
      </c>
      <c r="E337" s="111" t="s">
        <v>3</v>
      </c>
      <c r="F337" s="488"/>
      <c r="G337" s="120">
        <f>F337*D337</f>
        <v>0</v>
      </c>
      <c r="H337" s="121">
        <v>5.9000000000000003E-4</v>
      </c>
      <c r="I337" s="121">
        <f>D337*H337</f>
        <v>9.970999999999999E-3</v>
      </c>
      <c r="M337" s="3"/>
      <c r="N337" s="3"/>
    </row>
    <row r="338" spans="1:14" ht="14.25" customHeight="1" x14ac:dyDescent="0.2">
      <c r="A338" s="115"/>
      <c r="B338" s="116"/>
      <c r="C338" s="108" t="s">
        <v>620</v>
      </c>
      <c r="D338" s="155">
        <v>16.899999999999999</v>
      </c>
      <c r="E338" s="116"/>
      <c r="F338" s="156"/>
      <c r="G338" s="157"/>
      <c r="H338" s="389"/>
      <c r="I338" s="389"/>
      <c r="M338" s="3"/>
      <c r="N338" s="3"/>
    </row>
    <row r="339" spans="1:14" ht="14.25" customHeight="1" x14ac:dyDescent="0.2">
      <c r="A339" s="145" t="s">
        <v>47</v>
      </c>
      <c r="B339" s="111" t="s">
        <v>91</v>
      </c>
      <c r="C339" s="95" t="s">
        <v>550</v>
      </c>
      <c r="D339" s="118">
        <v>2.2000000000000002</v>
      </c>
      <c r="E339" s="111" t="s">
        <v>39</v>
      </c>
      <c r="F339" s="488"/>
      <c r="G339" s="120">
        <f>F339*D339</f>
        <v>0</v>
      </c>
      <c r="H339" s="121"/>
      <c r="I339" s="121">
        <f>D339*H339</f>
        <v>0</v>
      </c>
      <c r="M339" s="3"/>
      <c r="N339" s="3"/>
    </row>
    <row r="340" spans="1:14" ht="14.25" customHeight="1" x14ac:dyDescent="0.2">
      <c r="A340" s="145"/>
      <c r="B340" s="111"/>
      <c r="C340" s="281" t="s">
        <v>621</v>
      </c>
      <c r="D340" s="128">
        <v>2.19</v>
      </c>
      <c r="E340" s="111"/>
      <c r="F340" s="119"/>
      <c r="G340" s="120"/>
      <c r="H340" s="121"/>
      <c r="I340" s="121"/>
      <c r="M340" s="3"/>
      <c r="N340" s="3"/>
    </row>
    <row r="341" spans="1:14" ht="14.25" customHeight="1" x14ac:dyDescent="0.2">
      <c r="A341" s="115"/>
      <c r="B341" s="116"/>
      <c r="C341" s="117"/>
      <c r="D341" s="118"/>
      <c r="E341" s="111"/>
      <c r="F341" s="119"/>
      <c r="G341" s="120"/>
      <c r="H341" s="121"/>
      <c r="I341" s="121"/>
      <c r="M341" s="3"/>
      <c r="N341" s="3"/>
    </row>
    <row r="342" spans="1:14" ht="14.25" customHeight="1" x14ac:dyDescent="0.2">
      <c r="A342" s="145" t="s">
        <v>110</v>
      </c>
      <c r="B342" s="111" t="s">
        <v>317</v>
      </c>
      <c r="C342" s="385" t="s">
        <v>316</v>
      </c>
      <c r="D342" s="118">
        <v>22.2</v>
      </c>
      <c r="E342" s="111" t="s">
        <v>3</v>
      </c>
      <c r="F342" s="488"/>
      <c r="G342" s="120">
        <f>F342*D342</f>
        <v>0</v>
      </c>
      <c r="H342" s="121"/>
      <c r="I342" s="121">
        <f>D342*H342</f>
        <v>0</v>
      </c>
      <c r="M342" s="3"/>
      <c r="N342" s="3"/>
    </row>
    <row r="343" spans="1:14" ht="14.25" customHeight="1" x14ac:dyDescent="0.2">
      <c r="A343" s="115"/>
      <c r="B343" s="116"/>
      <c r="C343" s="108" t="s">
        <v>622</v>
      </c>
      <c r="D343" s="155"/>
      <c r="E343" s="116"/>
      <c r="F343" s="156"/>
      <c r="G343" s="157"/>
      <c r="H343" s="389"/>
      <c r="I343" s="389"/>
      <c r="M343" s="3"/>
      <c r="N343" s="3"/>
    </row>
    <row r="344" spans="1:14" ht="14.25" customHeight="1" x14ac:dyDescent="0.2">
      <c r="A344" s="461"/>
      <c r="B344" s="159"/>
      <c r="C344" s="280" t="s">
        <v>623</v>
      </c>
      <c r="D344" s="158">
        <v>22.16</v>
      </c>
      <c r="E344" s="159"/>
      <c r="F344" s="160"/>
      <c r="G344" s="161"/>
      <c r="H344" s="462"/>
      <c r="I344" s="462"/>
      <c r="M344" s="3"/>
      <c r="N344" s="3"/>
    </row>
    <row r="345" spans="1:14" ht="14.25" customHeight="1" x14ac:dyDescent="0.2">
      <c r="A345" s="145" t="s">
        <v>111</v>
      </c>
      <c r="B345" s="111" t="s">
        <v>319</v>
      </c>
      <c r="C345" s="385" t="s">
        <v>318</v>
      </c>
      <c r="D345" s="118">
        <v>18.3</v>
      </c>
      <c r="E345" s="111" t="s">
        <v>39</v>
      </c>
      <c r="F345" s="488"/>
      <c r="G345" s="120">
        <f>F345*D345</f>
        <v>0</v>
      </c>
      <c r="H345" s="121"/>
      <c r="I345" s="121">
        <f>D345*H345</f>
        <v>0</v>
      </c>
      <c r="M345" s="3"/>
      <c r="N345" s="3"/>
    </row>
    <row r="346" spans="1:14" ht="14.25" customHeight="1" thickBot="1" x14ac:dyDescent="0.25">
      <c r="A346" s="362"/>
      <c r="B346" s="96"/>
      <c r="C346" s="394" t="s">
        <v>624</v>
      </c>
      <c r="D346" s="278">
        <v>18.260000000000002</v>
      </c>
      <c r="E346" s="96"/>
      <c r="F346" s="166"/>
      <c r="G346" s="167"/>
      <c r="H346" s="364"/>
      <c r="I346" s="364"/>
      <c r="M346" s="3"/>
      <c r="N346" s="3"/>
    </row>
    <row r="347" spans="1:14" ht="14.25" customHeight="1" x14ac:dyDescent="0.2">
      <c r="A347" s="168"/>
      <c r="B347" s="221" t="s">
        <v>29</v>
      </c>
      <c r="C347" s="170"/>
      <c r="D347" s="222"/>
      <c r="E347" s="169"/>
      <c r="F347" s="233"/>
      <c r="G347" s="223">
        <f>SUM(G332:G346)</f>
        <v>0</v>
      </c>
      <c r="H347" s="179"/>
      <c r="I347" s="424">
        <f>SUM(I332:I346)</f>
        <v>6.5490999999999994E-2</v>
      </c>
      <c r="M347" s="3"/>
      <c r="N347" s="3"/>
    </row>
    <row r="348" spans="1:14" ht="14.25" customHeight="1" thickBot="1" x14ac:dyDescent="0.25">
      <c r="A348" s="224">
        <v>9</v>
      </c>
      <c r="B348" s="96" t="s">
        <v>314</v>
      </c>
      <c r="C348" s="225" t="s">
        <v>315</v>
      </c>
      <c r="D348" s="226">
        <f>SUM(I347)</f>
        <v>6.5490999999999994E-2</v>
      </c>
      <c r="E348" s="96" t="s">
        <v>11</v>
      </c>
      <c r="F348" s="491"/>
      <c r="G348" s="167">
        <f>F348*D348</f>
        <v>0</v>
      </c>
      <c r="H348" s="364"/>
      <c r="I348" s="364"/>
      <c r="M348" s="3"/>
      <c r="N348" s="3"/>
    </row>
    <row r="349" spans="1:14" ht="15.6" customHeight="1" x14ac:dyDescent="0.2">
      <c r="A349" s="437"/>
      <c r="B349" s="688" t="s">
        <v>311</v>
      </c>
      <c r="C349" s="688"/>
      <c r="D349" s="438"/>
      <c r="E349" s="426"/>
      <c r="F349" s="427"/>
      <c r="G349" s="241">
        <f>SUM(G347:G348)</f>
        <v>0</v>
      </c>
      <c r="H349" s="428"/>
      <c r="I349" s="429"/>
      <c r="M349" s="3"/>
      <c r="N349" s="3"/>
    </row>
    <row r="350" spans="1:14" ht="14.25" customHeight="1" x14ac:dyDescent="0.2">
      <c r="A350" s="242"/>
      <c r="B350" s="242"/>
      <c r="C350" s="242"/>
      <c r="D350" s="242"/>
      <c r="E350" s="242"/>
      <c r="F350" s="242"/>
      <c r="G350" s="242"/>
      <c r="H350" s="242"/>
      <c r="I350" s="242"/>
      <c r="M350" s="3"/>
      <c r="N350" s="3"/>
    </row>
    <row r="351" spans="1:14" ht="14.25" customHeight="1" x14ac:dyDescent="0.2">
      <c r="A351" s="282"/>
      <c r="B351" s="243"/>
      <c r="C351" s="243"/>
      <c r="D351" s="243"/>
      <c r="E351" s="243"/>
      <c r="F351" s="243"/>
      <c r="G351" s="243"/>
      <c r="H351" s="243"/>
      <c r="I351" s="243"/>
      <c r="M351" s="3"/>
      <c r="N351" s="3"/>
    </row>
    <row r="352" spans="1:14" ht="16.149999999999999" customHeight="1" x14ac:dyDescent="0.2">
      <c r="A352" s="343" t="s">
        <v>9</v>
      </c>
      <c r="B352" s="122" t="s">
        <v>26</v>
      </c>
      <c r="C352" s="344" t="s">
        <v>27</v>
      </c>
      <c r="D352" s="345"/>
      <c r="E352" s="346"/>
      <c r="F352" s="345"/>
      <c r="G352" s="345"/>
      <c r="H352" s="345"/>
      <c r="I352" s="345"/>
      <c r="M352" s="3"/>
      <c r="N352" s="3"/>
    </row>
    <row r="353" spans="1:14" ht="10.9" customHeight="1" x14ac:dyDescent="0.2">
      <c r="A353" s="343"/>
      <c r="B353" s="347"/>
      <c r="C353" s="348"/>
      <c r="D353" s="345"/>
      <c r="E353" s="346"/>
      <c r="F353" s="345"/>
      <c r="G353" s="345"/>
      <c r="H353" s="345"/>
      <c r="I353" s="345"/>
      <c r="M353" s="3"/>
      <c r="N353" s="3"/>
    </row>
    <row r="354" spans="1:14" ht="15" customHeight="1" thickBot="1" x14ac:dyDescent="0.25">
      <c r="A354" s="349" t="s">
        <v>0</v>
      </c>
      <c r="B354" s="351" t="s">
        <v>7</v>
      </c>
      <c r="C354" s="351" t="s">
        <v>8</v>
      </c>
      <c r="D354" s="351" t="s">
        <v>1</v>
      </c>
      <c r="E354" s="351" t="s">
        <v>2</v>
      </c>
      <c r="F354" s="351" t="s">
        <v>21</v>
      </c>
      <c r="G354" s="351" t="s">
        <v>22</v>
      </c>
      <c r="H354" s="352" t="s">
        <v>23</v>
      </c>
      <c r="I354" s="352" t="s">
        <v>24</v>
      </c>
      <c r="M354" s="3"/>
      <c r="N354" s="3"/>
    </row>
    <row r="355" spans="1:14" ht="14.25" customHeight="1" x14ac:dyDescent="0.2">
      <c r="A355" s="123" t="s">
        <v>40</v>
      </c>
      <c r="B355" s="111" t="s">
        <v>196</v>
      </c>
      <c r="C355" s="95" t="s">
        <v>197</v>
      </c>
      <c r="D355" s="129">
        <v>19.399999999999999</v>
      </c>
      <c r="E355" s="111" t="s">
        <v>39</v>
      </c>
      <c r="F355" s="488"/>
      <c r="G355" s="120">
        <f>D355*F355</f>
        <v>0</v>
      </c>
      <c r="H355" s="121">
        <v>4.7499999999999999E-3</v>
      </c>
      <c r="I355" s="121">
        <f>D355*H355</f>
        <v>9.2149999999999996E-2</v>
      </c>
      <c r="M355" s="3"/>
      <c r="N355" s="3"/>
    </row>
    <row r="356" spans="1:14" ht="14.25" customHeight="1" x14ac:dyDescent="0.2">
      <c r="A356" s="404"/>
      <c r="B356" s="405"/>
      <c r="C356" s="192" t="s">
        <v>625</v>
      </c>
      <c r="D356" s="193"/>
      <c r="E356" s="189"/>
      <c r="F356" s="194"/>
      <c r="G356" s="190"/>
      <c r="H356" s="406"/>
      <c r="I356" s="407"/>
      <c r="M356" s="3"/>
      <c r="N356" s="3"/>
    </row>
    <row r="357" spans="1:14" ht="14.25" customHeight="1" x14ac:dyDescent="0.2">
      <c r="A357" s="404"/>
      <c r="B357" s="405"/>
      <c r="C357" s="192" t="s">
        <v>626</v>
      </c>
      <c r="D357" s="193">
        <v>17.329999999999998</v>
      </c>
      <c r="E357" s="202"/>
      <c r="F357" s="206"/>
      <c r="G357" s="207"/>
      <c r="H357" s="463"/>
      <c r="I357" s="464"/>
      <c r="M357" s="3"/>
      <c r="N357" s="3"/>
    </row>
    <row r="358" spans="1:14" ht="14.25" customHeight="1" x14ac:dyDescent="0.2">
      <c r="A358" s="404"/>
      <c r="B358" s="405"/>
      <c r="C358" s="192" t="s">
        <v>627</v>
      </c>
      <c r="D358" s="193">
        <v>2.0499999999999998</v>
      </c>
      <c r="E358" s="202"/>
      <c r="F358" s="206"/>
      <c r="G358" s="207"/>
      <c r="H358" s="463"/>
      <c r="I358" s="464"/>
      <c r="M358" s="3"/>
      <c r="N358" s="3"/>
    </row>
    <row r="359" spans="1:14" ht="15" customHeight="1" x14ac:dyDescent="0.2">
      <c r="A359" s="145" t="s">
        <v>41</v>
      </c>
      <c r="B359" s="111" t="s">
        <v>183</v>
      </c>
      <c r="C359" s="95" t="s">
        <v>198</v>
      </c>
      <c r="D359" s="129">
        <v>20.2</v>
      </c>
      <c r="E359" s="111" t="s">
        <v>39</v>
      </c>
      <c r="F359" s="488"/>
      <c r="G359" s="120">
        <f>D359*F359</f>
        <v>0</v>
      </c>
      <c r="H359" s="121">
        <v>0.01</v>
      </c>
      <c r="I359" s="121">
        <f>D359*H359</f>
        <v>0.20199999999999999</v>
      </c>
      <c r="K359" s="410"/>
      <c r="M359" s="3"/>
      <c r="N359" s="3"/>
    </row>
    <row r="360" spans="1:14" ht="14.25" customHeight="1" x14ac:dyDescent="0.2">
      <c r="A360" s="245"/>
      <c r="B360" s="245"/>
      <c r="C360" s="127" t="s">
        <v>628</v>
      </c>
      <c r="D360" s="128">
        <v>20.18</v>
      </c>
      <c r="E360" s="245"/>
      <c r="F360" s="245"/>
      <c r="G360" s="245"/>
      <c r="H360" s="245"/>
      <c r="I360" s="245"/>
      <c r="K360" s="410"/>
      <c r="M360" s="3"/>
      <c r="N360" s="3"/>
    </row>
    <row r="361" spans="1:14" ht="14.25" customHeight="1" x14ac:dyDescent="0.2">
      <c r="A361" s="145" t="s">
        <v>42</v>
      </c>
      <c r="B361" s="111" t="s">
        <v>183</v>
      </c>
      <c r="C361" s="319" t="s">
        <v>203</v>
      </c>
      <c r="D361" s="318">
        <v>48.5</v>
      </c>
      <c r="E361" s="111" t="s">
        <v>202</v>
      </c>
      <c r="F361" s="488"/>
      <c r="G361" s="120">
        <f>F361*D361</f>
        <v>0</v>
      </c>
      <c r="H361" s="320">
        <v>1E-3</v>
      </c>
      <c r="I361" s="126">
        <f>H361*D361</f>
        <v>4.8500000000000001E-2</v>
      </c>
      <c r="K361" s="410"/>
      <c r="M361" s="3"/>
      <c r="N361" s="3"/>
    </row>
    <row r="362" spans="1:14" ht="13.15" customHeight="1" x14ac:dyDescent="0.2">
      <c r="A362" s="145"/>
      <c r="B362" s="319"/>
      <c r="C362" s="127" t="s">
        <v>629</v>
      </c>
      <c r="D362" s="128">
        <v>48.5</v>
      </c>
      <c r="E362" s="111"/>
      <c r="F362" s="119"/>
      <c r="G362" s="120"/>
      <c r="H362" s="320"/>
      <c r="I362" s="126"/>
      <c r="K362" s="410"/>
      <c r="M362" s="3"/>
      <c r="N362" s="3"/>
    </row>
    <row r="363" spans="1:14" ht="13.15" customHeight="1" x14ac:dyDescent="0.2">
      <c r="A363" s="145" t="s">
        <v>43</v>
      </c>
      <c r="B363" s="111" t="s">
        <v>578</v>
      </c>
      <c r="C363" s="95" t="s">
        <v>579</v>
      </c>
      <c r="D363" s="129">
        <v>13</v>
      </c>
      <c r="E363" s="111" t="s">
        <v>3</v>
      </c>
      <c r="F363" s="488"/>
      <c r="G363" s="120">
        <f>D363*F363</f>
        <v>0</v>
      </c>
      <c r="H363" s="121">
        <v>1E-4</v>
      </c>
      <c r="I363" s="121">
        <f>D363*H363</f>
        <v>1.3000000000000002E-3</v>
      </c>
      <c r="K363" s="410"/>
      <c r="M363" s="3"/>
      <c r="N363" s="3"/>
    </row>
    <row r="364" spans="1:14" ht="14.25" customHeight="1" x14ac:dyDescent="0.2">
      <c r="A364" s="145"/>
      <c r="B364" s="111"/>
      <c r="C364" s="127" t="s">
        <v>655</v>
      </c>
      <c r="D364" s="128">
        <v>12.63</v>
      </c>
      <c r="E364" s="111"/>
      <c r="F364" s="119"/>
      <c r="G364" s="120"/>
      <c r="H364" s="121"/>
      <c r="I364" s="121"/>
      <c r="K364" s="410"/>
      <c r="M364" s="3"/>
      <c r="N364" s="3"/>
    </row>
    <row r="365" spans="1:14" ht="14.25" customHeight="1" x14ac:dyDescent="0.2">
      <c r="A365" s="145" t="s">
        <v>109</v>
      </c>
      <c r="B365" s="112" t="s">
        <v>325</v>
      </c>
      <c r="C365" s="114" t="s">
        <v>326</v>
      </c>
      <c r="D365" s="129">
        <v>7</v>
      </c>
      <c r="E365" s="111" t="s">
        <v>39</v>
      </c>
      <c r="F365" s="488"/>
      <c r="G365" s="120">
        <f>D365*F365</f>
        <v>0</v>
      </c>
      <c r="H365" s="121"/>
      <c r="I365" s="121">
        <f>D365*H365</f>
        <v>0</v>
      </c>
      <c r="K365" s="410"/>
      <c r="M365" s="3"/>
      <c r="N365" s="3"/>
    </row>
    <row r="366" spans="1:14" ht="14.25" customHeight="1" x14ac:dyDescent="0.2">
      <c r="A366" s="145"/>
      <c r="B366" s="112"/>
      <c r="C366" s="127" t="s">
        <v>630</v>
      </c>
      <c r="D366" s="128">
        <v>7.04</v>
      </c>
      <c r="E366" s="111"/>
      <c r="F366" s="119"/>
      <c r="G366" s="120"/>
      <c r="H366" s="121"/>
      <c r="I366" s="121"/>
      <c r="K366" s="410"/>
      <c r="M366" s="3"/>
      <c r="N366" s="3"/>
    </row>
    <row r="367" spans="1:14" ht="14.25" customHeight="1" x14ac:dyDescent="0.2">
      <c r="A367" s="145" t="s">
        <v>47</v>
      </c>
      <c r="B367" s="112" t="s">
        <v>199</v>
      </c>
      <c r="C367" s="114" t="s">
        <v>191</v>
      </c>
      <c r="D367" s="129">
        <v>19.399999999999999</v>
      </c>
      <c r="E367" s="111" t="s">
        <v>39</v>
      </c>
      <c r="F367" s="488"/>
      <c r="G367" s="120">
        <f>D367*F367</f>
        <v>0</v>
      </c>
      <c r="H367" s="121">
        <v>8.9999999999999998E-4</v>
      </c>
      <c r="I367" s="121">
        <f>D367*H367</f>
        <v>1.746E-2</v>
      </c>
      <c r="K367" s="410"/>
      <c r="M367" s="3"/>
      <c r="N367" s="3"/>
    </row>
    <row r="368" spans="1:14" ht="14.25" customHeight="1" x14ac:dyDescent="0.2">
      <c r="A368" s="145" t="s">
        <v>110</v>
      </c>
      <c r="B368" s="112" t="s">
        <v>91</v>
      </c>
      <c r="C368" s="114" t="s">
        <v>544</v>
      </c>
      <c r="D368" s="129">
        <v>8</v>
      </c>
      <c r="E368" s="111" t="s">
        <v>4</v>
      </c>
      <c r="F368" s="488"/>
      <c r="G368" s="120">
        <f>D368*F368</f>
        <v>0</v>
      </c>
      <c r="H368" s="121"/>
      <c r="I368" s="121">
        <f>D368*H368</f>
        <v>0</v>
      </c>
      <c r="K368" s="410"/>
      <c r="M368" s="3"/>
      <c r="N368" s="3"/>
    </row>
    <row r="369" spans="1:14" ht="14.25" customHeight="1" thickBot="1" x14ac:dyDescent="0.25">
      <c r="A369" s="362" t="s">
        <v>111</v>
      </c>
      <c r="B369" s="113" t="s">
        <v>324</v>
      </c>
      <c r="C369" s="107" t="s">
        <v>329</v>
      </c>
      <c r="D369" s="273">
        <v>19.399999999999999</v>
      </c>
      <c r="E369" s="96" t="s">
        <v>39</v>
      </c>
      <c r="F369" s="491"/>
      <c r="G369" s="167">
        <f>D369*F369</f>
        <v>0</v>
      </c>
      <c r="H369" s="364"/>
      <c r="I369" s="364">
        <f>D369*H369</f>
        <v>0</v>
      </c>
      <c r="K369" s="410"/>
      <c r="M369" s="3"/>
      <c r="N369" s="3"/>
    </row>
    <row r="370" spans="1:14" ht="14.25" customHeight="1" x14ac:dyDescent="0.2">
      <c r="A370" s="445"/>
      <c r="B370" s="221" t="s">
        <v>29</v>
      </c>
      <c r="C370" s="217"/>
      <c r="D370" s="255"/>
      <c r="E370" s="217"/>
      <c r="F370" s="233"/>
      <c r="G370" s="266">
        <f>SUM(G355:G369)</f>
        <v>0</v>
      </c>
      <c r="H370" s="217"/>
      <c r="I370" s="257">
        <f>SUM(I355:I369)</f>
        <v>0.36140999999999995</v>
      </c>
      <c r="K370" s="410"/>
      <c r="M370" s="3"/>
      <c r="N370" s="3"/>
    </row>
    <row r="371" spans="1:14" ht="14.25" customHeight="1" thickBot="1" x14ac:dyDescent="0.25">
      <c r="A371" s="224">
        <v>9</v>
      </c>
      <c r="B371" s="96" t="s">
        <v>327</v>
      </c>
      <c r="C371" s="225" t="s">
        <v>328</v>
      </c>
      <c r="D371" s="226">
        <f>I370</f>
        <v>0.36140999999999995</v>
      </c>
      <c r="E371" s="96" t="s">
        <v>11</v>
      </c>
      <c r="F371" s="491"/>
      <c r="G371" s="167">
        <f>D371*F371</f>
        <v>0</v>
      </c>
      <c r="H371" s="364"/>
      <c r="I371" s="364"/>
      <c r="K371" s="410"/>
      <c r="M371" s="3"/>
      <c r="N371" s="3"/>
    </row>
    <row r="372" spans="1:14" ht="15.6" customHeight="1" x14ac:dyDescent="0.2">
      <c r="A372" s="258"/>
      <c r="B372" s="688" t="s">
        <v>107</v>
      </c>
      <c r="C372" s="688"/>
      <c r="D372" s="142"/>
      <c r="E372" s="142"/>
      <c r="F372" s="214"/>
      <c r="G372" s="143">
        <f>SUM(G370:G371)</f>
        <v>0</v>
      </c>
      <c r="H372" s="142"/>
      <c r="I372" s="217"/>
      <c r="M372" s="3"/>
      <c r="N372" s="3"/>
    </row>
    <row r="373" spans="1:14" ht="14.25" customHeight="1" x14ac:dyDescent="0.2">
      <c r="A373" s="282"/>
      <c r="B373" s="243"/>
      <c r="C373" s="243"/>
      <c r="D373" s="243"/>
      <c r="E373" s="243"/>
      <c r="F373" s="243"/>
      <c r="G373" s="243"/>
      <c r="H373" s="243"/>
      <c r="I373" s="243"/>
      <c r="M373" s="3"/>
      <c r="N373" s="3"/>
    </row>
    <row r="374" spans="1:14" ht="14.25" customHeight="1" x14ac:dyDescent="0.2">
      <c r="A374" s="282"/>
      <c r="B374" s="243"/>
      <c r="C374" s="243"/>
      <c r="D374" s="243"/>
      <c r="E374" s="243"/>
      <c r="F374" s="243"/>
      <c r="G374" s="243"/>
      <c r="H374" s="243"/>
      <c r="I374" s="243"/>
      <c r="M374" s="3"/>
      <c r="N374" s="3"/>
    </row>
    <row r="375" spans="1:14" ht="16.149999999999999" customHeight="1" x14ac:dyDescent="0.2">
      <c r="A375" s="343" t="s">
        <v>9</v>
      </c>
      <c r="B375" s="122" t="s">
        <v>156</v>
      </c>
      <c r="C375" s="344" t="s">
        <v>157</v>
      </c>
      <c r="D375" s="345"/>
      <c r="E375" s="346"/>
      <c r="F375" s="345"/>
      <c r="G375" s="345"/>
      <c r="H375" s="345"/>
      <c r="I375" s="345"/>
      <c r="M375" s="3"/>
      <c r="N375" s="3"/>
    </row>
    <row r="376" spans="1:14" ht="10.9" customHeight="1" x14ac:dyDescent="0.2">
      <c r="A376" s="343"/>
      <c r="B376" s="347"/>
      <c r="C376" s="348"/>
      <c r="D376" s="345"/>
      <c r="E376" s="346"/>
      <c r="F376" s="345"/>
      <c r="G376" s="345"/>
      <c r="H376" s="345"/>
      <c r="I376" s="345"/>
      <c r="M376" s="3"/>
      <c r="N376" s="3"/>
    </row>
    <row r="377" spans="1:14" ht="15" customHeight="1" thickBot="1" x14ac:dyDescent="0.25">
      <c r="A377" s="349" t="s">
        <v>0</v>
      </c>
      <c r="B377" s="351" t="s">
        <v>7</v>
      </c>
      <c r="C377" s="351" t="s">
        <v>8</v>
      </c>
      <c r="D377" s="351" t="s">
        <v>1</v>
      </c>
      <c r="E377" s="351" t="s">
        <v>2</v>
      </c>
      <c r="F377" s="351" t="s">
        <v>21</v>
      </c>
      <c r="G377" s="351" t="s">
        <v>22</v>
      </c>
      <c r="H377" s="352" t="s">
        <v>23</v>
      </c>
      <c r="I377" s="352" t="s">
        <v>24</v>
      </c>
      <c r="M377" s="3"/>
      <c r="N377" s="3"/>
    </row>
    <row r="378" spans="1:14" ht="14.25" customHeight="1" x14ac:dyDescent="0.2">
      <c r="A378" s="283">
        <v>1</v>
      </c>
      <c r="B378" s="465" t="s">
        <v>158</v>
      </c>
      <c r="C378" s="465" t="s">
        <v>631</v>
      </c>
      <c r="D378" s="466">
        <v>1.9</v>
      </c>
      <c r="E378" s="284" t="s">
        <v>39</v>
      </c>
      <c r="F378" s="488"/>
      <c r="G378" s="230">
        <f>D378*F378</f>
        <v>0</v>
      </c>
      <c r="H378" s="467"/>
      <c r="I378" s="467"/>
      <c r="K378" s="434"/>
      <c r="M378" s="3"/>
      <c r="N378" s="3"/>
    </row>
    <row r="379" spans="1:14" ht="14.25" customHeight="1" x14ac:dyDescent="0.2">
      <c r="A379" s="177"/>
      <c r="B379" s="468"/>
      <c r="C379" s="469" t="s">
        <v>632</v>
      </c>
      <c r="D379" s="470">
        <v>1.88</v>
      </c>
      <c r="E379" s="116"/>
      <c r="F379" s="156"/>
      <c r="G379" s="120"/>
      <c r="H379" s="402"/>
      <c r="I379" s="402"/>
      <c r="K379" s="434"/>
      <c r="M379" s="3"/>
      <c r="N379" s="3"/>
    </row>
    <row r="380" spans="1:14" ht="14.25" customHeight="1" thickBot="1" x14ac:dyDescent="0.25">
      <c r="A380" s="224">
        <v>2</v>
      </c>
      <c r="B380" s="471" t="s">
        <v>91</v>
      </c>
      <c r="C380" s="471" t="s">
        <v>545</v>
      </c>
      <c r="D380" s="472">
        <v>1</v>
      </c>
      <c r="E380" s="96" t="s">
        <v>4</v>
      </c>
      <c r="F380" s="491"/>
      <c r="G380" s="130">
        <f>D380*F380</f>
        <v>0</v>
      </c>
      <c r="H380" s="352"/>
      <c r="I380" s="352"/>
      <c r="K380" s="434"/>
      <c r="M380" s="3"/>
      <c r="N380" s="3"/>
    </row>
    <row r="381" spans="1:14" ht="15.6" customHeight="1" x14ac:dyDescent="0.2">
      <c r="A381" s="258"/>
      <c r="B381" s="688" t="s">
        <v>159</v>
      </c>
      <c r="C381" s="688"/>
      <c r="D381" s="141"/>
      <c r="E381" s="142"/>
      <c r="F381" s="214"/>
      <c r="G381" s="143">
        <f>SUM(G378:G380)</f>
        <v>0</v>
      </c>
      <c r="H381" s="142"/>
      <c r="I381" s="217"/>
      <c r="M381" s="3"/>
      <c r="N381" s="3"/>
    </row>
    <row r="382" spans="1:14" ht="14.25" customHeight="1" x14ac:dyDescent="0.2">
      <c r="A382" s="282"/>
      <c r="B382" s="243"/>
      <c r="C382" s="243"/>
      <c r="D382" s="243"/>
      <c r="E382" s="243"/>
      <c r="F382" s="243"/>
      <c r="G382" s="243"/>
      <c r="H382" s="243"/>
      <c r="I382" s="243"/>
      <c r="M382" s="3"/>
      <c r="N382" s="3"/>
    </row>
    <row r="383" spans="1:14" ht="15" customHeight="1" x14ac:dyDescent="0.2">
      <c r="A383" s="282"/>
      <c r="B383" s="243"/>
      <c r="C383" s="243"/>
      <c r="D383" s="243"/>
      <c r="E383" s="243"/>
      <c r="F383" s="243"/>
      <c r="G383" s="243"/>
      <c r="H383" s="243"/>
      <c r="I383" s="243"/>
      <c r="M383" s="3"/>
      <c r="N383" s="3"/>
    </row>
    <row r="384" spans="1:14" ht="16.149999999999999" customHeight="1" x14ac:dyDescent="0.2">
      <c r="A384" s="343" t="s">
        <v>9</v>
      </c>
      <c r="B384" s="122" t="s">
        <v>37</v>
      </c>
      <c r="C384" s="344" t="s">
        <v>38</v>
      </c>
      <c r="D384" s="345"/>
      <c r="E384" s="346"/>
      <c r="F384" s="345"/>
      <c r="G384" s="345"/>
      <c r="H384" s="345"/>
      <c r="I384" s="345"/>
      <c r="M384" s="3"/>
      <c r="N384" s="3"/>
    </row>
    <row r="385" spans="1:20" ht="10.9" customHeight="1" x14ac:dyDescent="0.2">
      <c r="A385" s="343"/>
      <c r="B385" s="347"/>
      <c r="C385" s="348"/>
      <c r="D385" s="345"/>
      <c r="E385" s="346"/>
      <c r="F385" s="345"/>
      <c r="G385" s="345"/>
      <c r="H385" s="345"/>
      <c r="I385" s="345"/>
      <c r="M385" s="3"/>
      <c r="N385" s="3"/>
    </row>
    <row r="386" spans="1:20" ht="15" customHeight="1" thickBot="1" x14ac:dyDescent="0.25">
      <c r="A386" s="349" t="s">
        <v>0</v>
      </c>
      <c r="B386" s="350" t="s">
        <v>7</v>
      </c>
      <c r="C386" s="350" t="s">
        <v>8</v>
      </c>
      <c r="D386" s="350" t="s">
        <v>1</v>
      </c>
      <c r="E386" s="350" t="s">
        <v>2</v>
      </c>
      <c r="F386" s="350" t="s">
        <v>21</v>
      </c>
      <c r="G386" s="351" t="s">
        <v>22</v>
      </c>
      <c r="H386" s="352" t="s">
        <v>23</v>
      </c>
      <c r="I386" s="352" t="s">
        <v>24</v>
      </c>
      <c r="M386" s="3"/>
      <c r="N386" s="3"/>
    </row>
    <row r="387" spans="1:20" ht="13.15" customHeight="1" x14ac:dyDescent="0.2">
      <c r="A387" s="283">
        <v>1</v>
      </c>
      <c r="B387" s="473" t="s">
        <v>187</v>
      </c>
      <c r="C387" s="473" t="s">
        <v>188</v>
      </c>
      <c r="D387" s="474">
        <v>10.9</v>
      </c>
      <c r="E387" s="284" t="s">
        <v>39</v>
      </c>
      <c r="F387" s="497"/>
      <c r="G387" s="230">
        <f>D387*F387</f>
        <v>0</v>
      </c>
      <c r="H387" s="475">
        <v>1E-4</v>
      </c>
      <c r="I387" s="121">
        <f>D387*H387</f>
        <v>1.09E-3</v>
      </c>
      <c r="J387" s="82"/>
      <c r="K387" s="82"/>
      <c r="M387" s="3"/>
      <c r="N387" s="3"/>
    </row>
    <row r="388" spans="1:20" ht="14.25" customHeight="1" x14ac:dyDescent="0.2">
      <c r="A388" s="173">
        <v>2</v>
      </c>
      <c r="B388" s="285" t="s">
        <v>261</v>
      </c>
      <c r="C388" s="245" t="s">
        <v>656</v>
      </c>
      <c r="D388" s="118">
        <v>47.3</v>
      </c>
      <c r="E388" s="286" t="s">
        <v>39</v>
      </c>
      <c r="F388" s="488"/>
      <c r="G388" s="120">
        <f>D388*F388</f>
        <v>0</v>
      </c>
      <c r="H388" s="476">
        <v>1.4999999999999999E-4</v>
      </c>
      <c r="I388" s="121">
        <f>D388*H388</f>
        <v>7.0949999999999989E-3</v>
      </c>
      <c r="K388" s="477"/>
      <c r="M388" s="3"/>
      <c r="N388" s="3"/>
    </row>
    <row r="389" spans="1:20" ht="14.25" customHeight="1" thickBot="1" x14ac:dyDescent="0.25">
      <c r="A389" s="287"/>
      <c r="B389" s="288"/>
      <c r="C389" s="289" t="s">
        <v>633</v>
      </c>
      <c r="D389" s="290">
        <v>47.3</v>
      </c>
      <c r="E389" s="291"/>
      <c r="F389" s="166"/>
      <c r="G389" s="167"/>
      <c r="H389" s="478"/>
      <c r="I389" s="478"/>
      <c r="K389" s="477"/>
      <c r="M389" s="3"/>
      <c r="N389" s="3"/>
    </row>
    <row r="390" spans="1:20" ht="15.6" customHeight="1" x14ac:dyDescent="0.2">
      <c r="A390" s="258"/>
      <c r="B390" s="688" t="s">
        <v>108</v>
      </c>
      <c r="C390" s="688"/>
      <c r="D390" s="142"/>
      <c r="E390" s="142"/>
      <c r="F390" s="214"/>
      <c r="G390" s="292">
        <f>SUM(G387:G389)</f>
        <v>0</v>
      </c>
      <c r="H390" s="140"/>
      <c r="I390" s="293">
        <f>SUM(I387:I389)</f>
        <v>8.1849999999999996E-3</v>
      </c>
      <c r="M390" s="3"/>
      <c r="N390" s="3"/>
    </row>
    <row r="391" spans="1:20" ht="14.25" customHeight="1" x14ac:dyDescent="0.2">
      <c r="A391" s="282"/>
      <c r="B391" s="365"/>
      <c r="C391" s="365"/>
      <c r="D391" s="243"/>
      <c r="E391" s="243"/>
      <c r="F391" s="243"/>
      <c r="G391" s="367"/>
      <c r="H391" s="243"/>
      <c r="I391" s="243"/>
      <c r="M391" s="3"/>
      <c r="N391" s="3"/>
    </row>
    <row r="392" spans="1:20" ht="15" customHeight="1" x14ac:dyDescent="0.2">
      <c r="A392" s="282"/>
      <c r="B392" s="243"/>
      <c r="C392" s="243"/>
      <c r="D392" s="243"/>
      <c r="E392" s="243"/>
      <c r="F392" s="243"/>
      <c r="G392" s="243"/>
      <c r="H392" s="243"/>
      <c r="I392" s="243"/>
      <c r="M392" s="3"/>
      <c r="N392" s="3"/>
    </row>
    <row r="393" spans="1:20" ht="16.149999999999999" customHeight="1" x14ac:dyDescent="0.2">
      <c r="A393" s="343" t="s">
        <v>9</v>
      </c>
      <c r="B393" s="122" t="s">
        <v>452</v>
      </c>
      <c r="C393" s="344" t="s">
        <v>146</v>
      </c>
      <c r="D393" s="345"/>
      <c r="E393" s="346"/>
      <c r="F393" s="345"/>
      <c r="G393" s="345"/>
      <c r="H393" s="345"/>
      <c r="I393" s="345"/>
      <c r="M393" s="3"/>
      <c r="N393" s="3"/>
    </row>
    <row r="394" spans="1:20" ht="10.9" customHeight="1" x14ac:dyDescent="0.2">
      <c r="A394" s="343"/>
      <c r="B394" s="347"/>
      <c r="C394" s="348"/>
      <c r="D394" s="345"/>
      <c r="E394" s="346"/>
      <c r="F394" s="345"/>
      <c r="G394" s="345"/>
      <c r="H394" s="345"/>
      <c r="I394" s="345"/>
      <c r="M394" s="3"/>
      <c r="N394" s="3"/>
      <c r="O394" s="3"/>
      <c r="P394" s="3"/>
      <c r="Q394" s="3"/>
      <c r="R394" s="3"/>
      <c r="S394" s="3"/>
      <c r="T394" s="3"/>
    </row>
    <row r="395" spans="1:20" ht="15" customHeight="1" thickBot="1" x14ac:dyDescent="0.25">
      <c r="A395" s="349" t="s">
        <v>0</v>
      </c>
      <c r="B395" s="351" t="s">
        <v>7</v>
      </c>
      <c r="C395" s="351" t="s">
        <v>8</v>
      </c>
      <c r="D395" s="350" t="s">
        <v>1</v>
      </c>
      <c r="E395" s="350" t="s">
        <v>2</v>
      </c>
      <c r="F395" s="350" t="s">
        <v>21</v>
      </c>
      <c r="G395" s="351" t="s">
        <v>22</v>
      </c>
      <c r="H395" s="352" t="s">
        <v>23</v>
      </c>
      <c r="I395" s="352" t="s">
        <v>24</v>
      </c>
      <c r="M395" s="3"/>
      <c r="N395" s="3"/>
    </row>
    <row r="396" spans="1:20" ht="13.15" customHeight="1" x14ac:dyDescent="0.2">
      <c r="A396" s="123" t="s">
        <v>40</v>
      </c>
      <c r="B396" s="231" t="s">
        <v>453</v>
      </c>
      <c r="C396" s="231" t="s">
        <v>454</v>
      </c>
      <c r="D396" s="294">
        <v>3</v>
      </c>
      <c r="E396" s="231" t="s">
        <v>3</v>
      </c>
      <c r="F396" s="502"/>
      <c r="G396" s="295">
        <f t="shared" ref="G396:G425" si="15">D396*F396</f>
        <v>0</v>
      </c>
      <c r="H396" s="479"/>
      <c r="I396" s="479"/>
      <c r="M396" s="3"/>
      <c r="N396" s="3"/>
    </row>
    <row r="397" spans="1:20" ht="14.25" customHeight="1" x14ac:dyDescent="0.2">
      <c r="A397" s="145" t="s">
        <v>41</v>
      </c>
      <c r="B397" s="238" t="s">
        <v>262</v>
      </c>
      <c r="C397" s="238" t="s">
        <v>268</v>
      </c>
      <c r="D397" s="296">
        <v>16</v>
      </c>
      <c r="E397" s="238" t="s">
        <v>144</v>
      </c>
      <c r="F397" s="503"/>
      <c r="G397" s="297">
        <f t="shared" si="15"/>
        <v>0</v>
      </c>
      <c r="H397" s="480"/>
      <c r="I397" s="480"/>
      <c r="M397" s="3"/>
      <c r="N397" s="3"/>
    </row>
    <row r="398" spans="1:20" ht="14.25" customHeight="1" x14ac:dyDescent="0.2">
      <c r="A398" s="145" t="s">
        <v>42</v>
      </c>
      <c r="B398" s="238" t="s">
        <v>455</v>
      </c>
      <c r="C398" s="238" t="s">
        <v>456</v>
      </c>
      <c r="D398" s="296">
        <v>4</v>
      </c>
      <c r="E398" s="238" t="s">
        <v>144</v>
      </c>
      <c r="F398" s="503"/>
      <c r="G398" s="297">
        <f t="shared" si="15"/>
        <v>0</v>
      </c>
      <c r="H398" s="480"/>
      <c r="I398" s="480"/>
      <c r="M398" s="3"/>
      <c r="N398" s="3"/>
    </row>
    <row r="399" spans="1:20" ht="14.25" customHeight="1" x14ac:dyDescent="0.2">
      <c r="A399" s="145" t="s">
        <v>43</v>
      </c>
      <c r="B399" s="238" t="s">
        <v>455</v>
      </c>
      <c r="C399" s="238" t="s">
        <v>457</v>
      </c>
      <c r="D399" s="296">
        <v>3</v>
      </c>
      <c r="E399" s="238" t="s">
        <v>144</v>
      </c>
      <c r="F399" s="503"/>
      <c r="G399" s="297">
        <f t="shared" si="15"/>
        <v>0</v>
      </c>
      <c r="H399" s="480"/>
      <c r="I399" s="480"/>
      <c r="M399" s="3"/>
      <c r="N399" s="3"/>
    </row>
    <row r="400" spans="1:20" ht="14.25" customHeight="1" x14ac:dyDescent="0.2">
      <c r="A400" s="145" t="s">
        <v>109</v>
      </c>
      <c r="B400" s="238" t="s">
        <v>458</v>
      </c>
      <c r="C400" s="238" t="s">
        <v>459</v>
      </c>
      <c r="D400" s="296">
        <v>7</v>
      </c>
      <c r="E400" s="238" t="s">
        <v>144</v>
      </c>
      <c r="F400" s="503"/>
      <c r="G400" s="297">
        <f t="shared" si="15"/>
        <v>0</v>
      </c>
      <c r="H400" s="480"/>
      <c r="I400" s="480"/>
      <c r="M400" s="3"/>
      <c r="N400" s="3"/>
    </row>
    <row r="401" spans="1:14" ht="15" customHeight="1" x14ac:dyDescent="0.2">
      <c r="A401" s="145" t="s">
        <v>47</v>
      </c>
      <c r="B401" s="238" t="s">
        <v>460</v>
      </c>
      <c r="C401" s="238" t="s">
        <v>461</v>
      </c>
      <c r="D401" s="296">
        <v>1</v>
      </c>
      <c r="E401" s="238" t="s">
        <v>144</v>
      </c>
      <c r="F401" s="503"/>
      <c r="G401" s="297">
        <f t="shared" si="15"/>
        <v>0</v>
      </c>
      <c r="H401" s="480"/>
      <c r="I401" s="480"/>
      <c r="M401" s="3"/>
      <c r="N401" s="3"/>
    </row>
    <row r="402" spans="1:14" ht="14.25" customHeight="1" x14ac:dyDescent="0.2">
      <c r="A402" s="145" t="s">
        <v>110</v>
      </c>
      <c r="B402" s="238" t="s">
        <v>462</v>
      </c>
      <c r="C402" s="238" t="s">
        <v>463</v>
      </c>
      <c r="D402" s="296">
        <v>8</v>
      </c>
      <c r="E402" s="238" t="s">
        <v>144</v>
      </c>
      <c r="F402" s="503"/>
      <c r="G402" s="297">
        <f t="shared" si="15"/>
        <v>0</v>
      </c>
      <c r="H402" s="480"/>
      <c r="I402" s="480"/>
      <c r="M402" s="3"/>
      <c r="N402" s="3"/>
    </row>
    <row r="403" spans="1:14" ht="14.25" customHeight="1" x14ac:dyDescent="0.2">
      <c r="A403" s="145" t="s">
        <v>111</v>
      </c>
      <c r="B403" s="238" t="s">
        <v>464</v>
      </c>
      <c r="C403" s="238" t="s">
        <v>465</v>
      </c>
      <c r="D403" s="296">
        <v>3</v>
      </c>
      <c r="E403" s="238" t="s">
        <v>144</v>
      </c>
      <c r="F403" s="503"/>
      <c r="G403" s="297">
        <f t="shared" si="15"/>
        <v>0</v>
      </c>
      <c r="H403" s="480"/>
      <c r="I403" s="480"/>
      <c r="M403" s="3"/>
      <c r="N403" s="3"/>
    </row>
    <row r="404" spans="1:14" x14ac:dyDescent="0.2">
      <c r="A404" s="145" t="s">
        <v>112</v>
      </c>
      <c r="B404" s="238" t="s">
        <v>466</v>
      </c>
      <c r="C404" s="238" t="s">
        <v>269</v>
      </c>
      <c r="D404" s="296">
        <v>1</v>
      </c>
      <c r="E404" s="238" t="s">
        <v>144</v>
      </c>
      <c r="F404" s="503"/>
      <c r="G404" s="297">
        <f t="shared" si="15"/>
        <v>0</v>
      </c>
      <c r="H404" s="480"/>
      <c r="I404" s="480"/>
      <c r="M404" s="3"/>
      <c r="N404" s="3"/>
    </row>
    <row r="405" spans="1:14" ht="10.5" customHeight="1" x14ac:dyDescent="0.2">
      <c r="A405" s="145" t="s">
        <v>113</v>
      </c>
      <c r="B405" s="238" t="s">
        <v>467</v>
      </c>
      <c r="C405" s="238" t="s">
        <v>468</v>
      </c>
      <c r="D405" s="296">
        <v>1</v>
      </c>
      <c r="E405" s="238" t="s">
        <v>144</v>
      </c>
      <c r="F405" s="503"/>
      <c r="G405" s="297">
        <f t="shared" si="15"/>
        <v>0</v>
      </c>
      <c r="H405" s="480"/>
      <c r="I405" s="480"/>
      <c r="M405" s="3"/>
      <c r="N405" s="3"/>
    </row>
    <row r="406" spans="1:14" ht="15" customHeight="1" x14ac:dyDescent="0.2">
      <c r="A406" s="145" t="s">
        <v>114</v>
      </c>
      <c r="B406" s="238" t="s">
        <v>469</v>
      </c>
      <c r="C406" s="238" t="s">
        <v>470</v>
      </c>
      <c r="D406" s="296">
        <v>2</v>
      </c>
      <c r="E406" s="238" t="s">
        <v>144</v>
      </c>
      <c r="F406" s="503"/>
      <c r="G406" s="297">
        <f t="shared" si="15"/>
        <v>0</v>
      </c>
      <c r="H406" s="480"/>
      <c r="I406" s="480"/>
      <c r="M406" s="3"/>
      <c r="N406" s="3"/>
    </row>
    <row r="407" spans="1:14" ht="14.25" customHeight="1" x14ac:dyDescent="0.2">
      <c r="A407" s="145" t="s">
        <v>115</v>
      </c>
      <c r="B407" s="238" t="s">
        <v>471</v>
      </c>
      <c r="C407" s="246" t="s">
        <v>472</v>
      </c>
      <c r="D407" s="296">
        <v>2</v>
      </c>
      <c r="E407" s="238" t="s">
        <v>144</v>
      </c>
      <c r="F407" s="503"/>
      <c r="G407" s="297">
        <f t="shared" si="15"/>
        <v>0</v>
      </c>
      <c r="H407" s="480"/>
      <c r="I407" s="480"/>
      <c r="M407" s="3"/>
      <c r="N407" s="3"/>
    </row>
    <row r="408" spans="1:14" ht="14.25" customHeight="1" x14ac:dyDescent="0.2">
      <c r="A408" s="145" t="s">
        <v>116</v>
      </c>
      <c r="B408" s="238" t="s">
        <v>473</v>
      </c>
      <c r="C408" s="238" t="s">
        <v>634</v>
      </c>
      <c r="D408" s="296">
        <v>2</v>
      </c>
      <c r="E408" s="238" t="s">
        <v>144</v>
      </c>
      <c r="F408" s="503"/>
      <c r="G408" s="297">
        <f t="shared" si="15"/>
        <v>0</v>
      </c>
      <c r="H408" s="480"/>
      <c r="I408" s="480"/>
      <c r="M408" s="3"/>
      <c r="N408" s="3"/>
    </row>
    <row r="409" spans="1:14" ht="14.25" customHeight="1" x14ac:dyDescent="0.2">
      <c r="A409" s="145" t="s">
        <v>161</v>
      </c>
      <c r="B409" s="238" t="s">
        <v>473</v>
      </c>
      <c r="C409" s="238" t="s">
        <v>635</v>
      </c>
      <c r="D409" s="296">
        <v>1</v>
      </c>
      <c r="E409" s="238" t="s">
        <v>144</v>
      </c>
      <c r="F409" s="503"/>
      <c r="G409" s="297">
        <f t="shared" si="15"/>
        <v>0</v>
      </c>
      <c r="H409" s="480"/>
      <c r="I409" s="480"/>
      <c r="M409" s="3"/>
      <c r="N409" s="3"/>
    </row>
    <row r="410" spans="1:14" ht="14.25" customHeight="1" x14ac:dyDescent="0.2">
      <c r="A410" s="145" t="s">
        <v>162</v>
      </c>
      <c r="B410" s="238" t="s">
        <v>474</v>
      </c>
      <c r="C410" s="238" t="s">
        <v>475</v>
      </c>
      <c r="D410" s="296">
        <v>1</v>
      </c>
      <c r="E410" s="238" t="s">
        <v>144</v>
      </c>
      <c r="F410" s="503"/>
      <c r="G410" s="297">
        <f t="shared" si="15"/>
        <v>0</v>
      </c>
      <c r="H410" s="480"/>
      <c r="I410" s="480"/>
      <c r="M410" s="3"/>
      <c r="N410" s="3"/>
    </row>
    <row r="411" spans="1:14" ht="14.25" customHeight="1" x14ac:dyDescent="0.2">
      <c r="A411" s="145" t="s">
        <v>137</v>
      </c>
      <c r="B411" s="238" t="s">
        <v>263</v>
      </c>
      <c r="C411" s="246" t="s">
        <v>270</v>
      </c>
      <c r="D411" s="296">
        <v>4</v>
      </c>
      <c r="E411" s="238" t="s">
        <v>144</v>
      </c>
      <c r="F411" s="503"/>
      <c r="G411" s="297">
        <f t="shared" si="15"/>
        <v>0</v>
      </c>
      <c r="H411" s="480"/>
      <c r="I411" s="480"/>
      <c r="M411" s="3"/>
      <c r="N411" s="3"/>
    </row>
    <row r="412" spans="1:14" ht="14.25" customHeight="1" x14ac:dyDescent="0.2">
      <c r="A412" s="145" t="s">
        <v>169</v>
      </c>
      <c r="B412" s="238" t="s">
        <v>476</v>
      </c>
      <c r="C412" s="238" t="s">
        <v>477</v>
      </c>
      <c r="D412" s="296">
        <v>4</v>
      </c>
      <c r="E412" s="238" t="s">
        <v>144</v>
      </c>
      <c r="F412" s="503"/>
      <c r="G412" s="297">
        <f t="shared" si="15"/>
        <v>0</v>
      </c>
      <c r="H412" s="480"/>
      <c r="I412" s="480"/>
      <c r="M412" s="3"/>
      <c r="N412" s="3"/>
    </row>
    <row r="413" spans="1:14" ht="14.25" customHeight="1" x14ac:dyDescent="0.2">
      <c r="A413" s="145" t="s">
        <v>170</v>
      </c>
      <c r="B413" s="238" t="s">
        <v>478</v>
      </c>
      <c r="C413" s="246" t="s">
        <v>479</v>
      </c>
      <c r="D413" s="296">
        <v>1</v>
      </c>
      <c r="E413" s="238" t="s">
        <v>144</v>
      </c>
      <c r="F413" s="503"/>
      <c r="G413" s="297">
        <f t="shared" si="15"/>
        <v>0</v>
      </c>
      <c r="H413" s="480"/>
      <c r="I413" s="480"/>
      <c r="M413" s="3"/>
      <c r="N413" s="3"/>
    </row>
    <row r="414" spans="1:14" ht="14.25" customHeight="1" x14ac:dyDescent="0.2">
      <c r="A414" s="145" t="s">
        <v>171</v>
      </c>
      <c r="B414" s="238" t="s">
        <v>478</v>
      </c>
      <c r="C414" s="246" t="s">
        <v>480</v>
      </c>
      <c r="D414" s="296">
        <v>1</v>
      </c>
      <c r="E414" s="238" t="s">
        <v>144</v>
      </c>
      <c r="F414" s="503"/>
      <c r="G414" s="297">
        <f t="shared" si="15"/>
        <v>0</v>
      </c>
      <c r="H414" s="480"/>
      <c r="I414" s="480"/>
      <c r="M414" s="3"/>
      <c r="N414" s="3"/>
    </row>
    <row r="415" spans="1:14" ht="14.25" customHeight="1" x14ac:dyDescent="0.2">
      <c r="A415" s="145" t="s">
        <v>257</v>
      </c>
      <c r="B415" s="238" t="s">
        <v>481</v>
      </c>
      <c r="C415" s="238" t="s">
        <v>482</v>
      </c>
      <c r="D415" s="296">
        <v>1</v>
      </c>
      <c r="E415" s="238" t="s">
        <v>144</v>
      </c>
      <c r="F415" s="503"/>
      <c r="G415" s="297">
        <f t="shared" si="15"/>
        <v>0</v>
      </c>
      <c r="H415" s="480"/>
      <c r="I415" s="480"/>
      <c r="M415" s="3"/>
      <c r="N415" s="3"/>
    </row>
    <row r="416" spans="1:14" ht="14.25" customHeight="1" x14ac:dyDescent="0.2">
      <c r="A416" s="145" t="s">
        <v>258</v>
      </c>
      <c r="B416" s="246" t="s">
        <v>483</v>
      </c>
      <c r="C416" s="246" t="s">
        <v>484</v>
      </c>
      <c r="D416" s="296">
        <v>4</v>
      </c>
      <c r="E416" s="238" t="s">
        <v>144</v>
      </c>
      <c r="F416" s="503"/>
      <c r="G416" s="297">
        <f t="shared" si="15"/>
        <v>0</v>
      </c>
      <c r="H416" s="480"/>
      <c r="I416" s="480"/>
      <c r="M416" s="3"/>
      <c r="N416" s="3"/>
    </row>
    <row r="417" spans="1:14" ht="14.25" customHeight="1" x14ac:dyDescent="0.2">
      <c r="A417" s="145" t="s">
        <v>259</v>
      </c>
      <c r="B417" s="246" t="s">
        <v>483</v>
      </c>
      <c r="C417" s="246" t="s">
        <v>485</v>
      </c>
      <c r="D417" s="296">
        <v>1</v>
      </c>
      <c r="E417" s="238" t="s">
        <v>144</v>
      </c>
      <c r="F417" s="503"/>
      <c r="G417" s="297">
        <f t="shared" si="15"/>
        <v>0</v>
      </c>
      <c r="H417" s="480"/>
      <c r="I417" s="480"/>
      <c r="M417" s="3"/>
      <c r="N417" s="3"/>
    </row>
    <row r="418" spans="1:14" ht="14.25" customHeight="1" x14ac:dyDescent="0.2">
      <c r="A418" s="145" t="s">
        <v>260</v>
      </c>
      <c r="B418" s="238" t="s">
        <v>486</v>
      </c>
      <c r="C418" s="238" t="s">
        <v>636</v>
      </c>
      <c r="D418" s="296">
        <v>5</v>
      </c>
      <c r="E418" s="238" t="s">
        <v>3</v>
      </c>
      <c r="F418" s="503"/>
      <c r="G418" s="297">
        <f t="shared" si="15"/>
        <v>0</v>
      </c>
      <c r="H418" s="480"/>
      <c r="I418" s="480"/>
      <c r="M418" s="3"/>
      <c r="N418" s="3"/>
    </row>
    <row r="419" spans="1:14" ht="14.25" customHeight="1" x14ac:dyDescent="0.2">
      <c r="A419" s="145" t="s">
        <v>172</v>
      </c>
      <c r="B419" s="238" t="s">
        <v>264</v>
      </c>
      <c r="C419" s="238" t="s">
        <v>271</v>
      </c>
      <c r="D419" s="296">
        <v>25</v>
      </c>
      <c r="E419" s="238" t="s">
        <v>3</v>
      </c>
      <c r="F419" s="503"/>
      <c r="G419" s="297">
        <f t="shared" si="15"/>
        <v>0</v>
      </c>
      <c r="H419" s="480"/>
      <c r="I419" s="480"/>
      <c r="M419" s="3"/>
      <c r="N419" s="3"/>
    </row>
    <row r="420" spans="1:14" ht="14.25" customHeight="1" x14ac:dyDescent="0.2">
      <c r="A420" s="145" t="s">
        <v>365</v>
      </c>
      <c r="B420" s="238" t="s">
        <v>265</v>
      </c>
      <c r="C420" s="238" t="s">
        <v>637</v>
      </c>
      <c r="D420" s="296">
        <v>5</v>
      </c>
      <c r="E420" s="238" t="s">
        <v>3</v>
      </c>
      <c r="F420" s="503"/>
      <c r="G420" s="297">
        <f t="shared" si="15"/>
        <v>0</v>
      </c>
      <c r="H420" s="480"/>
      <c r="I420" s="480"/>
      <c r="M420" s="3"/>
      <c r="N420" s="3"/>
    </row>
    <row r="421" spans="1:14" ht="14.25" customHeight="1" x14ac:dyDescent="0.2">
      <c r="A421" s="145" t="s">
        <v>366</v>
      </c>
      <c r="B421" s="238" t="s">
        <v>266</v>
      </c>
      <c r="C421" s="238" t="s">
        <v>638</v>
      </c>
      <c r="D421" s="296">
        <v>12</v>
      </c>
      <c r="E421" s="238" t="s">
        <v>3</v>
      </c>
      <c r="F421" s="503"/>
      <c r="G421" s="297">
        <f t="shared" si="15"/>
        <v>0</v>
      </c>
      <c r="H421" s="480"/>
      <c r="I421" s="480"/>
      <c r="M421" s="3"/>
      <c r="N421" s="3"/>
    </row>
    <row r="422" spans="1:14" ht="14.25" customHeight="1" x14ac:dyDescent="0.2">
      <c r="A422" s="145" t="s">
        <v>367</v>
      </c>
      <c r="B422" s="238" t="s">
        <v>266</v>
      </c>
      <c r="C422" s="238" t="s">
        <v>487</v>
      </c>
      <c r="D422" s="296">
        <v>40</v>
      </c>
      <c r="E422" s="238" t="s">
        <v>3</v>
      </c>
      <c r="F422" s="503"/>
      <c r="G422" s="297">
        <f t="shared" si="15"/>
        <v>0</v>
      </c>
      <c r="H422" s="480"/>
      <c r="I422" s="480"/>
      <c r="M422" s="3"/>
      <c r="N422" s="3"/>
    </row>
    <row r="423" spans="1:14" ht="14.25" customHeight="1" x14ac:dyDescent="0.2">
      <c r="A423" s="145" t="s">
        <v>184</v>
      </c>
      <c r="B423" s="238" t="s">
        <v>267</v>
      </c>
      <c r="C423" s="238" t="s">
        <v>488</v>
      </c>
      <c r="D423" s="296">
        <v>60</v>
      </c>
      <c r="E423" s="238" t="s">
        <v>3</v>
      </c>
      <c r="F423" s="503"/>
      <c r="G423" s="297">
        <f t="shared" si="15"/>
        <v>0</v>
      </c>
      <c r="H423" s="480"/>
      <c r="I423" s="480"/>
      <c r="M423" s="3"/>
      <c r="N423" s="3"/>
    </row>
    <row r="424" spans="1:14" ht="14.25" customHeight="1" x14ac:dyDescent="0.2">
      <c r="A424" s="145" t="s">
        <v>449</v>
      </c>
      <c r="B424" s="238" t="s">
        <v>489</v>
      </c>
      <c r="C424" s="238" t="s">
        <v>490</v>
      </c>
      <c r="D424" s="296">
        <v>15</v>
      </c>
      <c r="E424" s="238" t="s">
        <v>3</v>
      </c>
      <c r="F424" s="503"/>
      <c r="G424" s="297">
        <f t="shared" si="15"/>
        <v>0</v>
      </c>
      <c r="H424" s="480"/>
      <c r="I424" s="480"/>
      <c r="M424" s="3"/>
      <c r="N424" s="3"/>
    </row>
    <row r="425" spans="1:14" ht="14.25" customHeight="1" thickBot="1" x14ac:dyDescent="0.25">
      <c r="A425" s="362" t="s">
        <v>252</v>
      </c>
      <c r="B425" s="263" t="s">
        <v>491</v>
      </c>
      <c r="C425" s="263" t="s">
        <v>492</v>
      </c>
      <c r="D425" s="298">
        <v>3</v>
      </c>
      <c r="E425" s="240" t="s">
        <v>3</v>
      </c>
      <c r="F425" s="504"/>
      <c r="G425" s="299">
        <f t="shared" si="15"/>
        <v>0</v>
      </c>
      <c r="H425" s="352"/>
      <c r="I425" s="352"/>
      <c r="M425" s="3"/>
      <c r="N425" s="3"/>
    </row>
    <row r="426" spans="1:14" ht="15.6" customHeight="1" x14ac:dyDescent="0.2">
      <c r="A426" s="258"/>
      <c r="B426" s="688" t="s">
        <v>493</v>
      </c>
      <c r="C426" s="688"/>
      <c r="D426" s="142"/>
      <c r="E426" s="142"/>
      <c r="F426" s="214"/>
      <c r="G426" s="292">
        <f>SUM(G396:G425)</f>
        <v>0</v>
      </c>
      <c r="H426" s="140"/>
      <c r="I426" s="217"/>
      <c r="M426" s="3"/>
      <c r="N426" s="3"/>
    </row>
    <row r="427" spans="1:14" ht="14.25" customHeight="1" x14ac:dyDescent="0.2">
      <c r="A427" s="243"/>
      <c r="B427" s="243"/>
      <c r="C427" s="243"/>
      <c r="D427" s="243"/>
      <c r="E427" s="243"/>
      <c r="F427" s="243"/>
      <c r="G427" s="243"/>
      <c r="H427" s="243"/>
      <c r="I427" s="243"/>
      <c r="M427" s="3"/>
      <c r="N427" s="3"/>
    </row>
    <row r="428" spans="1:14" ht="14.25" customHeight="1" x14ac:dyDescent="0.2">
      <c r="A428" s="243"/>
      <c r="B428" s="243"/>
      <c r="C428" s="243"/>
      <c r="D428" s="243"/>
      <c r="E428" s="243"/>
      <c r="F428" s="243"/>
      <c r="G428" s="243"/>
      <c r="H428" s="243"/>
      <c r="I428" s="243"/>
      <c r="M428" s="3"/>
      <c r="N428" s="3"/>
    </row>
    <row r="429" spans="1:14" ht="16.149999999999999" customHeight="1" x14ac:dyDescent="0.2">
      <c r="A429" s="343" t="s">
        <v>9</v>
      </c>
      <c r="B429" s="122" t="s">
        <v>494</v>
      </c>
      <c r="C429" s="344" t="s">
        <v>495</v>
      </c>
      <c r="D429" s="345"/>
      <c r="E429" s="346"/>
      <c r="F429" s="345"/>
      <c r="G429" s="345"/>
      <c r="H429" s="345"/>
      <c r="I429" s="345"/>
      <c r="M429" s="3"/>
      <c r="N429" s="3"/>
    </row>
    <row r="430" spans="1:14" ht="10.9" customHeight="1" x14ac:dyDescent="0.2">
      <c r="A430" s="343"/>
      <c r="B430" s="347"/>
      <c r="C430" s="348"/>
      <c r="D430" s="345"/>
      <c r="E430" s="346"/>
      <c r="F430" s="345"/>
      <c r="G430" s="345"/>
      <c r="H430" s="345"/>
      <c r="I430" s="345"/>
      <c r="M430" s="3"/>
      <c r="N430" s="3"/>
    </row>
    <row r="431" spans="1:14" ht="15" customHeight="1" thickBot="1" x14ac:dyDescent="0.25">
      <c r="A431" s="349" t="s">
        <v>0</v>
      </c>
      <c r="B431" s="351" t="s">
        <v>7</v>
      </c>
      <c r="C431" s="351" t="s">
        <v>8</v>
      </c>
      <c r="D431" s="350" t="s">
        <v>1</v>
      </c>
      <c r="E431" s="350" t="s">
        <v>2</v>
      </c>
      <c r="F431" s="350" t="s">
        <v>21</v>
      </c>
      <c r="G431" s="351" t="s">
        <v>22</v>
      </c>
      <c r="H431" s="352" t="s">
        <v>23</v>
      </c>
      <c r="I431" s="352" t="s">
        <v>24</v>
      </c>
      <c r="M431" s="3"/>
      <c r="N431" s="3"/>
    </row>
    <row r="432" spans="1:14" ht="14.25" customHeight="1" x14ac:dyDescent="0.2">
      <c r="A432" s="123" t="s">
        <v>40</v>
      </c>
      <c r="B432" s="231" t="s">
        <v>496</v>
      </c>
      <c r="C432" s="231" t="s">
        <v>497</v>
      </c>
      <c r="D432" s="294">
        <v>30</v>
      </c>
      <c r="E432" s="231" t="s">
        <v>3</v>
      </c>
      <c r="F432" s="502"/>
      <c r="G432" s="294">
        <f>D432*F432</f>
        <v>0</v>
      </c>
      <c r="H432" s="217"/>
      <c r="I432" s="217"/>
      <c r="M432" s="3"/>
      <c r="N432" s="3"/>
    </row>
    <row r="433" spans="1:9" ht="14.25" customHeight="1" thickBot="1" x14ac:dyDescent="0.25">
      <c r="A433" s="362" t="s">
        <v>41</v>
      </c>
      <c r="B433" s="240" t="s">
        <v>498</v>
      </c>
      <c r="C433" s="240" t="s">
        <v>499</v>
      </c>
      <c r="D433" s="298">
        <v>30</v>
      </c>
      <c r="E433" s="240" t="s">
        <v>3</v>
      </c>
      <c r="F433" s="504"/>
      <c r="G433" s="298">
        <f>D433*F433</f>
        <v>0</v>
      </c>
      <c r="H433" s="300"/>
      <c r="I433" s="300"/>
    </row>
    <row r="434" spans="1:9" ht="15.6" customHeight="1" x14ac:dyDescent="0.2">
      <c r="A434" s="258"/>
      <c r="B434" s="688" t="s">
        <v>500</v>
      </c>
      <c r="C434" s="688"/>
      <c r="D434" s="142"/>
      <c r="E434" s="142"/>
      <c r="F434" s="214"/>
      <c r="G434" s="292">
        <f>SUM(G432:G433)</f>
        <v>0</v>
      </c>
      <c r="H434" s="140"/>
      <c r="I434" s="217"/>
    </row>
    <row r="435" spans="1:9" ht="14.25" customHeight="1" x14ac:dyDescent="0.2">
      <c r="A435" s="243"/>
      <c r="B435" s="243"/>
      <c r="C435" s="243"/>
      <c r="D435" s="243"/>
      <c r="E435" s="243"/>
      <c r="F435" s="243"/>
      <c r="G435" s="243"/>
      <c r="H435" s="243"/>
      <c r="I435" s="243"/>
    </row>
    <row r="436" spans="1:9" ht="14.25" customHeight="1" x14ac:dyDescent="0.2">
      <c r="A436" s="243"/>
      <c r="B436" s="243"/>
      <c r="C436" s="243"/>
      <c r="D436" s="243"/>
      <c r="E436" s="243"/>
      <c r="F436" s="243"/>
      <c r="G436" s="243"/>
      <c r="H436" s="243"/>
      <c r="I436" s="243"/>
    </row>
    <row r="437" spans="1:9" ht="16.149999999999999" customHeight="1" x14ac:dyDescent="0.2">
      <c r="A437" s="343" t="s">
        <v>9</v>
      </c>
      <c r="B437" s="122" t="s">
        <v>275</v>
      </c>
      <c r="C437" s="344" t="s">
        <v>501</v>
      </c>
      <c r="D437" s="345"/>
      <c r="E437" s="346"/>
      <c r="F437" s="345"/>
      <c r="G437" s="345"/>
      <c r="H437" s="345"/>
      <c r="I437" s="345"/>
    </row>
    <row r="438" spans="1:9" ht="10.15" customHeight="1" x14ac:dyDescent="0.2">
      <c r="A438" s="343"/>
      <c r="B438" s="347"/>
      <c r="C438" s="348"/>
      <c r="D438" s="345"/>
      <c r="E438" s="346"/>
      <c r="F438" s="345"/>
      <c r="G438" s="345"/>
      <c r="H438" s="345"/>
      <c r="I438" s="345"/>
    </row>
    <row r="439" spans="1:9" ht="15" customHeight="1" thickBot="1" x14ac:dyDescent="0.25">
      <c r="A439" s="349" t="s">
        <v>0</v>
      </c>
      <c r="B439" s="351" t="s">
        <v>7</v>
      </c>
      <c r="C439" s="351" t="s">
        <v>8</v>
      </c>
      <c r="D439" s="350" t="s">
        <v>1</v>
      </c>
      <c r="E439" s="350" t="s">
        <v>2</v>
      </c>
      <c r="F439" s="350" t="s">
        <v>21</v>
      </c>
      <c r="G439" s="351" t="s">
        <v>22</v>
      </c>
      <c r="H439" s="352" t="s">
        <v>23</v>
      </c>
      <c r="I439" s="352" t="s">
        <v>24</v>
      </c>
    </row>
    <row r="440" spans="1:9" ht="14.25" customHeight="1" x14ac:dyDescent="0.2">
      <c r="A440" s="123" t="s">
        <v>40</v>
      </c>
      <c r="B440" s="301">
        <v>345</v>
      </c>
      <c r="C440" s="231" t="s">
        <v>502</v>
      </c>
      <c r="D440" s="294">
        <v>3</v>
      </c>
      <c r="E440" s="231" t="s">
        <v>3</v>
      </c>
      <c r="F440" s="502"/>
      <c r="G440" s="295">
        <f t="shared" ref="G440:G471" si="16">D440*F440</f>
        <v>0</v>
      </c>
      <c r="H440" s="217"/>
      <c r="I440" s="217"/>
    </row>
    <row r="441" spans="1:9" ht="15" customHeight="1" x14ac:dyDescent="0.2">
      <c r="A441" s="145" t="s">
        <v>41</v>
      </c>
      <c r="B441" s="302">
        <v>345</v>
      </c>
      <c r="C441" s="246" t="s">
        <v>503</v>
      </c>
      <c r="D441" s="296">
        <v>16</v>
      </c>
      <c r="E441" s="246" t="s">
        <v>144</v>
      </c>
      <c r="F441" s="503"/>
      <c r="G441" s="297">
        <f t="shared" si="16"/>
        <v>0</v>
      </c>
      <c r="H441" s="245"/>
      <c r="I441" s="245"/>
    </row>
    <row r="442" spans="1:9" ht="13.15" customHeight="1" x14ac:dyDescent="0.2">
      <c r="A442" s="145" t="s">
        <v>42</v>
      </c>
      <c r="B442" s="302">
        <v>345</v>
      </c>
      <c r="C442" s="238" t="s">
        <v>504</v>
      </c>
      <c r="D442" s="296">
        <v>4</v>
      </c>
      <c r="E442" s="238" t="s">
        <v>144</v>
      </c>
      <c r="F442" s="503"/>
      <c r="G442" s="297">
        <f t="shared" si="16"/>
        <v>0</v>
      </c>
      <c r="H442" s="245"/>
      <c r="I442" s="245"/>
    </row>
    <row r="443" spans="1:9" ht="15" customHeight="1" x14ac:dyDescent="0.2">
      <c r="A443" s="145" t="s">
        <v>43</v>
      </c>
      <c r="B443" s="302">
        <v>345</v>
      </c>
      <c r="C443" s="238" t="s">
        <v>505</v>
      </c>
      <c r="D443" s="296">
        <v>3</v>
      </c>
      <c r="E443" s="238" t="s">
        <v>144</v>
      </c>
      <c r="F443" s="503"/>
      <c r="G443" s="297">
        <f t="shared" si="16"/>
        <v>0</v>
      </c>
      <c r="H443" s="245"/>
      <c r="I443" s="245"/>
    </row>
    <row r="444" spans="1:9" ht="14.25" customHeight="1" x14ac:dyDescent="0.2">
      <c r="A444" s="145" t="s">
        <v>109</v>
      </c>
      <c r="B444" s="238"/>
      <c r="C444" s="246" t="s">
        <v>461</v>
      </c>
      <c r="D444" s="296">
        <v>1</v>
      </c>
      <c r="E444" s="238" t="s">
        <v>144</v>
      </c>
      <c r="F444" s="503"/>
      <c r="G444" s="297">
        <f t="shared" si="16"/>
        <v>0</v>
      </c>
      <c r="H444" s="245"/>
      <c r="I444" s="245"/>
    </row>
    <row r="445" spans="1:9" ht="14.25" customHeight="1" x14ac:dyDescent="0.2">
      <c r="A445" s="145" t="s">
        <v>47</v>
      </c>
      <c r="B445" s="302">
        <v>345</v>
      </c>
      <c r="C445" s="246" t="s">
        <v>506</v>
      </c>
      <c r="D445" s="296">
        <v>1</v>
      </c>
      <c r="E445" s="238" t="s">
        <v>144</v>
      </c>
      <c r="F445" s="503"/>
      <c r="G445" s="297">
        <f t="shared" si="16"/>
        <v>0</v>
      </c>
      <c r="H445" s="245"/>
      <c r="I445" s="245"/>
    </row>
    <row r="446" spans="1:9" x14ac:dyDescent="0.2">
      <c r="A446" s="145" t="s">
        <v>110</v>
      </c>
      <c r="B446" s="302">
        <v>345</v>
      </c>
      <c r="C446" s="238" t="s">
        <v>507</v>
      </c>
      <c r="D446" s="296">
        <v>1</v>
      </c>
      <c r="E446" s="238" t="s">
        <v>144</v>
      </c>
      <c r="F446" s="503"/>
      <c r="G446" s="297">
        <f t="shared" si="16"/>
        <v>0</v>
      </c>
      <c r="H446" s="245"/>
      <c r="I446" s="245"/>
    </row>
    <row r="447" spans="1:9" x14ac:dyDescent="0.2">
      <c r="A447" s="145" t="s">
        <v>111</v>
      </c>
      <c r="B447" s="302">
        <v>345</v>
      </c>
      <c r="C447" s="238" t="s">
        <v>508</v>
      </c>
      <c r="D447" s="296">
        <v>2</v>
      </c>
      <c r="E447" s="238" t="s">
        <v>144</v>
      </c>
      <c r="F447" s="503"/>
      <c r="G447" s="297">
        <f t="shared" si="16"/>
        <v>0</v>
      </c>
      <c r="H447" s="245"/>
      <c r="I447" s="245"/>
    </row>
    <row r="448" spans="1:9" x14ac:dyDescent="0.2">
      <c r="A448" s="145" t="s">
        <v>112</v>
      </c>
      <c r="B448" s="302">
        <v>345</v>
      </c>
      <c r="C448" s="238" t="s">
        <v>509</v>
      </c>
      <c r="D448" s="296">
        <v>2</v>
      </c>
      <c r="E448" s="238" t="s">
        <v>144</v>
      </c>
      <c r="F448" s="503"/>
      <c r="G448" s="297">
        <f t="shared" si="16"/>
        <v>0</v>
      </c>
      <c r="H448" s="245"/>
      <c r="I448" s="245"/>
    </row>
    <row r="449" spans="1:9" x14ac:dyDescent="0.2">
      <c r="A449" s="145" t="s">
        <v>113</v>
      </c>
      <c r="B449" s="302">
        <v>345</v>
      </c>
      <c r="C449" s="246" t="s">
        <v>580</v>
      </c>
      <c r="D449" s="296">
        <v>7</v>
      </c>
      <c r="E449" s="238" t="s">
        <v>144</v>
      </c>
      <c r="F449" s="503"/>
      <c r="G449" s="297">
        <f t="shared" si="16"/>
        <v>0</v>
      </c>
      <c r="H449" s="245"/>
      <c r="I449" s="245"/>
    </row>
    <row r="450" spans="1:9" ht="13.15" customHeight="1" x14ac:dyDescent="0.2">
      <c r="A450" s="145" t="s">
        <v>114</v>
      </c>
      <c r="B450" s="302">
        <v>345</v>
      </c>
      <c r="C450" s="246" t="s">
        <v>581</v>
      </c>
      <c r="D450" s="296">
        <v>5</v>
      </c>
      <c r="E450" s="238" t="s">
        <v>144</v>
      </c>
      <c r="F450" s="503"/>
      <c r="G450" s="297">
        <f>D450*F450</f>
        <v>0</v>
      </c>
      <c r="H450" s="245"/>
      <c r="I450" s="245"/>
    </row>
    <row r="451" spans="1:9" ht="15" customHeight="1" x14ac:dyDescent="0.2">
      <c r="A451" s="145" t="s">
        <v>115</v>
      </c>
      <c r="B451" s="302">
        <v>345</v>
      </c>
      <c r="C451" s="246" t="s">
        <v>582</v>
      </c>
      <c r="D451" s="296">
        <v>2</v>
      </c>
      <c r="E451" s="238" t="s">
        <v>144</v>
      </c>
      <c r="F451" s="503"/>
      <c r="G451" s="297">
        <f>D451*F451</f>
        <v>0</v>
      </c>
      <c r="H451" s="245"/>
      <c r="I451" s="245"/>
    </row>
    <row r="452" spans="1:9" ht="14.25" customHeight="1" x14ac:dyDescent="0.2">
      <c r="A452" s="145" t="s">
        <v>116</v>
      </c>
      <c r="B452" s="302">
        <v>358</v>
      </c>
      <c r="C452" s="246" t="s">
        <v>510</v>
      </c>
      <c r="D452" s="296">
        <v>1</v>
      </c>
      <c r="E452" s="246" t="s">
        <v>144</v>
      </c>
      <c r="F452" s="503"/>
      <c r="G452" s="297">
        <f t="shared" si="16"/>
        <v>0</v>
      </c>
      <c r="H452" s="245"/>
      <c r="I452" s="245"/>
    </row>
    <row r="453" spans="1:9" ht="14.25" customHeight="1" x14ac:dyDescent="0.2">
      <c r="A453" s="145" t="s">
        <v>161</v>
      </c>
      <c r="B453" s="302">
        <v>345</v>
      </c>
      <c r="C453" s="246" t="s">
        <v>272</v>
      </c>
      <c r="D453" s="296">
        <v>4</v>
      </c>
      <c r="E453" s="238" t="s">
        <v>144</v>
      </c>
      <c r="F453" s="503"/>
      <c r="G453" s="297">
        <f t="shared" si="16"/>
        <v>0</v>
      </c>
      <c r="H453" s="245"/>
      <c r="I453" s="245"/>
    </row>
    <row r="454" spans="1:9" ht="14.25" customHeight="1" x14ac:dyDescent="0.2">
      <c r="A454" s="145" t="s">
        <v>162</v>
      </c>
      <c r="B454" s="302">
        <v>345</v>
      </c>
      <c r="C454" s="246" t="s">
        <v>511</v>
      </c>
      <c r="D454" s="296">
        <v>4</v>
      </c>
      <c r="E454" s="238" t="s">
        <v>144</v>
      </c>
      <c r="F454" s="503"/>
      <c r="G454" s="297">
        <f t="shared" si="16"/>
        <v>0</v>
      </c>
      <c r="H454" s="245"/>
      <c r="I454" s="245"/>
    </row>
    <row r="455" spans="1:9" ht="14.25" customHeight="1" x14ac:dyDescent="0.2">
      <c r="A455" s="145" t="s">
        <v>137</v>
      </c>
      <c r="B455" s="302">
        <v>345</v>
      </c>
      <c r="C455" s="246" t="s">
        <v>512</v>
      </c>
      <c r="D455" s="296">
        <v>1</v>
      </c>
      <c r="E455" s="238" t="s">
        <v>144</v>
      </c>
      <c r="F455" s="503"/>
      <c r="G455" s="297">
        <f t="shared" si="16"/>
        <v>0</v>
      </c>
      <c r="H455" s="245"/>
      <c r="I455" s="245"/>
    </row>
    <row r="456" spans="1:9" ht="14.25" customHeight="1" x14ac:dyDescent="0.2">
      <c r="A456" s="145" t="s">
        <v>169</v>
      </c>
      <c r="B456" s="302">
        <v>345</v>
      </c>
      <c r="C456" s="246" t="s">
        <v>513</v>
      </c>
      <c r="D456" s="296">
        <v>1</v>
      </c>
      <c r="E456" s="238" t="s">
        <v>144</v>
      </c>
      <c r="F456" s="503"/>
      <c r="G456" s="297">
        <f t="shared" si="16"/>
        <v>0</v>
      </c>
      <c r="H456" s="245"/>
      <c r="I456" s="245"/>
    </row>
    <row r="457" spans="1:9" ht="14.25" customHeight="1" x14ac:dyDescent="0.2">
      <c r="A457" s="145" t="s">
        <v>170</v>
      </c>
      <c r="B457" s="302">
        <v>345</v>
      </c>
      <c r="C457" s="246" t="s">
        <v>514</v>
      </c>
      <c r="D457" s="296">
        <v>1</v>
      </c>
      <c r="E457" s="238" t="s">
        <v>144</v>
      </c>
      <c r="F457" s="503"/>
      <c r="G457" s="297">
        <f t="shared" si="16"/>
        <v>0</v>
      </c>
      <c r="H457" s="245"/>
      <c r="I457" s="245"/>
    </row>
    <row r="458" spans="1:9" ht="14.25" customHeight="1" x14ac:dyDescent="0.2">
      <c r="A458" s="145" t="s">
        <v>171</v>
      </c>
      <c r="B458" s="302">
        <v>358</v>
      </c>
      <c r="C458" s="246" t="s">
        <v>515</v>
      </c>
      <c r="D458" s="296">
        <v>2</v>
      </c>
      <c r="E458" s="246" t="s">
        <v>144</v>
      </c>
      <c r="F458" s="503"/>
      <c r="G458" s="297">
        <f t="shared" si="16"/>
        <v>0</v>
      </c>
      <c r="H458" s="245"/>
      <c r="I458" s="245"/>
    </row>
    <row r="459" spans="1:9" ht="14.25" customHeight="1" x14ac:dyDescent="0.2">
      <c r="A459" s="145" t="s">
        <v>257</v>
      </c>
      <c r="B459" s="302">
        <v>358</v>
      </c>
      <c r="C459" s="246" t="s">
        <v>639</v>
      </c>
      <c r="D459" s="296">
        <v>1</v>
      </c>
      <c r="E459" s="246" t="s">
        <v>144</v>
      </c>
      <c r="F459" s="503"/>
      <c r="G459" s="297">
        <f t="shared" si="16"/>
        <v>0</v>
      </c>
      <c r="H459" s="245"/>
      <c r="I459" s="245"/>
    </row>
    <row r="460" spans="1:9" ht="14.25" customHeight="1" x14ac:dyDescent="0.2">
      <c r="A460" s="145" t="s">
        <v>258</v>
      </c>
      <c r="B460" s="302">
        <v>354</v>
      </c>
      <c r="C460" s="238" t="s">
        <v>516</v>
      </c>
      <c r="D460" s="296">
        <v>1</v>
      </c>
      <c r="E460" s="238" t="s">
        <v>144</v>
      </c>
      <c r="F460" s="503"/>
      <c r="G460" s="297">
        <f t="shared" si="16"/>
        <v>0</v>
      </c>
      <c r="H460" s="245"/>
      <c r="I460" s="245"/>
    </row>
    <row r="461" spans="1:9" ht="14.25" customHeight="1" x14ac:dyDescent="0.2">
      <c r="A461" s="145" t="s">
        <v>259</v>
      </c>
      <c r="B461" s="302">
        <v>354</v>
      </c>
      <c r="C461" s="246" t="s">
        <v>273</v>
      </c>
      <c r="D461" s="296">
        <v>10</v>
      </c>
      <c r="E461" s="238" t="s">
        <v>144</v>
      </c>
      <c r="F461" s="503"/>
      <c r="G461" s="297">
        <f t="shared" si="16"/>
        <v>0</v>
      </c>
      <c r="H461" s="245"/>
      <c r="I461" s="245"/>
    </row>
    <row r="462" spans="1:9" ht="14.25" customHeight="1" x14ac:dyDescent="0.2">
      <c r="A462" s="145" t="s">
        <v>260</v>
      </c>
      <c r="B462" s="302">
        <v>341</v>
      </c>
      <c r="C462" s="238" t="s">
        <v>274</v>
      </c>
      <c r="D462" s="296">
        <v>30</v>
      </c>
      <c r="E462" s="238" t="s">
        <v>3</v>
      </c>
      <c r="F462" s="503"/>
      <c r="G462" s="297">
        <f t="shared" si="16"/>
        <v>0</v>
      </c>
      <c r="H462" s="245"/>
      <c r="I462" s="245"/>
    </row>
    <row r="463" spans="1:9" ht="14.25" customHeight="1" x14ac:dyDescent="0.2">
      <c r="A463" s="145" t="s">
        <v>172</v>
      </c>
      <c r="B463" s="302">
        <v>341</v>
      </c>
      <c r="C463" s="238" t="s">
        <v>517</v>
      </c>
      <c r="D463" s="296">
        <v>5</v>
      </c>
      <c r="E463" s="238" t="s">
        <v>3</v>
      </c>
      <c r="F463" s="503"/>
      <c r="G463" s="297">
        <f t="shared" si="16"/>
        <v>0</v>
      </c>
      <c r="H463" s="245"/>
      <c r="I463" s="245"/>
    </row>
    <row r="464" spans="1:9" ht="14.25" customHeight="1" x14ac:dyDescent="0.2">
      <c r="A464" s="145" t="s">
        <v>365</v>
      </c>
      <c r="B464" s="302">
        <v>341</v>
      </c>
      <c r="C464" s="238" t="s">
        <v>518</v>
      </c>
      <c r="D464" s="296">
        <v>12</v>
      </c>
      <c r="E464" s="238" t="s">
        <v>3</v>
      </c>
      <c r="F464" s="503"/>
      <c r="G464" s="297">
        <f t="shared" si="16"/>
        <v>0</v>
      </c>
      <c r="H464" s="245"/>
      <c r="I464" s="245"/>
    </row>
    <row r="465" spans="1:9" ht="14.25" customHeight="1" x14ac:dyDescent="0.2">
      <c r="A465" s="145" t="s">
        <v>366</v>
      </c>
      <c r="B465" s="302">
        <v>341</v>
      </c>
      <c r="C465" s="238" t="s">
        <v>487</v>
      </c>
      <c r="D465" s="296">
        <v>40</v>
      </c>
      <c r="E465" s="238" t="s">
        <v>3</v>
      </c>
      <c r="F465" s="503"/>
      <c r="G465" s="297">
        <f t="shared" si="16"/>
        <v>0</v>
      </c>
      <c r="H465" s="245"/>
      <c r="I465" s="245"/>
    </row>
    <row r="466" spans="1:9" ht="14.25" customHeight="1" x14ac:dyDescent="0.2">
      <c r="A466" s="145" t="s">
        <v>367</v>
      </c>
      <c r="B466" s="302">
        <v>341</v>
      </c>
      <c r="C466" s="238" t="s">
        <v>488</v>
      </c>
      <c r="D466" s="296">
        <v>60</v>
      </c>
      <c r="E466" s="238" t="s">
        <v>3</v>
      </c>
      <c r="F466" s="503"/>
      <c r="G466" s="297">
        <f t="shared" si="16"/>
        <v>0</v>
      </c>
      <c r="H466" s="245"/>
      <c r="I466" s="245"/>
    </row>
    <row r="467" spans="1:9" ht="14.25" customHeight="1" x14ac:dyDescent="0.2">
      <c r="A467" s="145" t="s">
        <v>184</v>
      </c>
      <c r="B467" s="302">
        <v>341</v>
      </c>
      <c r="C467" s="246" t="s">
        <v>519</v>
      </c>
      <c r="D467" s="296">
        <v>3</v>
      </c>
      <c r="E467" s="238" t="s">
        <v>3</v>
      </c>
      <c r="F467" s="503"/>
      <c r="G467" s="297">
        <f t="shared" si="16"/>
        <v>0</v>
      </c>
      <c r="H467" s="245"/>
      <c r="I467" s="245"/>
    </row>
    <row r="468" spans="1:9" ht="14.25" customHeight="1" x14ac:dyDescent="0.2">
      <c r="A468" s="145" t="s">
        <v>449</v>
      </c>
      <c r="B468" s="302">
        <v>348</v>
      </c>
      <c r="C468" s="246" t="s">
        <v>564</v>
      </c>
      <c r="D468" s="296">
        <v>1</v>
      </c>
      <c r="E468" s="238" t="s">
        <v>144</v>
      </c>
      <c r="F468" s="503"/>
      <c r="G468" s="297">
        <f>D468*F468</f>
        <v>0</v>
      </c>
      <c r="H468" s="245"/>
      <c r="I468" s="245"/>
    </row>
    <row r="469" spans="1:9" ht="14.25" customHeight="1" x14ac:dyDescent="0.2">
      <c r="A469" s="145" t="s">
        <v>252</v>
      </c>
      <c r="B469" s="302">
        <v>348</v>
      </c>
      <c r="C469" s="246" t="s">
        <v>565</v>
      </c>
      <c r="D469" s="296">
        <v>1</v>
      </c>
      <c r="E469" s="238" t="s">
        <v>144</v>
      </c>
      <c r="F469" s="503"/>
      <c r="G469" s="297">
        <f>D469*F469</f>
        <v>0</v>
      </c>
      <c r="H469" s="245"/>
      <c r="I469" s="245"/>
    </row>
    <row r="470" spans="1:9" ht="14.25" customHeight="1" x14ac:dyDescent="0.2">
      <c r="A470" s="145" t="s">
        <v>299</v>
      </c>
      <c r="B470" s="302">
        <v>348</v>
      </c>
      <c r="C470" s="246" t="s">
        <v>566</v>
      </c>
      <c r="D470" s="296">
        <v>1</v>
      </c>
      <c r="E470" s="238" t="s">
        <v>144</v>
      </c>
      <c r="F470" s="503"/>
      <c r="G470" s="297">
        <f>D470*F470</f>
        <v>0</v>
      </c>
      <c r="H470" s="245"/>
      <c r="I470" s="245"/>
    </row>
    <row r="471" spans="1:9" ht="14.25" customHeight="1" thickBot="1" x14ac:dyDescent="0.25">
      <c r="A471" s="313" t="s">
        <v>300</v>
      </c>
      <c r="B471" s="481">
        <v>348</v>
      </c>
      <c r="C471" s="314" t="s">
        <v>567</v>
      </c>
      <c r="D471" s="482">
        <v>1</v>
      </c>
      <c r="E471" s="483" t="s">
        <v>144</v>
      </c>
      <c r="F471" s="505"/>
      <c r="G471" s="484">
        <f t="shared" si="16"/>
        <v>0</v>
      </c>
      <c r="H471" s="315"/>
      <c r="I471" s="315"/>
    </row>
    <row r="472" spans="1:9" ht="14.25" customHeight="1" x14ac:dyDescent="0.2">
      <c r="A472" s="409"/>
      <c r="B472" s="303" t="s">
        <v>29</v>
      </c>
      <c r="C472" s="304"/>
      <c r="D472" s="305"/>
      <c r="E472" s="306"/>
      <c r="F472" s="305"/>
      <c r="G472" s="307">
        <f>SUM(G440:G471)</f>
        <v>0</v>
      </c>
      <c r="H472" s="308"/>
      <c r="I472" s="308"/>
    </row>
    <row r="473" spans="1:9" ht="14.25" customHeight="1" x14ac:dyDescent="0.2">
      <c r="A473" s="145"/>
      <c r="B473" s="302"/>
      <c r="C473" s="246" t="s">
        <v>520</v>
      </c>
      <c r="D473" s="296">
        <v>5</v>
      </c>
      <c r="E473" s="238" t="s">
        <v>95</v>
      </c>
      <c r="F473" s="309">
        <f>G472</f>
        <v>0</v>
      </c>
      <c r="G473" s="506">
        <f>F473/100*D473</f>
        <v>0</v>
      </c>
      <c r="H473" s="245"/>
      <c r="I473" s="245"/>
    </row>
    <row r="474" spans="1:9" ht="14.25" customHeight="1" x14ac:dyDescent="0.2">
      <c r="A474" s="507"/>
      <c r="B474" s="508"/>
      <c r="C474" s="509" t="s">
        <v>521</v>
      </c>
      <c r="D474" s="510">
        <v>6</v>
      </c>
      <c r="E474" s="511" t="s">
        <v>95</v>
      </c>
      <c r="F474" s="512">
        <f>SUM(G426,G472,G473)</f>
        <v>0</v>
      </c>
      <c r="G474" s="513">
        <f>F474/100*D474</f>
        <v>0</v>
      </c>
      <c r="H474" s="514"/>
      <c r="I474" s="514"/>
    </row>
    <row r="475" spans="1:9" ht="14.25" customHeight="1" thickBot="1" x14ac:dyDescent="0.25">
      <c r="A475" s="515"/>
      <c r="B475" s="516"/>
      <c r="C475" s="517" t="s">
        <v>531</v>
      </c>
      <c r="D475" s="518">
        <v>10</v>
      </c>
      <c r="E475" s="517" t="s">
        <v>277</v>
      </c>
      <c r="F475" s="519"/>
      <c r="G475" s="520">
        <f>D475*F475</f>
        <v>0</v>
      </c>
      <c r="H475" s="521"/>
      <c r="I475" s="521"/>
    </row>
    <row r="476" spans="1:9" ht="15" customHeight="1" x14ac:dyDescent="0.2">
      <c r="A476" s="310"/>
      <c r="B476" s="698" t="s">
        <v>522</v>
      </c>
      <c r="C476" s="698"/>
      <c r="D476" s="294"/>
      <c r="E476" s="217"/>
      <c r="F476" s="217"/>
      <c r="G476" s="143">
        <f>SUM(G472:G475)</f>
        <v>0</v>
      </c>
      <c r="H476" s="217"/>
      <c r="I476" s="217"/>
    </row>
    <row r="477" spans="1:9" ht="14.25" customHeight="1" x14ac:dyDescent="0.2">
      <c r="A477" s="243"/>
      <c r="B477" s="243"/>
      <c r="C477" s="243"/>
      <c r="D477" s="243"/>
      <c r="E477" s="243"/>
      <c r="F477" s="243"/>
      <c r="G477" s="243"/>
      <c r="H477" s="243"/>
      <c r="I477" s="243"/>
    </row>
    <row r="478" spans="1:9" ht="14.25" customHeight="1" x14ac:dyDescent="0.2">
      <c r="A478" s="243"/>
      <c r="B478" s="243"/>
      <c r="C478" s="243"/>
      <c r="D478" s="243"/>
      <c r="E478" s="243"/>
      <c r="F478" s="243"/>
      <c r="G478" s="243"/>
      <c r="H478" s="243"/>
      <c r="I478" s="243"/>
    </row>
    <row r="479" spans="1:9" ht="16.149999999999999" customHeight="1" x14ac:dyDescent="0.2">
      <c r="A479" s="343" t="s">
        <v>9</v>
      </c>
      <c r="B479" s="122"/>
      <c r="C479" s="344" t="s">
        <v>523</v>
      </c>
      <c r="D479" s="345"/>
      <c r="E479" s="346"/>
      <c r="F479" s="345"/>
      <c r="G479" s="345"/>
      <c r="H479" s="345"/>
      <c r="I479" s="345"/>
    </row>
    <row r="480" spans="1:9" ht="10.9" customHeight="1" x14ac:dyDescent="0.2">
      <c r="A480" s="343"/>
      <c r="B480" s="347"/>
      <c r="C480" s="348"/>
      <c r="D480" s="345"/>
      <c r="E480" s="346"/>
      <c r="F480" s="345"/>
      <c r="G480" s="345"/>
      <c r="H480" s="345"/>
      <c r="I480" s="345"/>
    </row>
    <row r="481" spans="1:9" ht="15.6" customHeight="1" thickBot="1" x14ac:dyDescent="0.25">
      <c r="A481" s="349" t="s">
        <v>0</v>
      </c>
      <c r="B481" s="351" t="s">
        <v>7</v>
      </c>
      <c r="C481" s="351" t="s">
        <v>8</v>
      </c>
      <c r="D481" s="350" t="s">
        <v>1</v>
      </c>
      <c r="E481" s="350" t="s">
        <v>2</v>
      </c>
      <c r="F481" s="350" t="s">
        <v>21</v>
      </c>
      <c r="G481" s="351" t="s">
        <v>22</v>
      </c>
      <c r="H481" s="352" t="s">
        <v>23</v>
      </c>
      <c r="I481" s="352" t="s">
        <v>24</v>
      </c>
    </row>
    <row r="482" spans="1:9" ht="14.25" customHeight="1" x14ac:dyDescent="0.2">
      <c r="A482" s="123" t="s">
        <v>40</v>
      </c>
      <c r="B482" s="169" t="s">
        <v>183</v>
      </c>
      <c r="C482" s="260" t="s">
        <v>640</v>
      </c>
      <c r="D482" s="294"/>
      <c r="E482" s="231"/>
      <c r="F482" s="294"/>
      <c r="G482" s="294"/>
      <c r="H482" s="217"/>
      <c r="I482" s="217"/>
    </row>
    <row r="483" spans="1:9" ht="14.25" customHeight="1" x14ac:dyDescent="0.2">
      <c r="A483" s="311"/>
      <c r="B483" s="302"/>
      <c r="C483" s="246" t="s">
        <v>641</v>
      </c>
      <c r="D483" s="296"/>
      <c r="E483" s="238"/>
      <c r="F483" s="296"/>
      <c r="G483" s="296"/>
      <c r="H483" s="245"/>
      <c r="I483" s="245"/>
    </row>
    <row r="484" spans="1:9" ht="14.25" customHeight="1" x14ac:dyDescent="0.2">
      <c r="A484" s="311"/>
      <c r="B484" s="302"/>
      <c r="C484" s="246" t="s">
        <v>642</v>
      </c>
      <c r="D484" s="296"/>
      <c r="E484" s="238"/>
      <c r="F484" s="296"/>
      <c r="G484" s="296"/>
      <c r="H484" s="245"/>
      <c r="I484" s="245"/>
    </row>
    <row r="485" spans="1:9" ht="14.25" customHeight="1" thickBot="1" x14ac:dyDescent="0.25">
      <c r="A485" s="312"/>
      <c r="B485" s="240"/>
      <c r="C485" s="263" t="s">
        <v>643</v>
      </c>
      <c r="D485" s="298">
        <v>1</v>
      </c>
      <c r="E485" s="240" t="s">
        <v>144</v>
      </c>
      <c r="F485" s="504"/>
      <c r="G485" s="298">
        <f>D485*F485</f>
        <v>0</v>
      </c>
      <c r="H485" s="300"/>
      <c r="I485" s="300"/>
    </row>
    <row r="486" spans="1:9" ht="15" customHeight="1" x14ac:dyDescent="0.2">
      <c r="A486" s="310"/>
      <c r="B486" s="698" t="s">
        <v>524</v>
      </c>
      <c r="C486" s="698"/>
      <c r="D486" s="294"/>
      <c r="E486" s="217"/>
      <c r="F486" s="217"/>
      <c r="G486" s="143">
        <f>SUM(G485)</f>
        <v>0</v>
      </c>
      <c r="H486" s="217"/>
      <c r="I486" s="217"/>
    </row>
    <row r="487" spans="1:9" ht="15" customHeight="1" x14ac:dyDescent="0.2">
      <c r="A487" s="243"/>
      <c r="B487" s="243"/>
      <c r="C487" s="243"/>
      <c r="D487" s="243"/>
      <c r="E487" s="243"/>
      <c r="F487" s="243"/>
      <c r="G487" s="243"/>
      <c r="H487" s="243"/>
      <c r="I487" s="243"/>
    </row>
    <row r="488" spans="1:9" ht="14.25" customHeight="1" x14ac:dyDescent="0.2">
      <c r="A488" s="243"/>
      <c r="B488" s="243"/>
      <c r="C488" s="243"/>
      <c r="D488" s="243"/>
      <c r="E488" s="243"/>
      <c r="F488" s="243"/>
      <c r="G488" s="243"/>
      <c r="H488" s="243"/>
      <c r="I488" s="243"/>
    </row>
    <row r="489" spans="1:9" ht="16.149999999999999" customHeight="1" x14ac:dyDescent="0.2">
      <c r="A489" s="343" t="s">
        <v>9</v>
      </c>
      <c r="B489" s="122"/>
      <c r="C489" s="344" t="s">
        <v>525</v>
      </c>
      <c r="D489" s="345"/>
      <c r="E489" s="346"/>
      <c r="F489" s="345"/>
      <c r="G489" s="345"/>
      <c r="H489" s="345"/>
      <c r="I489" s="345"/>
    </row>
    <row r="490" spans="1:9" ht="10.9" customHeight="1" x14ac:dyDescent="0.2">
      <c r="A490" s="343"/>
      <c r="B490" s="347"/>
      <c r="C490" s="348"/>
      <c r="D490" s="345"/>
      <c r="E490" s="346"/>
      <c r="F490" s="345"/>
      <c r="G490" s="345"/>
      <c r="H490" s="345"/>
      <c r="I490" s="345"/>
    </row>
    <row r="491" spans="1:9" ht="15" customHeight="1" thickBot="1" x14ac:dyDescent="0.25">
      <c r="A491" s="349" t="s">
        <v>0</v>
      </c>
      <c r="B491" s="351" t="s">
        <v>7</v>
      </c>
      <c r="C491" s="351" t="s">
        <v>8</v>
      </c>
      <c r="D491" s="350" t="s">
        <v>1</v>
      </c>
      <c r="E491" s="350" t="s">
        <v>2</v>
      </c>
      <c r="F491" s="350" t="s">
        <v>21</v>
      </c>
      <c r="G491" s="351" t="s">
        <v>22</v>
      </c>
      <c r="H491" s="352" t="s">
        <v>23</v>
      </c>
      <c r="I491" s="352" t="s">
        <v>24</v>
      </c>
    </row>
    <row r="492" spans="1:9" x14ac:dyDescent="0.2">
      <c r="A492" s="123" t="s">
        <v>40</v>
      </c>
      <c r="B492" s="231"/>
      <c r="C492" s="231" t="s">
        <v>644</v>
      </c>
      <c r="D492" s="485">
        <v>4</v>
      </c>
      <c r="E492" s="301" t="s">
        <v>277</v>
      </c>
      <c r="F492" s="502"/>
      <c r="G492" s="294">
        <f>D492*F492</f>
        <v>0</v>
      </c>
      <c r="H492" s="217"/>
      <c r="I492" s="217"/>
    </row>
    <row r="493" spans="1:9" ht="13.5" thickBot="1" x14ac:dyDescent="0.25">
      <c r="A493" s="313" t="s">
        <v>41</v>
      </c>
      <c r="B493" s="240"/>
      <c r="C493" s="240" t="s">
        <v>530</v>
      </c>
      <c r="D493" s="298">
        <v>1</v>
      </c>
      <c r="E493" s="240" t="s">
        <v>526</v>
      </c>
      <c r="F493" s="504"/>
      <c r="G493" s="298">
        <f>D493*F493</f>
        <v>0</v>
      </c>
      <c r="H493" s="300"/>
      <c r="I493" s="300"/>
    </row>
    <row r="494" spans="1:9" ht="15" customHeight="1" x14ac:dyDescent="0.2">
      <c r="A494" s="258"/>
      <c r="B494" s="688" t="s">
        <v>527</v>
      </c>
      <c r="C494" s="688"/>
      <c r="D494" s="142"/>
      <c r="E494" s="142"/>
      <c r="F494" s="214"/>
      <c r="G494" s="292">
        <f>SUM(G492:G493)</f>
        <v>0</v>
      </c>
      <c r="H494" s="140"/>
      <c r="I494" s="217"/>
    </row>
    <row r="495" spans="1:9" x14ac:dyDescent="0.2">
      <c r="A495" s="243"/>
      <c r="B495" s="243"/>
      <c r="C495" s="243"/>
      <c r="D495" s="243"/>
      <c r="E495" s="243"/>
      <c r="F495" s="243"/>
      <c r="G495" s="243"/>
      <c r="H495" s="243"/>
      <c r="I495" s="243"/>
    </row>
    <row r="496" spans="1:9" x14ac:dyDescent="0.2">
      <c r="A496" s="243"/>
      <c r="B496" s="243"/>
      <c r="C496" s="243"/>
      <c r="D496" s="243"/>
      <c r="E496" s="243"/>
      <c r="F496" s="243"/>
      <c r="G496" s="243"/>
      <c r="H496" s="243"/>
      <c r="I496" s="243"/>
    </row>
    <row r="497" spans="1:9" x14ac:dyDescent="0.2">
      <c r="A497" s="243"/>
      <c r="B497" s="243"/>
      <c r="C497" s="243"/>
      <c r="D497" s="243"/>
      <c r="E497" s="243"/>
      <c r="F497" s="243"/>
      <c r="G497" s="243"/>
      <c r="H497" s="243"/>
      <c r="I497" s="243"/>
    </row>
  </sheetData>
  <sheetProtection algorithmName="SHA-512" hashValue="zmHD8VS1hIBhU3qmz+/NBGrXRY9Yxltb0TQEo7ognsL4GMx9oLHKRZKQ8PqlO1dHmNyutYnLwM99juEIZPPwMw==" saltValue="zXj7Q74y3Jcdx4zMAirZSA==" spinCount="100000" sheet="1" objects="1" scenarios="1"/>
  <mergeCells count="34">
    <mergeCell ref="B279:C279"/>
    <mergeCell ref="B301:C301"/>
    <mergeCell ref="B434:C434"/>
    <mergeCell ref="B476:C476"/>
    <mergeCell ref="B486:C486"/>
    <mergeCell ref="B494:C494"/>
    <mergeCell ref="B326:C326"/>
    <mergeCell ref="B349:C349"/>
    <mergeCell ref="B372:C372"/>
    <mergeCell ref="B381:C381"/>
    <mergeCell ref="B390:C390"/>
    <mergeCell ref="B426:C426"/>
    <mergeCell ref="A140:C140"/>
    <mergeCell ref="B169:C169"/>
    <mergeCell ref="B195:C195"/>
    <mergeCell ref="B247:C247"/>
    <mergeCell ref="B269:C269"/>
    <mergeCell ref="B82:C82"/>
    <mergeCell ref="B106:C106"/>
    <mergeCell ref="B113:C113"/>
    <mergeCell ref="A116:C116"/>
    <mergeCell ref="A127:C127"/>
    <mergeCell ref="A1:I1"/>
    <mergeCell ref="A3:B3"/>
    <mergeCell ref="A5:B5"/>
    <mergeCell ref="C3:E3"/>
    <mergeCell ref="B74:C74"/>
    <mergeCell ref="C4:E4"/>
    <mergeCell ref="A4:B4"/>
    <mergeCell ref="A7:C7"/>
    <mergeCell ref="C5:E5"/>
    <mergeCell ref="B35:C35"/>
    <mergeCell ref="B54:C54"/>
    <mergeCell ref="B27:C27"/>
  </mergeCells>
  <phoneticPr fontId="0" type="noConversion"/>
  <pageMargins left="0.72" right="0.78740157499999996" top="0.49" bottom="0.3" header="0.4921259845" footer="0.3"/>
  <pageSetup paperSize="9" scale="76" fitToHeight="2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1</vt:lpstr>
      <vt:lpstr>2</vt:lpstr>
      <vt:lpstr>3</vt:lpstr>
      <vt:lpstr>'3'!Oblast_tisku</vt:lpstr>
      <vt:lpstr>PocetMJ</vt:lpstr>
    </vt:vector>
  </TitlesOfParts>
  <Company>sk8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Kvasna</dc:creator>
  <cp:lastModifiedBy>Nevoralová Jana, Ing.</cp:lastModifiedBy>
  <cp:lastPrinted>2018-02-21T10:43:18Z</cp:lastPrinted>
  <dcterms:created xsi:type="dcterms:W3CDTF">2006-08-20T21:53:24Z</dcterms:created>
  <dcterms:modified xsi:type="dcterms:W3CDTF">2022-01-17T09:34:00Z</dcterms:modified>
</cp:coreProperties>
</file>