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20\Zateplení BD Spojenců\Zadavaci_rizeni_2021\03_Vysvetleni\Vysvetleni_4\"/>
    </mc:Choice>
  </mc:AlternateContent>
  <bookViews>
    <workbookView xWindow="0" yWindow="0" windowWidth="28770" windowHeight="3900" firstSheet="2" activeTab="6"/>
  </bookViews>
  <sheets>
    <sheet name="Pokyny pro vyplnění" sheetId="11" state="hidden" r:id="rId1"/>
    <sheet name="Pokyny" sheetId="26" r:id="rId2"/>
    <sheet name="Stavba" sheetId="1" r:id="rId3"/>
    <sheet name="VzorPolozky" sheetId="10" state="hidden" r:id="rId4"/>
    <sheet name="Vedlejší a ost. náklady" sheetId="12" r:id="rId5"/>
    <sheet name="D.1.1 Položky" sheetId="23" r:id="rId6"/>
    <sheet name="D.1.4.1 Položky" sheetId="25" r:id="rId7"/>
  </sheets>
  <externalReferences>
    <externalReference r:id="rId8"/>
  </externalReferences>
  <definedNames>
    <definedName name="CelkemDPHVypocet" localSheetId="2">Stavba!$H$43</definedName>
    <definedName name="CenaCelkem">Stavba!$G$29</definedName>
    <definedName name="CenaCelkemBezDPH">Stavba!$G$28</definedName>
    <definedName name="CenaCelkemVypocet" localSheetId="2">Stavba!$I$43</definedName>
    <definedName name="cisloobjektu">Stavba!$D$3</definedName>
    <definedName name="CisloRozpoctu">'[1]Krycí list'!$C$2</definedName>
    <definedName name="CisloStavby" localSheetId="2">Stavba!$D$2</definedName>
    <definedName name="cislostavby">'[1]Krycí list'!$A$7</definedName>
    <definedName name="CisloStavebnihoRozpoctu">Stavba!$D$4</definedName>
    <definedName name="dadresa">Stavba!$D$12:$G$12</definedName>
    <definedName name="DIČ" localSheetId="2">Stavba!$I$12</definedName>
    <definedName name="dmisto">Stavba!$E$13:$G$13</definedName>
    <definedName name="DPHSni">Stavba!$G$24</definedName>
    <definedName name="DPHZakl">Stavba!$G$26</definedName>
    <definedName name="dpsc" localSheetId="2">Stavba!$D$13</definedName>
    <definedName name="IČO" localSheetId="2">Stavba!$I$11</definedName>
    <definedName name="Mena">Stavba!$J$29</definedName>
    <definedName name="MistoStavby">Stavba!$D$4</definedName>
    <definedName name="nazevobjektu">Stavba!$E$3</definedName>
    <definedName name="NazevRozpoctu">'[1]Krycí list'!$D$2</definedName>
    <definedName name="NazevStavby" localSheetId="2">Stavba!$E$2</definedName>
    <definedName name="nazevstavby">'[1]Krycí list'!$C$7</definedName>
    <definedName name="NazevStavebnihoRozpoctu">Stavba!$E$4</definedName>
    <definedName name="_xlnm.Print_Titles" localSheetId="5">'D.1.1 Položky'!$1:$7</definedName>
    <definedName name="_xlnm.Print_Titles" localSheetId="4">'Vedlejší a ost. náklady'!$1:$7</definedName>
    <definedName name="oadresa">Stavba!$D$6</definedName>
    <definedName name="Objednatel" localSheetId="2">Stavba!$D$5</definedName>
    <definedName name="Objekt" localSheetId="2">Stavba!#REF!</definedName>
    <definedName name="_xlnm.Print_Area" localSheetId="5">'D.1.1 Položky'!$A$1:$W$11</definedName>
    <definedName name="_xlnm.Print_Area" localSheetId="2">Stavba!$A$1:$J$55</definedName>
    <definedName name="_xlnm.Print_Area" localSheetId="4">'Vedlejší a ost. náklady'!$A$1:$W$11</definedName>
    <definedName name="odic" localSheetId="2">Stavba!$I$6</definedName>
    <definedName name="oico" localSheetId="2">Stavba!$I$5</definedName>
    <definedName name="omisto" localSheetId="2">Stavba!$E$7</definedName>
    <definedName name="onazev" localSheetId="2">Stavba!$D$6</definedName>
    <definedName name="opsc" localSheetId="2">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2">Stavba!$E$23</definedName>
    <definedName name="SazbaDPH1">'[1]Krycí list'!$C$30</definedName>
    <definedName name="SazbaDPH2" localSheetId="2">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Stavba!$G$23</definedName>
    <definedName name="ZakladDPHSniVypocet" localSheetId="2">Stavba!$F$43</definedName>
    <definedName name="ZakladDPHZakl">Stavba!$G$25</definedName>
    <definedName name="ZakladDPHZaklVypocet" localSheetId="2">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25" l="1"/>
  <c r="H21" i="25"/>
  <c r="H22" i="25"/>
  <c r="G22" i="25"/>
  <c r="G20" i="25"/>
  <c r="G133" i="23"/>
  <c r="G136" i="23"/>
  <c r="H34" i="25"/>
  <c r="G34" i="25"/>
  <c r="H33" i="25"/>
  <c r="G33" i="25"/>
  <c r="H32" i="25"/>
  <c r="G32" i="25"/>
  <c r="H31" i="25"/>
  <c r="G31" i="25"/>
  <c r="H30" i="25"/>
  <c r="G30" i="25"/>
  <c r="H29" i="25"/>
  <c r="G29" i="25"/>
  <c r="H23" i="25"/>
  <c r="G23" i="25"/>
  <c r="H20" i="25"/>
  <c r="H19" i="25"/>
  <c r="G19" i="25"/>
  <c r="H18" i="25"/>
  <c r="G18" i="25"/>
  <c r="H17" i="25"/>
  <c r="G17" i="25"/>
  <c r="H16" i="25"/>
  <c r="G16" i="25"/>
  <c r="H15" i="25"/>
  <c r="G15" i="25"/>
  <c r="H14" i="25"/>
  <c r="G14" i="25"/>
  <c r="H13" i="25"/>
  <c r="G13" i="25"/>
  <c r="H12" i="25"/>
  <c r="G12" i="25"/>
  <c r="H11" i="25"/>
  <c r="G11" i="25"/>
  <c r="H10" i="25"/>
  <c r="G10" i="25"/>
  <c r="G357" i="23"/>
  <c r="G354" i="23"/>
  <c r="G353" i="23"/>
  <c r="G350" i="23"/>
  <c r="G349" i="23"/>
  <c r="G348" i="23"/>
  <c r="G346" i="23"/>
  <c r="G345" i="23"/>
  <c r="G343" i="23"/>
  <c r="G336" i="23"/>
  <c r="G329" i="23"/>
  <c r="G322" i="23"/>
  <c r="G319" i="23"/>
  <c r="G317" i="23"/>
  <c r="G314" i="23"/>
  <c r="G312" i="23"/>
  <c r="G309" i="23"/>
  <c r="G306" i="23"/>
  <c r="G305" i="23"/>
  <c r="G303" i="23"/>
  <c r="G299" i="23"/>
  <c r="G297" i="23"/>
  <c r="G294" i="23"/>
  <c r="G293" i="23"/>
  <c r="G291" i="23"/>
  <c r="G290" i="23"/>
  <c r="G289" i="23"/>
  <c r="G287" i="23"/>
  <c r="G286" i="23"/>
  <c r="G284" i="23"/>
  <c r="G282" i="23"/>
  <c r="G280" i="23"/>
  <c r="G278" i="23"/>
  <c r="G276" i="23"/>
  <c r="G274" i="23"/>
  <c r="G265" i="23"/>
  <c r="G262" i="23"/>
  <c r="G252" i="23"/>
  <c r="G250" i="23"/>
  <c r="G248" i="23"/>
  <c r="G245" i="23"/>
  <c r="G244" i="23"/>
  <c r="G242" i="23"/>
  <c r="G241" i="23"/>
  <c r="G240" i="23"/>
  <c r="G238" i="23"/>
  <c r="G234" i="23"/>
  <c r="G231" i="23"/>
  <c r="G227" i="23"/>
  <c r="G226" i="23"/>
  <c r="G225" i="23"/>
  <c r="G224" i="23"/>
  <c r="G223" i="23"/>
  <c r="G221" i="23"/>
  <c r="G220" i="23"/>
  <c r="G218" i="23"/>
  <c r="G217" i="23"/>
  <c r="G216" i="23"/>
  <c r="G214" i="23"/>
  <c r="G211" i="23"/>
  <c r="G208" i="23"/>
  <c r="G205" i="23"/>
  <c r="G201" i="23"/>
  <c r="G197" i="23"/>
  <c r="G195" i="23"/>
  <c r="G192" i="23"/>
  <c r="G189" i="23"/>
  <c r="G187" i="23"/>
  <c r="G186" i="23"/>
  <c r="G184" i="23"/>
  <c r="G182" i="23"/>
  <c r="G181" i="23"/>
  <c r="G179" i="23"/>
  <c r="G178" i="23"/>
  <c r="G176" i="23"/>
  <c r="G173" i="23"/>
  <c r="G172" i="23"/>
  <c r="G168" i="23"/>
  <c r="G167" i="23"/>
  <c r="G166" i="23"/>
  <c r="G155" i="23"/>
  <c r="G153" i="23"/>
  <c r="G151" i="23"/>
  <c r="G150" i="23"/>
  <c r="G148" i="23"/>
  <c r="G147" i="23"/>
  <c r="G146" i="23"/>
  <c r="G144" i="23"/>
  <c r="G143" i="23"/>
  <c r="G140" i="23"/>
  <c r="G139" i="23" s="1"/>
  <c r="G137" i="23"/>
  <c r="G125" i="23"/>
  <c r="G122" i="23"/>
  <c r="G119" i="23"/>
  <c r="G116" i="23"/>
  <c r="G114" i="23"/>
  <c r="G111" i="23"/>
  <c r="G108" i="23"/>
  <c r="G106" i="23"/>
  <c r="G103" i="23"/>
  <c r="G100" i="23"/>
  <c r="G98" i="23"/>
  <c r="G88" i="23"/>
  <c r="G77" i="23"/>
  <c r="G66" i="23"/>
  <c r="G56" i="23"/>
  <c r="G55" i="23"/>
  <c r="G52" i="23"/>
  <c r="G46" i="23"/>
  <c r="G45" i="23" s="1"/>
  <c r="G43" i="23"/>
  <c r="G42" i="23"/>
  <c r="G41" i="23"/>
  <c r="G38" i="23"/>
  <c r="G36" i="23"/>
  <c r="G34" i="23"/>
  <c r="G32" i="23"/>
  <c r="G30" i="23"/>
  <c r="G27" i="23"/>
  <c r="G26" i="23"/>
  <c r="G25" i="23"/>
  <c r="G24" i="23"/>
  <c r="G20" i="23"/>
  <c r="G17" i="23"/>
  <c r="G15" i="23"/>
  <c r="G12" i="23"/>
  <c r="G9" i="23"/>
  <c r="I22" i="25" l="1"/>
  <c r="I21" i="25"/>
  <c r="I31" i="25"/>
  <c r="G292" i="23"/>
  <c r="G165" i="23"/>
  <c r="I20" i="25"/>
  <c r="G215" i="23"/>
  <c r="G152" i="23"/>
  <c r="G321" i="23"/>
  <c r="G298" i="23"/>
  <c r="G188" i="23"/>
  <c r="G142" i="23"/>
  <c r="G196" i="23"/>
  <c r="G185" i="23"/>
  <c r="G31" i="23"/>
  <c r="G135" i="23"/>
  <c r="G132" i="23" s="1"/>
  <c r="G222" i="23"/>
  <c r="G352" i="23"/>
  <c r="G40" i="23"/>
  <c r="G230" i="23"/>
  <c r="G342" i="23"/>
  <c r="G51" i="23"/>
  <c r="G8" i="23"/>
  <c r="G281" i="23"/>
  <c r="G175" i="23"/>
  <c r="G239" i="23"/>
  <c r="G313" i="23"/>
  <c r="G35" i="25"/>
  <c r="I23" i="25"/>
  <c r="I32" i="25"/>
  <c r="I34" i="25"/>
  <c r="I33" i="25"/>
  <c r="I30" i="25"/>
  <c r="H35" i="25"/>
  <c r="I12" i="25"/>
  <c r="I13" i="25"/>
  <c r="I14" i="25"/>
  <c r="I15" i="25"/>
  <c r="I19" i="25"/>
  <c r="I16" i="25"/>
  <c r="I18" i="25"/>
  <c r="I17" i="25"/>
  <c r="H26" i="25"/>
  <c r="I11" i="25"/>
  <c r="G25" i="25"/>
  <c r="I25" i="25" s="1"/>
  <c r="I10" i="25"/>
  <c r="I29" i="25"/>
  <c r="G30" i="12"/>
  <c r="G29" i="12"/>
  <c r="G28" i="12"/>
  <c r="G27" i="12"/>
  <c r="G25" i="12"/>
  <c r="G23" i="12"/>
  <c r="G21" i="12"/>
  <c r="G19" i="12"/>
  <c r="G17" i="12"/>
  <c r="G13" i="12"/>
  <c r="G11" i="12"/>
  <c r="G9" i="12"/>
  <c r="G360" i="23" l="1"/>
  <c r="I35" i="25"/>
  <c r="H37" i="25"/>
  <c r="G16" i="12"/>
  <c r="G26" i="25"/>
  <c r="G37" i="25" s="1"/>
  <c r="G8" i="12"/>
  <c r="I37" i="25" l="1"/>
  <c r="G42" i="1" s="1"/>
  <c r="H42" i="1" s="1"/>
  <c r="I26" i="25"/>
  <c r="G33" i="12"/>
  <c r="G40" i="1" l="1"/>
  <c r="G41" i="1"/>
  <c r="H41" i="1" s="1"/>
  <c r="I9" i="23"/>
  <c r="I8" i="23" s="1"/>
  <c r="K9" i="23"/>
  <c r="K8" i="23" s="1"/>
  <c r="O9" i="23"/>
  <c r="O8" i="23" s="1"/>
  <c r="Q9" i="23"/>
  <c r="Q8" i="23" s="1"/>
  <c r="V9" i="23"/>
  <c r="V8" i="23" s="1"/>
  <c r="G43" i="1" l="1"/>
  <c r="H40" i="1"/>
  <c r="I40" i="1" s="1"/>
  <c r="M9" i="23"/>
  <c r="M8" i="23" s="1"/>
  <c r="G39" i="1" l="1"/>
  <c r="I42" i="1" l="1"/>
  <c r="H43" i="1"/>
  <c r="I9" i="12"/>
  <c r="I8" i="12" s="1"/>
  <c r="K9" i="12"/>
  <c r="K8" i="12" s="1"/>
  <c r="O9" i="12"/>
  <c r="O8" i="12" s="1"/>
  <c r="Q9" i="12"/>
  <c r="Q8" i="12" s="1"/>
  <c r="V9" i="12"/>
  <c r="V8" i="12" s="1"/>
  <c r="M9" i="12" l="1"/>
  <c r="M8" i="12" s="1"/>
  <c r="J28" i="1"/>
  <c r="J26" i="1"/>
  <c r="J23" i="1"/>
  <c r="J24" i="1"/>
  <c r="J25" i="1"/>
  <c r="E24" i="1"/>
  <c r="E26" i="1"/>
  <c r="I16" i="1" l="1"/>
  <c r="I21" i="1" s="1"/>
  <c r="G23" i="1" l="1"/>
  <c r="G24" i="1" s="1"/>
  <c r="I41" i="1"/>
  <c r="G29" i="1" l="1"/>
  <c r="I43" i="1"/>
  <c r="J41" i="1" s="1"/>
  <c r="J40" i="1" l="1"/>
  <c r="J42" i="1"/>
  <c r="J43"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<sst xmlns="http://schemas.openxmlformats.org/spreadsheetml/2006/main" count="931" uniqueCount="635">
  <si>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</si>
  <si>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</si>
  <si>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</si>
  <si>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</si>
  <si>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</si>
  <si>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</si>
  <si>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</si>
  <si>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</si>
  <si>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</si>
  <si>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</si>
  <si>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</si>
  <si>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</si>
  <si>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</si>
  <si>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</si>
  <si>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</si>
  <si>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</si>
  <si>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</si>
  <si>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</si>
  <si>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</si>
  <si>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</si>
  <si>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</si>
  <si>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</si>
  <si>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</si>
  <si>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</si>
  <si>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</si>
  <si>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</si>
  <si>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</si>
  <si>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</si>
  <si>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</si>
  <si>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</si>
  <si>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</si>
  <si>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</si>
  <si>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</si>
  <si>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</si>
  <si>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</si>
  <si>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</si>
  <si>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</si>
  <si>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Ochrana před bleskem</t>
  </si>
  <si>
    <t>Celkem za stavbu</t>
  </si>
  <si>
    <t>CZK</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</si>
  <si>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</si>
  <si>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</si>
  <si>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</si>
  <si>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</si>
  <si>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</si>
  <si>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</si>
  <si>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</si>
  <si>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</si>
  <si>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</si>
  <si>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</si>
  <si>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</si>
  <si>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</si>
  <si>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</si>
  <si>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</si>
  <si>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</si>
  <si>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</si>
  <si>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</si>
  <si>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</si>
  <si>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</si>
  <si>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</si>
  <si>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</si>
  <si>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</si>
  <si>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</si>
  <si>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</si>
  <si>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</si>
  <si>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</si>
  <si>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DIL</t>
  </si>
  <si>
    <t>soubor</t>
  </si>
  <si>
    <t>Vlastní</t>
  </si>
  <si>
    <t>Indiv</t>
  </si>
  <si>
    <t>POL3_</t>
  </si>
  <si>
    <t>END</t>
  </si>
  <si>
    <t>Město Třebíč</t>
  </si>
  <si>
    <t>Karlovo nám. 104/55</t>
  </si>
  <si>
    <t>Třebíč-Vnitřní Město</t>
  </si>
  <si>
    <t>CZ00290629</t>
  </si>
  <si>
    <t>Architektonicko-stavební řešení</t>
  </si>
  <si>
    <t>00290629</t>
  </si>
  <si>
    <t>D.1.1</t>
  </si>
  <si>
    <t>Snížení energetické náročnosti bytového domu na ul. Spojenců 184/55, Třebíč</t>
  </si>
  <si>
    <t>Snížení energetické náročnosti bytového domu 
na ul. Spojenců 184/55, Třebíč</t>
  </si>
  <si>
    <t>ul. Spojenců 184/55, 674 01 Třebíč</t>
  </si>
  <si>
    <t>Místo</t>
  </si>
  <si>
    <t>D.1.4.1</t>
  </si>
  <si>
    <t>Díl:</t>
  </si>
  <si>
    <t>Ostatní náklady</t>
  </si>
  <si>
    <t>784001</t>
  </si>
  <si>
    <t>Zakrytí sousední střechy, materiál ve specifikaci</t>
  </si>
  <si>
    <t>m2</t>
  </si>
  <si>
    <t>11*1,5</t>
  </si>
  <si>
    <t>60725012R</t>
  </si>
  <si>
    <t>Deska dřevoštěpková OSB 3 N tl. 15 mm</t>
  </si>
  <si>
    <t>784002</t>
  </si>
  <si>
    <t>Opatření zabraňující poškození sousední střechy, montáž vč. dodávky potřebného ateriálu</t>
  </si>
  <si>
    <t>Soubor</t>
  </si>
  <si>
    <t>Pod stojiny lešení realizovaného na sousední střeše z trapézového plechu, budou uloženy roznášecí dřevěné trámky, které přenesou bodové zatížení ze stojin do nosných krokví a zabrání poškození střechy. Trámky nutno podložit tak, aby nezatěžovaly horní vlnu trapézu a nedošlo k jeho poškození. Než bude lešení realizováno, je nutné ověřit polohu krokví (dle kotvení dř. podbití přesahů). Pod stojiny je možné použít i pytle s pískem apod. aby nedocházelo k prošlapávání vln trapézového plechu, bude do</t>
  </si>
  <si>
    <t>vzd. min. 1,5m od stávající fasády celá plocha kryta např. osb deskami nebo podlážkami.</t>
  </si>
  <si>
    <t>Vedlejší náklady</t>
  </si>
  <si>
    <t>005121010R</t>
  </si>
  <si>
    <t>Vybudování zařízení staveniště</t>
  </si>
  <si>
    <t>Náklady spojené se zřízením přípojek energií k objektům zařízení staveniště, vybudování případných měřících odběrných míst, případná příprava území pro objekty zařízení staveniště a vlastní vybudování objektů zařízení staveniště. Buňky, mobilní WC, oplocení. Zahrnuje i poplatky za zábory veřejných ploch.</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</si>
  <si>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</si>
  <si>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</si>
  <si>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</si>
  <si>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</si>
  <si>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</si>
  <si>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 Část vymezená oplocením a všechny ostatní používané plochy budou vyklizené, vyčištěné, travnaté plochy posečené, vyhrabané.</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</si>
  <si>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</si>
  <si>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</si>
  <si>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</si>
  <si>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</si>
  <si>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</si>
  <si>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Každodenní úklid společných prostor BD (chodby, schodiště) pokud dojde k jejich znečištění provozem zhotovitele.</t>
  </si>
  <si>
    <t>005111021R</t>
  </si>
  <si>
    <t>Vytyčení inženýrských sítí</t>
  </si>
  <si>
    <t>005241010R</t>
  </si>
  <si>
    <t xml:space="preserve">Dokumentace skutečného provedení </t>
  </si>
  <si>
    <t>005231010R</t>
  </si>
  <si>
    <t>Revize SLN (světla v ext.) a SLP (rozvadeč na půdě)</t>
  </si>
  <si>
    <t>005241020R</t>
  </si>
  <si>
    <t xml:space="preserve">Geodetické zaměření skutečného provedení  </t>
  </si>
  <si>
    <t>Náklady na provedení geodetického zaměření stavby a geometrického plánu.</t>
  </si>
  <si>
    <t>Vedlejší a ost. náklady</t>
  </si>
  <si>
    <t>1</t>
  </si>
  <si>
    <t>Zemní práce</t>
  </si>
  <si>
    <t>3</t>
  </si>
  <si>
    <t>Svislé a kompletní konstrukce</t>
  </si>
  <si>
    <t>5</t>
  </si>
  <si>
    <t>Komunikace</t>
  </si>
  <si>
    <t>61</t>
  </si>
  <si>
    <t>Upravy povrchů vnitřní</t>
  </si>
  <si>
    <t>62</t>
  </si>
  <si>
    <t>Upravy povrchů vnější</t>
  </si>
  <si>
    <t>64</t>
  </si>
  <si>
    <t>Výplně otvorů</t>
  </si>
  <si>
    <t>91</t>
  </si>
  <si>
    <t>Doplňující práce na komunikaci</t>
  </si>
  <si>
    <t>94</t>
  </si>
  <si>
    <t>Lešení a stavební výtahy</t>
  </si>
  <si>
    <t>95</t>
  </si>
  <si>
    <t>Dokončovací kce na pozem.stav.</t>
  </si>
  <si>
    <t>96</t>
  </si>
  <si>
    <t>Bourání konstrukcí</t>
  </si>
  <si>
    <t>97</t>
  </si>
  <si>
    <t>Prorážení otvorů</t>
  </si>
  <si>
    <t>99</t>
  </si>
  <si>
    <t>Staveništní přesun hmot</t>
  </si>
  <si>
    <t>711</t>
  </si>
  <si>
    <t>Izolace proti vodě</t>
  </si>
  <si>
    <t>713</t>
  </si>
  <si>
    <t>Izolace tepelné</t>
  </si>
  <si>
    <t>721</t>
  </si>
  <si>
    <t>Vnitřní kanalizace</t>
  </si>
  <si>
    <t>728</t>
  </si>
  <si>
    <t>Vzduchotechnika</t>
  </si>
  <si>
    <t>762</t>
  </si>
  <si>
    <t>Konstrukce tesařské</t>
  </si>
  <si>
    <t>764</t>
  </si>
  <si>
    <t>Konstrukce klempířské</t>
  </si>
  <si>
    <t>765</t>
  </si>
  <si>
    <t>Krytiny tvrdé</t>
  </si>
  <si>
    <t>766</t>
  </si>
  <si>
    <t>Konstrukce truhlářské</t>
  </si>
  <si>
    <t>767</t>
  </si>
  <si>
    <t>Konstrukce zámečnické</t>
  </si>
  <si>
    <t>783</t>
  </si>
  <si>
    <t>Nátěry</t>
  </si>
  <si>
    <t>784</t>
  </si>
  <si>
    <t>Malby</t>
  </si>
  <si>
    <t>M21</t>
  </si>
  <si>
    <t>Elektromontáže</t>
  </si>
  <si>
    <t>M22</t>
  </si>
  <si>
    <t>Montáž sdělovací a zabezp.tech</t>
  </si>
  <si>
    <t>113106121R00</t>
  </si>
  <si>
    <t>Rozebrání dlažeb z betonových dlaždic na sucho</t>
  </si>
  <si>
    <t>chodník:15,1</t>
  </si>
  <si>
    <t>okap. chodník:14,2</t>
  </si>
  <si>
    <t>139601102R00</t>
  </si>
  <si>
    <t>Ruční výkop jam, rýh a šachet v hornině tř. 3</t>
  </si>
  <si>
    <t>m3</t>
  </si>
  <si>
    <t>chodník:15,1*0,5</t>
  </si>
  <si>
    <t>okap. chodník:20,0*0,5</t>
  </si>
  <si>
    <t>120001101R00</t>
  </si>
  <si>
    <t>Příplatek za ztížení vykopávky v blízkosti vedení</t>
  </si>
  <si>
    <t>kabel Cetin a el. přípojka před hl. vstupem:5,2*0,5</t>
  </si>
  <si>
    <t>122702119R00</t>
  </si>
  <si>
    <t>Příplatek za lepivost hornin</t>
  </si>
  <si>
    <t>174101101R00</t>
  </si>
  <si>
    <t>Zásyp jam, rýh, šachet se zhutněním</t>
  </si>
  <si>
    <t>zásyp zemniče</t>
  </si>
  <si>
    <t>chodník:15,1*0,1</t>
  </si>
  <si>
    <t>okap. chodník:20,0*0,1</t>
  </si>
  <si>
    <t>167101101R00</t>
  </si>
  <si>
    <t>Nakládání výkopku z hor.1-4 v množství do 100 m3</t>
  </si>
  <si>
    <t>162701105R00</t>
  </si>
  <si>
    <t>Vodorovné přemístění výkopku z hor.1-4 do 10000 m</t>
  </si>
  <si>
    <t>199000002R00</t>
  </si>
  <si>
    <t>Poplatek za skládku horniny 1- 4</t>
  </si>
  <si>
    <t>583418064R</t>
  </si>
  <si>
    <t>Kamenivo drcené frakce  16/32 B kraj Vysočina</t>
  </si>
  <si>
    <t>t</t>
  </si>
  <si>
    <t>chodník:10,8*0,4*1,8</t>
  </si>
  <si>
    <t>okap. chodník:14,2*0,4*1,8</t>
  </si>
  <si>
    <t>180402111R00</t>
  </si>
  <si>
    <t>Založení trávníku parkového výsevem v rovině</t>
  </si>
  <si>
    <t>310239211RT2</t>
  </si>
  <si>
    <t>Zazdívka otvorů plochy do 4 m2 cihlami na MVC, s použitím suché maltové směsi</t>
  </si>
  <si>
    <t>zazdění otevřeného vrholu půdy:2*1,5*0,15</t>
  </si>
  <si>
    <t>310237241RT1</t>
  </si>
  <si>
    <t>Zazdívka otvorů pl. 0,25 m2 cihlami, tl. zdi 30 cm, s použitím suché maltové směsi</t>
  </si>
  <si>
    <t>kus</t>
  </si>
  <si>
    <t>vymetací otvory:3</t>
  </si>
  <si>
    <t>311271176R00</t>
  </si>
  <si>
    <t>Zdivo z tvárnic pórobetonových hladkých tl. 25 cm</t>
  </si>
  <si>
    <t>zazdění luxfer:0,39*1,14*3</t>
  </si>
  <si>
    <t>342255024R00</t>
  </si>
  <si>
    <t>Příčky z desek porobetonových tl. 10 cm</t>
  </si>
  <si>
    <t>přizdnění otvorů u nových oc. zárubní vstupu na půdu:0,25</t>
  </si>
  <si>
    <t>596215020R00</t>
  </si>
  <si>
    <t>Kladení zámkové dlažby tl. 6 cm do drtě tl. 3 cm</t>
  </si>
  <si>
    <t>596811111R00</t>
  </si>
  <si>
    <t>Kladení dlaždic kom.pro pěší, lože z kameniva těž.</t>
  </si>
  <si>
    <t>59245601R</t>
  </si>
  <si>
    <t>Dlaždice betonová 50x50x5 cm šedá</t>
  </si>
  <si>
    <t>dodávka 1/3 nové dlažby, zbytek stávající dl. z ok. chodníku</t>
  </si>
  <si>
    <t>612474410R00</t>
  </si>
  <si>
    <t>Omítka stěn vnitřní tenkovrstvá vápenná - štuk</t>
  </si>
  <si>
    <t>zateplované stěny na půdě:18,3*2</t>
  </si>
  <si>
    <t>zazděné luxfery:0,39*1,14</t>
  </si>
  <si>
    <t>drážka v int - světla:2,5*0,3</t>
  </si>
  <si>
    <t>zapravení u měněných dveří:3*1,5</t>
  </si>
  <si>
    <t>622477121R00</t>
  </si>
  <si>
    <t>Oprava vnější omítky hladké stěn,sl.II,do 10 %,SMS</t>
  </si>
  <si>
    <t>PŘED ZAPOČETÍM PRACÍ NA SAMOSTATNÉM ZATEPLENÍ DOJDE K VYSPRAVENÍ TRHLIN NA FASÁDĚ. S OHLEDEM NA MÍSTY PORUŠENOU STÁVAJÍCÍ FASÁDU JE ZAPOČTENO VYSPRAVENÍ FASÁDY V PLOŠE 5% ZATEPLOVANÉ PLOCHY</t>
  </si>
  <si>
    <t>589,9*0,5</t>
  </si>
  <si>
    <t>622904112R00</t>
  </si>
  <si>
    <t>Očištění fasád tlakovou vodou složitost 1 - 2</t>
  </si>
  <si>
    <t>62201</t>
  </si>
  <si>
    <t>Zateplovací syst., sokl, XPS tl. 160 mm, s omít.mozaik. 5,5 kg/m2</t>
  </si>
  <si>
    <t>- PENETRACE PODKLADU</t>
  </si>
  <si>
    <t>- MINERÁLNÍ LEPICÍ TMEL, PŘÍDRŽNOST K PODKLADU ALESPOŇ 0,08 MPa</t>
  </si>
  <si>
    <t>- TEPELNĚ IZOLAČNÍ DESKA Z EXTRUDOVANÉHO POLYSTYRENU XPS, TL. 160 mm</t>
  </si>
  <si>
    <t>NÁSLEDNÉ VRSTVY BUDOU APLIKOVÁNY OD ÚROVNĚ 100 mm POD TERÉNEM</t>
  </si>
  <si>
    <t>- MINERÁLNÍ ARMOVACÍ TMEL OBOHACENÝ SYNTETICKOU PRYSKYŘICÍ</t>
  </si>
  <si>
    <t>- ZÁKLADNÍ NÁTĚR POD PROBARVENÉ OMÍTKY NA BÁZI AKRYLÁTOVÉHO KOPOLYMERU,</t>
  </si>
  <si>
    <t xml:space="preserve">  SILIKONOVÉ PRYSKYŘICE A KŘEMIČITANŮ (ASS)</t>
  </si>
  <si>
    <t>- DEKORATIVNÍ FASÁDNÍ MOZAIKOVÁ OMÍTKA ZRNITOSTI 2mm</t>
  </si>
  <si>
    <t>622312335RT1</t>
  </si>
  <si>
    <t>Zatepl.syst., fasáda, EPS tl.160 mm, s omítkou silikonovou, zrno 2 mm</t>
  </si>
  <si>
    <t>- TEPELNĚ IZOLAČNÍ DESKA Z EXPANDOVANÉ POLYSTYRENOVÉ PĚNY EPS 70F, TL. 160 mm, 0,033 W/mK</t>
  </si>
  <si>
    <t>- ŠROUBOVACÍ HMOŽDINKA, ZAPUŠTĚNÁ, ZAKRYTÁ ZÁTKOU</t>
  </si>
  <si>
    <t>622312735RT1</t>
  </si>
  <si>
    <t>Zatepl.syst., fasáda, min.desky, tl.160 mm, s omítkou silikonovou, zrno 2 mm</t>
  </si>
  <si>
    <t>- TEPELNĚ IZOLAČNÍ DESKA Z ČEDIČOVÉ VLNY 160 mm, 0,035 W/mK</t>
  </si>
  <si>
    <t>622002</t>
  </si>
  <si>
    <t>Zateplovací syst., ostění, XPS tl. 30 mm, s omítkou silikonovou, zrno 2 mm</t>
  </si>
  <si>
    <t>- TEPELNĚ IZOLAČNÍ DESKA Z EXTRUDOVANÉHO POLYSTYRENU XPS, TL. 30 mm</t>
  </si>
  <si>
    <t>621481211RT3</t>
  </si>
  <si>
    <t>Montáž výztužné sítě (perlinky) do stěrky-podhledy, včetně výztužné sítě a stěrkového tmelu</t>
  </si>
  <si>
    <t>STABILIZACE POVRCHU OMÍTKOU</t>
  </si>
  <si>
    <t>58591875.AR</t>
  </si>
  <si>
    <t>Penetrace pod omítky 25 kg BS 2, tónovaná penetrace pod tenkovrstvé omítky</t>
  </si>
  <si>
    <t>kg</t>
  </si>
  <si>
    <t>STABILIZACE POVRCHU OMÍTKOU - ZÁKLADNÍ NÁTĚR POD PROBARVENÉ OMÍTKY NA BÁZI AKRYLÁTOVÉHO KOPOLYMERU, SILIKONOVÉ PRYSKYŘICE A KŘEMIČITANŮ (ASS)</t>
  </si>
  <si>
    <t>8,9*0,3</t>
  </si>
  <si>
    <t>5859187362R</t>
  </si>
  <si>
    <t>Tenkovrstvá omítka hlazená silikonová</t>
  </si>
  <si>
    <t>8,9*2,9</t>
  </si>
  <si>
    <t>620001</t>
  </si>
  <si>
    <t>ZAKLÁDACÍ SADA (ÚHELNÍKOVÝ PROFIL S TKANINOU D/33, PROFIL S OKAPNIČKOU S TKANINOU D/06)</t>
  </si>
  <si>
    <t>m</t>
  </si>
  <si>
    <t>D+M, založení EPS nad sousední střechou</t>
  </si>
  <si>
    <t>620991005R00</t>
  </si>
  <si>
    <t>Začišťovací okenní lišta s tkaninou</t>
  </si>
  <si>
    <t>ZAČISŤOVACÍ APU LIŠTA S TKANINOU (RÁMY VÝPLNÍ)</t>
  </si>
  <si>
    <t>176,1*1,1</t>
  </si>
  <si>
    <t>622421491R00</t>
  </si>
  <si>
    <t>Doplňky zatepl. systémů, rohová lišta s okapničkou</t>
  </si>
  <si>
    <t>NÁROŽNÍ LIŠTA S OKAPNIČKOU (NADPRAŽÍ OKEN A DVEŘÍ)</t>
  </si>
  <si>
    <t>46,9*1,1</t>
  </si>
  <si>
    <t>622481291R00</t>
  </si>
  <si>
    <t>Montáž výztužné lišty rohové a dilatační</t>
  </si>
  <si>
    <t>ROHOVÁ LIŠTA S VÝZTUŽNOU TKANINOU (VNĚJŠÍ ROHY FASÁDY A OSTĚNÍ)</t>
  </si>
  <si>
    <t>28343190.AR</t>
  </si>
  <si>
    <t>Profil rohový z PVC se síťovinou, dl. 2,5 m</t>
  </si>
  <si>
    <t>204,1*1,1</t>
  </si>
  <si>
    <t>622481292R00</t>
  </si>
  <si>
    <t>Montáž výztužné lišty okenní a podparapetní</t>
  </si>
  <si>
    <t>PARAPETNÍ LIŠTA S VÝZTUŽNOU TKANINOU:36</t>
  </si>
  <si>
    <t>PARAPETNÍ PROFIL S VÝZTUŽNOU TKANINOU A PĚNOVOU PÁSKOU:43,6</t>
  </si>
  <si>
    <t>283502835R</t>
  </si>
  <si>
    <t>Parapetní lišta s tkaninou, délka 2 m</t>
  </si>
  <si>
    <t>PARAPETNÍ LIŠTA S VÝZTUŽNOU TKANINOU:36*1,1</t>
  </si>
  <si>
    <t>PARAPETNÍ PROFIL S VÝZTUŽNOU TKANINOU A PĚNOVOU PÁSKOU:43,6*1,1</t>
  </si>
  <si>
    <t>622312735RV1</t>
  </si>
  <si>
    <t>Zatepl.syst., fasáda, min.desky, tl.160 mm, zakončený stěrkou s výztužnou tkaninou</t>
  </si>
  <si>
    <t>- LEPIDLO</t>
  </si>
  <si>
    <t>- ARMOVACÍ TMEL</t>
  </si>
  <si>
    <t>stěny na půdě:18,3*2</t>
  </si>
  <si>
    <t>642945111R00</t>
  </si>
  <si>
    <t>Osazení zárubní ocel. požár.1křídl., pl. do 2,5 m2</t>
  </si>
  <si>
    <t>553001</t>
  </si>
  <si>
    <t>Zárubeň ocelová 110/1970/900 L, P, EI, EW 30, pro cihelné zdivo, s těsněním, se šroubovanými závěsy</t>
  </si>
  <si>
    <t>vč. základního a dvojnásobného finálního nátěru</t>
  </si>
  <si>
    <t>916561111RT7</t>
  </si>
  <si>
    <t>Osazení záhon.obrubníků do lože z C 12/15 s opěrou, včetně obrubníku   100/5/20 cm</t>
  </si>
  <si>
    <t>29,5*1,05</t>
  </si>
  <si>
    <t>941941032R00</t>
  </si>
  <si>
    <t>Montáž lešení leh.řad.s podlahami,š.do 1 m, H 30 m</t>
  </si>
  <si>
    <t>941941192R00</t>
  </si>
  <si>
    <t>Příplatek za každý měsíc použití lešení k pol.1032</t>
  </si>
  <si>
    <t>635*1,5</t>
  </si>
  <si>
    <t>941941832R00</t>
  </si>
  <si>
    <t>Demontáž lešení leh.řad.s podlahami,š.1 m, H 30 m</t>
  </si>
  <si>
    <t>944945012R00</t>
  </si>
  <si>
    <t>Montáž záchytné stříšky H 4,5 m, šířky do 2 m</t>
  </si>
  <si>
    <t>944945192R00</t>
  </si>
  <si>
    <t>Příplatek za každý měsíc použ.stříšky, k pol. 5012</t>
  </si>
  <si>
    <t>6*1,5</t>
  </si>
  <si>
    <t>944945812R00</t>
  </si>
  <si>
    <t>Demontáž záchytné stříšky H 4,5 m, šířky do 2 m</t>
  </si>
  <si>
    <t>998009101R00</t>
  </si>
  <si>
    <t>Přesun hmot lešení samostatně budovaného</t>
  </si>
  <si>
    <t>952901411R00</t>
  </si>
  <si>
    <t>Vyčištění ostatních objektů</t>
  </si>
  <si>
    <t>Pllocha půdy bude před pokládkou izolační vrstvy vyklizena a vyčištěna.</t>
  </si>
  <si>
    <t>952901111R00</t>
  </si>
  <si>
    <t>Vyčištění budov o výšce podlaží do 4 m</t>
  </si>
  <si>
    <t>Po dokončení prací v interiéru budou zasažené prostory v int. vyklizeny a kompletně uklizeny.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</si>
  <si>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1.01:3,6</t>
  </si>
  <si>
    <t>1.02:6,8</t>
  </si>
  <si>
    <t>1.03:6,2</t>
  </si>
  <si>
    <t>2.01:6,2</t>
  </si>
  <si>
    <t>2.02:4,7</t>
  </si>
  <si>
    <t>3.01:6,2</t>
  </si>
  <si>
    <t>3.02:4,7</t>
  </si>
  <si>
    <t>3.03:7,9</t>
  </si>
  <si>
    <t>968071125R00</t>
  </si>
  <si>
    <t>Vyvěšení, zavěšení kovových křídel dveří pl. 2 m2</t>
  </si>
  <si>
    <t>968071126R00</t>
  </si>
  <si>
    <t>Vyvěšení, zavěšení kovových křídel dveří nad 2 m2</t>
  </si>
  <si>
    <t>968072455R00</t>
  </si>
  <si>
    <t>Vybourání kovových dveřních zárubní pl. do 2 m2</t>
  </si>
  <si>
    <t>1/P:0,99*2</t>
  </si>
  <si>
    <t>1/L:0,99*2</t>
  </si>
  <si>
    <t>1/L:1,08*1,97</t>
  </si>
  <si>
    <t>967032975R00</t>
  </si>
  <si>
    <t>Odsekání plošných fasádních prvků předsaz. nad 8cm</t>
  </si>
  <si>
    <t>962081131R00</t>
  </si>
  <si>
    <t>Bourání příček ze skleněných tvárnic tl. 10 cm</t>
  </si>
  <si>
    <t>0,39*1,14</t>
  </si>
  <si>
    <t>978015221R00</t>
  </si>
  <si>
    <t>Otlučení omítek vnějších MVC v složit.1-4 do 10 %</t>
  </si>
  <si>
    <t>979082111R00</t>
  </si>
  <si>
    <t>Vnitrostaveništní doprava suti do 10 m</t>
  </si>
  <si>
    <t>979082121R00</t>
  </si>
  <si>
    <t>Příplatek k vnitrost. dopravě suti za dalších 5 m</t>
  </si>
  <si>
    <t>12,53602*4</t>
  </si>
  <si>
    <t>979081111R00</t>
  </si>
  <si>
    <t>Odvoz suti a vybour. hmot na skládku do 1 km</t>
  </si>
  <si>
    <t>979082119R00</t>
  </si>
  <si>
    <t>Příplatek k přesunu suti za každých dalších 1000 m</t>
  </si>
  <si>
    <t>12,53602*10</t>
  </si>
  <si>
    <t>979990101R00</t>
  </si>
  <si>
    <t>Poplatek za sklád.suti-směs bet.a cihel do 30x30cm</t>
  </si>
  <si>
    <t>999281108R00</t>
  </si>
  <si>
    <t>Přesun hmot pro opravy a údržbu do výšky 12 m</t>
  </si>
  <si>
    <t>998222011R00</t>
  </si>
  <si>
    <t>Přesun hmot, pozemní komunikace, kryt z kameniva</t>
  </si>
  <si>
    <t>711823121RT6</t>
  </si>
  <si>
    <t>Montáž nopové fólie svisle, včetně dodávky fólie</t>
  </si>
  <si>
    <t>1.pp:19,0*1,1</t>
  </si>
  <si>
    <t>1.np:18,8*1,1</t>
  </si>
  <si>
    <t>711823129RT5</t>
  </si>
  <si>
    <t>Montáž ukončovací lišty k nopové fólii, včetně dodávky lišty</t>
  </si>
  <si>
    <t>1.pp:28,3*1,1</t>
  </si>
  <si>
    <t>1.np:29,6*1,1</t>
  </si>
  <si>
    <t>998711102R00</t>
  </si>
  <si>
    <t>Přesun hmot pro izolace proti vodě, výšky do 12 m</t>
  </si>
  <si>
    <t>713141221RK2</t>
  </si>
  <si>
    <t>Montáž parozábrany, přelep. spojů</t>
  </si>
  <si>
    <t>PAROBRZDA S PROMĚNNOU EKVIVALENTÍ DIFUZNÍ TLOUŠŤKOU A PŘILNAVÝM ROUNEM (APLIKOVAT VČ. VŠECH SYSTÉMOVÝCH DOPLŇKŮ)</t>
  </si>
  <si>
    <t>3.NP:182,1*1,1</t>
  </si>
  <si>
    <t>půda:82,0*1,1</t>
  </si>
  <si>
    <t>713121411RT6</t>
  </si>
  <si>
    <t>Izolace podlah, nosný rošt z EPS, včetně dodávky, roštu z EPS v. 300 mm a prken</t>
  </si>
  <si>
    <t>Montáž nosných EPS křížů a trámků, slepení spojů PUR lepidlem, zbroušení případných nerovností horní plochy a nalepení dřevěných prken PUR lepidlem. Včetně dodávek materiálu.</t>
  </si>
  <si>
    <t>3.NP:182,1</t>
  </si>
  <si>
    <t>půda:82,0</t>
  </si>
  <si>
    <t>713111111RT2</t>
  </si>
  <si>
    <t>Izolace tepelné stropů vrchem kladené volně, 2 vrstvy - materiál ve specifikaci</t>
  </si>
  <si>
    <t>63151410R</t>
  </si>
  <si>
    <t>deska izolační minerální vlákno; tl. 140 mm, součinitel tepelné vodivosti 0,035 W/mK</t>
  </si>
  <si>
    <t>3.NP:182,1*1,05</t>
  </si>
  <si>
    <t>půda:82,0*1,05</t>
  </si>
  <si>
    <t>63151412R</t>
  </si>
  <si>
    <t>deska izolační minerální vlákno; tl. 160 mm,  součinitel tepelné vodivosti 0,035 W/mK</t>
  </si>
  <si>
    <t>998713102R00</t>
  </si>
  <si>
    <t>Přesun hmot pro izolace tepelné, výšky do 12 m</t>
  </si>
  <si>
    <t>721242803R00</t>
  </si>
  <si>
    <t>Demontáž lapače střešních splavenin DN 100</t>
  </si>
  <si>
    <t>721242110RT2</t>
  </si>
  <si>
    <t>Lapač střešních splavenin PP HL600, kloub, zápachová klapka, koš na listí, DN 125</t>
  </si>
  <si>
    <t>721176223R00</t>
  </si>
  <si>
    <t>Potrubí PVC svodné (ležaté) v zemi D 125 x 3,2 mm</t>
  </si>
  <si>
    <t>napojení lapače střešních splavenin:4*1</t>
  </si>
  <si>
    <t>28611146.AR</t>
  </si>
  <si>
    <t>Trubka kanalizační SN 4 PVC 125x3,2x1000 mm</t>
  </si>
  <si>
    <t>998721102R00</t>
  </si>
  <si>
    <t>Přesun hmot pro vnitřní kanalizaci, výšky do 12 m</t>
  </si>
  <si>
    <t>728415811R00</t>
  </si>
  <si>
    <t>Demontáž mřížky větrací nebo ventilační do 0,04 m2</t>
  </si>
  <si>
    <t>728415111R00</t>
  </si>
  <si>
    <t>Montáž mřížky větrací nebo ventilační do 0,04 m2</t>
  </si>
  <si>
    <t>28349063R</t>
  </si>
  <si>
    <t>Mřížka větrací kulatá 120 mm se síťkou bílá</t>
  </si>
  <si>
    <t>728113112R00</t>
  </si>
  <si>
    <t>Montáž potrubí plastového čtyřhranného do 0,03 m2</t>
  </si>
  <si>
    <t>429851010R</t>
  </si>
  <si>
    <t>Potrubí plastové hranaté  55x110/500, vč. dodání redukcí a kolen</t>
  </si>
  <si>
    <t>U dvou vyústění vzt potrubí v rohu objektu bude osazeno plastové obdélníkové potrubí s přechodem</t>
  </si>
  <si>
    <t>na kruhové (skrýt pod eps) a následně bude mimo roh osazena klasická větrací mřížka.</t>
  </si>
  <si>
    <t>762812240RT2</t>
  </si>
  <si>
    <t>Montáž záklopu, vrchní na sraz, hoblovaná prkna, včetně dodávky řeziva, prkna hobl. tl. 18 mm</t>
  </si>
  <si>
    <t>3.NP:182,1*1,02</t>
  </si>
  <si>
    <t>půda:82,0*1,02</t>
  </si>
  <si>
    <t>762211220R00</t>
  </si>
  <si>
    <t>Montáž schodiště přímočarého s podstup. š. do 1 m</t>
  </si>
  <si>
    <t>VYTVOŘENÍ SCHODIŠŤOVÝCH STUPŇŮ Z HOBLOVANÝCH PRKEN POUŽÍVANÝCH NA ZÁKLOP ZATEPLENÉ PODLAHY</t>
  </si>
  <si>
    <t>3.NP:2*(2*1)</t>
  </si>
  <si>
    <t>půda:1</t>
  </si>
  <si>
    <t>998762102R00</t>
  </si>
  <si>
    <t>Přesun hmot pro tesařské konstrukce, výšky do 12 m</t>
  </si>
  <si>
    <t>764321820R00</t>
  </si>
  <si>
    <t>Demontáž oplechování říms, rš 500 mm, do 30°</t>
  </si>
  <si>
    <t>764352811R00</t>
  </si>
  <si>
    <t>Demontáž žlabů půlkruh. rovných, rš 330 mm, do 45°</t>
  </si>
  <si>
    <t>764908105RT2</t>
  </si>
  <si>
    <t>Žlab podokapní půlkruhový,velikost 150 mm, pozink. s ochr. barevnou vrstvou - šedá RAL 9006</t>
  </si>
  <si>
    <t>VČ. ROHŮ A ŽLABOVÝCH HÁKŮ</t>
  </si>
  <si>
    <t>764908102RT2</t>
  </si>
  <si>
    <t>Kotlík žlabový kónický ,vel.žlabu 150 mm, pozink. s ochr. barevnou vrstvou - šedá RAL 9006</t>
  </si>
  <si>
    <t>764454802R00</t>
  </si>
  <si>
    <t>Demontáž odpadních trub kruhových,D 120 mm</t>
  </si>
  <si>
    <t>odstraňované svody:36</t>
  </si>
  <si>
    <t>sousední svod - dočasně demontován:10</t>
  </si>
  <si>
    <t>764908110RT2</t>
  </si>
  <si>
    <t>Odpadní trouby kruhové, D 120 mm, pozink. s ochr. barevnou vrstvou - šedá RAL 9006</t>
  </si>
  <si>
    <t>DODAT VČ. OBJÍMEK, KOLEN</t>
  </si>
  <si>
    <t>764900050RAB</t>
  </si>
  <si>
    <t>Demontáž oplechování parapetů, z plechu Al</t>
  </si>
  <si>
    <t>0,7*3+1,2+0,9+0,88+1,1*32+0,4+1,5*2+0,5*4</t>
  </si>
  <si>
    <t>764410491R00</t>
  </si>
  <si>
    <t>Montáž oplechování parapetů Al</t>
  </si>
  <si>
    <t>včetně spojovacích prostředků, těsnící hmoty a zednické výpomoci</t>
  </si>
  <si>
    <t>K1:0,64*3</t>
  </si>
  <si>
    <t>K2:1,14*1</t>
  </si>
  <si>
    <t>K3:0,84*1</t>
  </si>
  <si>
    <t>K4:0,82*1</t>
  </si>
  <si>
    <t>K5:1,04*(10+17+5)</t>
  </si>
  <si>
    <t>K6:0,34*1</t>
  </si>
  <si>
    <t>K7:1,46*2</t>
  </si>
  <si>
    <t>K8:0,5*4</t>
  </si>
  <si>
    <t>553420411R</t>
  </si>
  <si>
    <t>Parapet vnější Al eloxovaný tažený š. 240 mm, řezaný, výrobní délka 6000 mm</t>
  </si>
  <si>
    <t>DODAT VČ. BOČNÍCH HLINÍKOVÝCH KRYTEK VE SHODNÉM ODSTÍNU, SPÁD 3°, LEPIT K PARAPETNÍMU PROFILU ZATEPLOVACÍHO SYSTÉMU, PLOŠNĚ MONTÁŽNÍ NÍZKOEXPANZNÍ PĚNOU A MECHANICKY DO RÁMU OKNA</t>
  </si>
  <si>
    <t>K8:0,5*4*1,1</t>
  </si>
  <si>
    <t>553420419R</t>
  </si>
  <si>
    <t>Parapet vnější Al eloxovaný tažený š. 400 mm, řezaný, výrobní délka 6000 mm</t>
  </si>
  <si>
    <t>K1:0,64*3*1,1</t>
  </si>
  <si>
    <t>K2:1,14*1*1,1</t>
  </si>
  <si>
    <t>K3:0,84*1*1,1</t>
  </si>
  <si>
    <t>K4:0,82*1*1,1</t>
  </si>
  <si>
    <t>K5:1,04*(10+17+5)*1,1</t>
  </si>
  <si>
    <t>K6:0,34*1*1,1</t>
  </si>
  <si>
    <t>K7:1,46*2*1,1</t>
  </si>
  <si>
    <t>764331851R00</t>
  </si>
  <si>
    <t>Demontáž lemování zdí, rš 400 a 500 mm, do 45°</t>
  </si>
  <si>
    <t>6*4</t>
  </si>
  <si>
    <t>764813140R00</t>
  </si>
  <si>
    <t>Lemování zdí z lak.Pz plechu,tvr.krytina,rš 400 mm, pozink. s ochr. barevnou vrstvou - šedá RAL 9006</t>
  </si>
  <si>
    <t>553622740R</t>
  </si>
  <si>
    <t>D+M stříška komínová DN200, nerez 0,5 mm</t>
  </si>
  <si>
    <t>průměr a způsob kotvení nutno ověřit na stavbě</t>
  </si>
  <si>
    <t>998764102R00</t>
  </si>
  <si>
    <t>Přesun hmot pro klempířské konstr., výšky do 12 m</t>
  </si>
  <si>
    <t>765312813R00</t>
  </si>
  <si>
    <t>Demontáž krytiny dvoudrážk., na sucho, pro použití</t>
  </si>
  <si>
    <t>35,5+6,6</t>
  </si>
  <si>
    <t>765339211R00</t>
  </si>
  <si>
    <t>M.zastřešení beton.tašk.drážk.střech jedn.na sucho</t>
  </si>
  <si>
    <t>765799242R00</t>
  </si>
  <si>
    <t>Montáž bednění z prken nad 10 m2</t>
  </si>
  <si>
    <t>60596005R</t>
  </si>
  <si>
    <t>Řezivo na výrobu bednění</t>
  </si>
  <si>
    <t>18*0,02</t>
  </si>
  <si>
    <t>765799311RO8</t>
  </si>
  <si>
    <t>Montáž fólie na krokve přibitím se slepením spojů, difúzní pojistná hydroizolace</t>
  </si>
  <si>
    <t>67352340R</t>
  </si>
  <si>
    <t>Pojistná střešní hydroizol. membrána</t>
  </si>
  <si>
    <t>998765102R00</t>
  </si>
  <si>
    <t>Přesun hmot pro krytiny tvrdé, výšky do 12 m</t>
  </si>
  <si>
    <t>766661422R00</t>
  </si>
  <si>
    <t>Montáž dveří protipožárních 1kříd. nad 80 cm</t>
  </si>
  <si>
    <t>611001</t>
  </si>
  <si>
    <t>Dveře protipožární EW 30 DP3-C plné 90x197 cm HPL, se samozavíračem</t>
  </si>
  <si>
    <t>JEDNOKŘÍDLÉ, DŘEVĚNÉ, VNITŘNÍ, OTEVÍRAVÉ, PLNÉ, TEPELNĚ IZOLAČNÍ, PROTIPOŽÁRNÍ (EW 30 DP3-C), RÁM KŘÍDLA Z MASIVNÍHO DŘEVA, VÝPLŇ DTD DESKA, POVRCH VYSOKOTLAKÝ HPL LAMINÁT, KŘÍDLO ŠEDÉ, INT. KOVÁNÍ KLIKA / KLIKA</t>
  </si>
  <si>
    <t>BROUŠENÝ NEREZ, TEPELNĚIZOLAČNÍ KŘÍDLO VHODNÉ DO INTERIÉRU V PROSTORÁCH S ROZDÍLNÝMI TEPLOTAMI A VLHKOSTÍ, U max.1,8 W/m2K, VČ. DODÁNÍ ZÁMKU FAB, VČ. SAMOZAVÍRAČE</t>
  </si>
  <si>
    <t>998766102R00</t>
  </si>
  <si>
    <t>Přesun hmot pro truhlářské konstr., výšky do 12 m</t>
  </si>
  <si>
    <t>767996801R00</t>
  </si>
  <si>
    <t>Demontáž atypických ocelových konstr. do 50 kg</t>
  </si>
  <si>
    <t>dvířka elektroměru:4</t>
  </si>
  <si>
    <t>krycí stříšky:3*15</t>
  </si>
  <si>
    <t>vymetací dvířka:3*5</t>
  </si>
  <si>
    <t>767995101R00</t>
  </si>
  <si>
    <t>Výroba a montáž kov. atypických konstr. do 5 kg</t>
  </si>
  <si>
    <t>NOVÁ DVÍŘKA ELEKTROMĚRU OSAZENÁ DO ÚROVNĚ ZATEPLOVACÍHO SYSTÉMU, POZINK. PLECH, UZAMYKATELNÁ ČTYŘHRANEM, 600x600mm, PO SVAŘENÍ BUDE VÝROBEK ŽÁROVĚ POZINKOVÁN A OPATŘEN PENETRAČNÍM NÁTĚREM NA POZINK A 2x SYNTETICKÝM ANTIKOROZNÍM NÁTĚREM 2v1 V ODSTÍNU FASÁDY</t>
  </si>
  <si>
    <t>13890201R</t>
  </si>
  <si>
    <t>Přirážka za pozinkování ocelových výrobků do 50 kg</t>
  </si>
  <si>
    <t>767001</t>
  </si>
  <si>
    <t>D+M krycí stříšky u vstupu vč. kotvících konzol, 1600x1000mm</t>
  </si>
  <si>
    <t>ks</t>
  </si>
  <si>
    <t>NOSNÁ KONSTRUKCE RAMEN NEREZ 1,4301, JEMNĚ BROUŠENÝ, ROVNÝ KONEC RAMEN STŘÍŠKY, SKLO BEZPEČNOSTNÍ</t>
  </si>
  <si>
    <t>tl. 10mm, PO STRANÁCH LEŠTĚNÉ, KOTVIT DO NOSNÉ KONSTRUKCE PŘES FASÁDU POMOCÍ 4 ks SYSTÉMOVÝCH NEREZOVÝCH KOTEV  SE STAVITELNOU KONZOLÍ OD 150 DO 240mm, ZAJIŠTĚNÍ POZICE VÝSUVNÉ ČÁSTI KOTVY ŠROUBEM M6 PO SVRTÁNÍ PŘIPRAVENÝCH OTVORŮ, VNITŘNÍ PRŮMĚR PRO UCHYCENÍ STŘÍŠKY M10, ROZMĚR KOTVÍCÍ DESKY NA ZEĎ 100x40 mm SE DVĚMA OTVORY O11mm</t>
  </si>
  <si>
    <t>767002</t>
  </si>
  <si>
    <t>D+M krycí stříšky u vstupu vč. kotvících konzol, 2000x1000mm</t>
  </si>
  <si>
    <t>998767102R00</t>
  </si>
  <si>
    <t>Přesun hmot pro zámečnické konstr., výšky do 12 m</t>
  </si>
  <si>
    <t>783726600R00</t>
  </si>
  <si>
    <t>Nátěr lazurovací tesařských konstr. 1x lak</t>
  </si>
  <si>
    <t>nátěr v ext. viditlených prvků krovu</t>
  </si>
  <si>
    <t>přesahy dř. konstrukcí krovu:0,299*22*2+0,299*9*2+0,3*12+3,3*2+2,5*4</t>
  </si>
  <si>
    <t>783222921R00</t>
  </si>
  <si>
    <t>Údržba, nátěr syntetický kov.konstr.</t>
  </si>
  <si>
    <t>mříže sklepních oken:3*0,7*1,05</t>
  </si>
  <si>
    <t>783522000R00</t>
  </si>
  <si>
    <t>Nátěr syntet. klempířských konstrukcí, Z + 2 x, šedá RAL 9006</t>
  </si>
  <si>
    <t>oplechování štítů:4*0,9+1,1*2</t>
  </si>
  <si>
    <t>784191201R00</t>
  </si>
  <si>
    <t>Penetrace podkladu hloubková 1x</t>
  </si>
  <si>
    <t>1.01:2,74*3,15+1,3*3,15-1*2,52</t>
  </si>
  <si>
    <t>3.10:18,3</t>
  </si>
  <si>
    <t>3.11:18,3</t>
  </si>
  <si>
    <t>dveře 1/P:0,6*2*2+0,6*1</t>
  </si>
  <si>
    <t>dveře 1/L:2*(0,6*2*2+0,6*1)</t>
  </si>
  <si>
    <t>zazadění luxfer:2,26*3,15-1,14*2,11</t>
  </si>
  <si>
    <t>784195322R00</t>
  </si>
  <si>
    <t>Malba bez penetrace,2 x</t>
  </si>
  <si>
    <t>784011222RT2</t>
  </si>
  <si>
    <t>Zakrytí podlah, včetně papírové lepenky</t>
  </si>
  <si>
    <t>3.10:9,67*1,5</t>
  </si>
  <si>
    <t>3.11:9,67*1,5</t>
  </si>
  <si>
    <t>1.21:8,4</t>
  </si>
  <si>
    <t>345715701R</t>
  </si>
  <si>
    <t>Krabice do zateplení</t>
  </si>
  <si>
    <t>NOVÁ PLASTOVÁ ELEKTROKRABICE S DOSTATEČNOU HLOUBKOU, OSAZENA DO ÚROVNĚ ZATEPLOVACÍHO SYSTÉMU</t>
  </si>
  <si>
    <t>220261662R00</t>
  </si>
  <si>
    <t>Zhotovení drážky ve zdi cihlovém</t>
  </si>
  <si>
    <t>210800105RT1</t>
  </si>
  <si>
    <t>Kabel CYKY-J 3x1,5 uložený pod omítkou, včetně dodávky kabelu</t>
  </si>
  <si>
    <t>14,5*1,1</t>
  </si>
  <si>
    <t>220261664R00</t>
  </si>
  <si>
    <t>Zazdění drážky</t>
  </si>
  <si>
    <t>210001</t>
  </si>
  <si>
    <t>kombinovaný chránič s jističem, OEZ OLI-6B-1N-030AC (6A 30mA AC)</t>
  </si>
  <si>
    <t>210201528R00</t>
  </si>
  <si>
    <t>D+M svítidla LED venkovního</t>
  </si>
  <si>
    <t xml:space="preserve">LED světlo bude dodáno o průměr 213 mm a hloubce 78 mm. Tělo světla bude kovové, šedé. Příkon zdroje 6 W. Součástí bude pohybový a soumrakový senzor. Krytí IP44. Nastavitelná doba svícení 5s - 12 min a nastavitelná světelná citlivost 30 - 200 lux. Energetická třída A+/++. </t>
  </si>
  <si>
    <t>222730161R00</t>
  </si>
  <si>
    <t>Demontáž a montáž par.antény</t>
  </si>
  <si>
    <t>222001</t>
  </si>
  <si>
    <t>Demontáž a zpětná montáž zvonku, schránek</t>
  </si>
  <si>
    <t>zvonkové tablo:1</t>
  </si>
  <si>
    <t>schránka:1</t>
  </si>
  <si>
    <t>222002</t>
  </si>
  <si>
    <t>Demontáž a zpětná montáž, rozvaděče slaboproudu</t>
  </si>
  <si>
    <t>Dojde k dočasné demontáží plechového rozvaděče na půdě (místnost č. 3.10). Ten bude spolu s rozvody na štítovém zdivu dočasně demontován a po zateplení stěny bude osazen opětovně vč. dopojení rozvodů slaboproudu. Vč. odpojení a zpětného napojení kabeláže v délce cca 5m vč. doodání nových lišt na zateplenenou stěnu.</t>
  </si>
  <si>
    <t>Výměra</t>
  </si>
  <si>
    <t>Cena</t>
  </si>
  <si>
    <t>Specifikace</t>
  </si>
  <si>
    <t>Počet</t>
  </si>
  <si>
    <t>Měr. Jed.</t>
  </si>
  <si>
    <t>Materiál / MJ</t>
  </si>
  <si>
    <t>Montáž / MJ</t>
  </si>
  <si>
    <t>Materiál</t>
  </si>
  <si>
    <t>Jímací soustava a uzemnění</t>
  </si>
  <si>
    <t>Drát AlMgSi 8 mm2</t>
  </si>
  <si>
    <t>Stěnová podpěra PV17pppp</t>
  </si>
  <si>
    <t>svorka univerzálni SU</t>
  </si>
  <si>
    <t xml:space="preserve">svorka SZa (N)  </t>
  </si>
  <si>
    <t>svorka okapová SOc</t>
  </si>
  <si>
    <t>štítek pro označení svodu</t>
  </si>
  <si>
    <t>drát FeZn 10/13 PVC</t>
  </si>
  <si>
    <t>Pásek FeZn 30x4</t>
  </si>
  <si>
    <t>křížová svorka FeZn 30/30</t>
  </si>
  <si>
    <t>Svorka pro Rd10/páska</t>
  </si>
  <si>
    <t>Držák na okapové svody ST N</t>
  </si>
  <si>
    <t>Demontáž stávajících stěnových svodů (70m), včetně stěnových podpěr, odpojení na střeše, odpojení v úrovni zkušebních svorek a v úrovni země</t>
  </si>
  <si>
    <t>hod</t>
  </si>
  <si>
    <t>Podružný el. inst. materiál 4%</t>
  </si>
  <si>
    <t>kpl</t>
  </si>
  <si>
    <t>Ostatní</t>
  </si>
  <si>
    <t xml:space="preserve">Projektová dokumentace skutečného provedení </t>
  </si>
  <si>
    <t>Revize</t>
  </si>
  <si>
    <t>Ekologická likvidace odpadu</t>
  </si>
  <si>
    <t>Stavební zednické přípomoce</t>
  </si>
  <si>
    <t>Návody a manuály
Zhotovitel předá sadu  manuálů a návodů k obsluze všech prvků zařízení v českém jazyce</t>
  </si>
  <si>
    <t xml:space="preserve">Mimostaveništní doprava
Zahrnuje náklady na dopravu strojů a zařízení od výrobce (obchodní organizace) až na místo první skládky na staveništi.
Pojištění materiálu použitého na stavbě, zabezpečení materiálu na stavbě proti poškození a proti krádeži </t>
  </si>
  <si>
    <t>SUMA CELKEM bez DPH</t>
  </si>
  <si>
    <t>Pro účely demontáže a montáže uvedených prvků ochrany před bleskem se předpokládá využití lešení postaveného pro účely zateplování budovy (cena nezahrnuje lešení).</t>
  </si>
  <si>
    <t>Pro účely uložení zemnícího pásku se předpokládá využití výkopů, zhotovených v rámci stavební profese (cena nezahrnuje výkopové práce a terénní úpravy).</t>
  </si>
  <si>
    <t>Pozn.:</t>
  </si>
  <si>
    <t>Souhrnný výkaz výměr</t>
  </si>
  <si>
    <t>Výkaz výměr</t>
  </si>
  <si>
    <t>TEPELNĚ IZOLAČNÍ DESKA Z ČEDIČOVÉ VLNY, TL. 160 mm, 0,036 W/mK</t>
  </si>
  <si>
    <t xml:space="preserve">Nedílnou součástí tohoto výkazu výměr je projektová dokumentace. Nelze provést cenovou nabídku bez </t>
  </si>
  <si>
    <t>porovnání s projektovou dokumentací.</t>
  </si>
  <si>
    <t>Při sestavení výkazu výměr je použita vlastní cenová soustava.</t>
  </si>
  <si>
    <t>VÝZTUŽOVÁ TKANINA, min 160 g/m2</t>
  </si>
  <si>
    <t>VÝZTUŽOVÁ TKANINA, 160 g/m2</t>
  </si>
  <si>
    <t>VÝZTUŽNÁ TKANINA, min 160 g/m2</t>
  </si>
  <si>
    <t xml:space="preserve">  FOTOKATALYTICKÝ EFEKT, PRODYŠNOST PRO VODNÍ PÁRY V1 - VYSOKÁ, NASÁKAVOST W3 - NÍZKÁ</t>
  </si>
  <si>
    <t>TENKOVRSTVÁ PROBARVENÁ SILIKONOVÁ OMÍTKA S VÝZTUŽNÝM VLÁKNEM, ZRNITOST 2 mm,</t>
  </si>
  <si>
    <t>FOTOKATALYTICKÝ EFEKT, PRODYŠNOST PRO VODNÍ PÁRY V1 - VYSOKÁ, NASÁKAVOST W3 - NÍZKÁ</t>
  </si>
  <si>
    <t>STABILIZACE POVRCHU OMÍTKOU - TENKOVRSTVÁ PROBARVENÁ SILIKONOVÁ OMÍTKA S VÝZTUŽNÝM VLÁKNEM, ZRNITOST 2 mm, FOTOKATALYTICKÝ EFEKT, PRODYŠNOST PRO VODNÍ PÁRY V1 - VYSOKÁ, NASÁKAVOST W3 - NÍZKÁ,</t>
  </si>
  <si>
    <t>Podlahy a podlahové konstrukce</t>
  </si>
  <si>
    <t>631 57-1008.R00</t>
  </si>
  <si>
    <t>Násyp z písku prosátého tl. do 20 mm</t>
  </si>
  <si>
    <t>35a</t>
  </si>
  <si>
    <t>vyrovnání podlahy na půdách: 182,1+82</t>
  </si>
  <si>
    <t>11a</t>
  </si>
  <si>
    <t>11b</t>
  </si>
  <si>
    <t>ochranný úhelník nerez - OU 1,7 N</t>
  </si>
  <si>
    <t>držák ochranného úhelníku DUDa-27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</si>
</sst>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000"/>
  </numFmts>
  <fonts count="34"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10"/>
      <name val="Arial"/>
      <family val="2"/>
      <charset val="238"/>
    </font>
    <font>
      <i/>
      <sz val="11"/>
      <name val="Calibri"/>
      <family val="2"/>
      <charset val="238"/>
      <scheme val="minor"/>
    </font>
    <font>
      <sz val="11"/>
      <color indexed="8"/>
      <name val="Calibri"/>
      <family val="2"/>
      <charset val="238"/>
    </font>
    <font>
      <sz val="11"/>
      <name val="Calibri"/>
      <family val="2"/>
      <charset val="238"/>
      <scheme val="minor"/>
    </font>
    <font>
      <b/>
      <i/>
      <sz val="11"/>
      <name val="Calibri"/>
      <family val="2"/>
      <charset val="238"/>
      <scheme val="minor"/>
    </font>
    <font>
      <sz val="11"/>
      <color rgb="FF00B050"/>
      <name val="Calibri"/>
      <family val="2"/>
      <charset val="238"/>
      <scheme val="minor"/>
    </font>
    <font>
      <b/>
      <i/>
      <sz val="11"/>
      <color rgb="FF00B050"/>
      <name val="Calibri"/>
      <family val="2"/>
      <charset val="238"/>
      <scheme val="minor"/>
    </font>
    <font>
      <b/>
      <i/>
      <sz val="11"/>
      <color theme="1"/>
      <name val="Calibri"/>
      <family val="2"/>
      <charset val="238"/>
      <scheme val="minor"/>
    </font>
    <font>
      <b/>
      <i/>
      <sz val="12"/>
      <name val="Calibri"/>
      <family val="2"/>
      <charset val="238"/>
      <scheme val="minor"/>
    </font>
    <font>
      <b/>
      <i/>
      <sz val="12"/>
      <color theme="1"/>
      <name val="Calibri"/>
      <family val="2"/>
      <charset val="238"/>
      <scheme val="minor"/>
    </font>
    <font>
      <b/>
      <sz val="12"/>
      <color theme="1"/>
      <name val="Calibri"/>
      <family val="2"/>
      <charset val="238"/>
      <scheme val="minor"/>
    </font>
    <font>
      <b/>
      <sz val="1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rgb="FFC0C0C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99CCFF"/>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s>
  <cellStyleXfs count="5">
    <xf numFmtId="0" fontId="0" fillId="0" borderId="0"/>
    <xf numFmtId="0" fontId="4" fillId="0" borderId="0"/>
    <xf numFmtId="0" fontId="22" fillId="0" borderId="0"/>
    <xf numFmtId="44" fontId="24" fillId="0" borderId="0" applyFont="0" applyFill="0" applyBorder="0" applyAlignment="0" applyProtection="0"/>
    <xf numFmtId="0" fontId="3" fillId="0" borderId="0"/>
  </cellStyleXfs>
  <cellXfs count="370">
    <xf numFmtId="0" fontId="0" fillId="0" borderId="0" xfId="0"/>
    <xf numFmtId="0" fontId="0" fillId="0" borderId="0" xfId="0" applyAlignment="1"/>
    <xf numFmtId="14" fontId="6"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11" fillId="0" borderId="0" xfId="0" applyFont="1" applyBorder="1" applyAlignment="1">
      <alignment vertical="center"/>
    </xf>
    <xf numFmtId="0" fontId="11" fillId="0" borderId="6" xfId="0" applyFont="1" applyBorder="1" applyAlignment="1">
      <alignment horizontal="right" vertical="center"/>
    </xf>
    <xf numFmtId="0" fontId="0" fillId="0" borderId="0" xfId="0" applyFont="1" applyBorder="1" applyAlignment="1">
      <alignment horizontal="right" vertical="center"/>
    </xf>
    <xf numFmtId="0" fontId="11" fillId="0" borderId="1" xfId="0" applyFont="1" applyBorder="1"/>
    <xf numFmtId="0" fontId="11" fillId="0" borderId="0" xfId="0" applyFont="1" applyBorder="1"/>
    <xf numFmtId="0" fontId="11" fillId="0" borderId="0" xfId="0" applyFont="1" applyBorder="1" applyAlignment="1">
      <alignment horizontal="left" vertical="center"/>
    </xf>
    <xf numFmtId="0" fontId="11" fillId="0" borderId="6" xfId="0" applyFont="1" applyBorder="1" applyAlignment="1">
      <alignment vertical="center"/>
    </xf>
    <xf numFmtId="0" fontId="11" fillId="0" borderId="0" xfId="0" applyFont="1" applyFill="1" applyBorder="1" applyAlignment="1">
      <alignment horizontal="left" vertical="center"/>
    </xf>
    <xf numFmtId="0" fontId="0" fillId="0" borderId="6" xfId="0" applyFont="1" applyBorder="1" applyAlignment="1">
      <alignment vertical="center"/>
    </xf>
    <xf numFmtId="0" fontId="11" fillId="0" borderId="0" xfId="0" applyFont="1"/>
    <xf numFmtId="0" fontId="11" fillId="0" borderId="2" xfId="0" applyFont="1" applyBorder="1" applyAlignment="1">
      <alignment horizontal="right"/>
    </xf>
    <xf numFmtId="0" fontId="11" fillId="0" borderId="6" xfId="0" applyFont="1" applyBorder="1" applyAlignment="1">
      <alignment vertical="top"/>
    </xf>
    <xf numFmtId="14" fontId="11" fillId="0" borderId="6" xfId="0" applyNumberFormat="1" applyFont="1" applyBorder="1" applyAlignment="1">
      <alignment horizontal="center" vertical="top"/>
    </xf>
    <xf numFmtId="0" fontId="11" fillId="0" borderId="1" xfId="0" applyFont="1" applyBorder="1" applyAlignment="1">
      <alignment horizontal="left" vertical="center" indent="1"/>
    </xf>
    <xf numFmtId="0" fontId="11" fillId="0" borderId="9" xfId="0" applyFont="1" applyBorder="1" applyAlignment="1">
      <alignment horizontal="left" vertical="center" indent="1"/>
    </xf>
    <xf numFmtId="1" fontId="11"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11"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1"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11"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11"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11" fillId="0" borderId="18" xfId="0" applyFont="1" applyFill="1" applyBorder="1" applyAlignment="1">
      <alignment horizontal="left" vertical="top"/>
    </xf>
    <xf numFmtId="0" fontId="11"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11" fillId="0" borderId="14" xfId="0" applyFont="1" applyBorder="1" applyAlignment="1">
      <alignment horizontal="left" vertical="center" indent="1"/>
    </xf>
    <xf numFmtId="0" fontId="11" fillId="0" borderId="12" xfId="0" applyFont="1" applyBorder="1" applyAlignment="1">
      <alignment horizontal="left" vertical="center"/>
    </xf>
    <xf numFmtId="0" fontId="11"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12" fillId="3" borderId="1" xfId="0" applyFont="1" applyFill="1" applyBorder="1" applyAlignment="1">
      <alignment horizontal="left" vertical="center" indent="1"/>
    </xf>
    <xf numFmtId="0" fontId="0" fillId="3" borderId="0" xfId="0" applyFill="1" applyBorder="1"/>
    <xf numFmtId="49" fontId="9"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11"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11" fillId="3" borderId="6" xfId="0" applyFont="1" applyFill="1" applyBorder="1" applyAlignment="1">
      <alignment horizontal="left" vertical="center"/>
    </xf>
    <xf numFmtId="49" fontId="0" fillId="0" borderId="0" xfId="0" applyNumberFormat="1"/>
    <xf numFmtId="4" fontId="0" fillId="0" borderId="0" xfId="0" applyNumberFormat="1"/>
    <xf numFmtId="4" fontId="0" fillId="0" borderId="0" xfId="0" applyNumberFormat="1" applyAlignment="1"/>
    <xf numFmtId="3" fontId="0" fillId="0" borderId="0" xfId="0" applyNumberFormat="1" applyAlignment="1"/>
    <xf numFmtId="3" fontId="0" fillId="0" borderId="26" xfId="0" applyNumberFormat="1" applyBorder="1"/>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shrinkToFit="1"/>
    </xf>
    <xf numFmtId="3" fontId="10" fillId="4" borderId="28" xfId="0" applyNumberFormat="1" applyFont="1" applyFill="1" applyBorder="1" applyAlignment="1">
      <alignment vertical="center"/>
    </xf>
    <xf numFmtId="3" fontId="10" fillId="4" borderId="29" xfId="0" applyNumberFormat="1" applyFont="1" applyFill="1" applyBorder="1" applyAlignment="1">
      <alignment vertical="center"/>
    </xf>
    <xf numFmtId="3" fontId="10" fillId="4" borderId="29" xfId="0" applyNumberFormat="1" applyFont="1" applyFill="1" applyBorder="1" applyAlignment="1">
      <alignment vertical="center" wrapText="1"/>
    </xf>
    <xf numFmtId="3" fontId="13" fillId="4" borderId="30" xfId="0" applyNumberFormat="1" applyFont="1" applyFill="1" applyBorder="1" applyAlignment="1">
      <alignment horizontal="center" vertical="center" wrapText="1" shrinkToFit="1"/>
    </xf>
    <xf numFmtId="3" fontId="10" fillId="4" borderId="30" xfId="0" applyNumberFormat="1" applyFont="1" applyFill="1" applyBorder="1" applyAlignment="1">
      <alignment horizontal="center" vertical="center" wrapText="1" shrinkToFit="1"/>
    </xf>
    <xf numFmtId="3" fontId="10" fillId="4" borderId="30"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7" fillId="3" borderId="11" xfId="0" applyFont="1" applyFill="1" applyBorder="1" applyAlignment="1">
      <alignment horizontal="left" vertical="center" indent="1"/>
    </xf>
    <xf numFmtId="0" fontId="8" fillId="3" borderId="7" xfId="0" applyFont="1" applyFill="1" applyBorder="1" applyAlignment="1">
      <alignment horizontal="left" vertical="center"/>
    </xf>
    <xf numFmtId="0" fontId="0" fillId="3" borderId="7" xfId="0" applyFill="1" applyBorder="1" applyAlignment="1">
      <alignment horizontal="left" vertical="center"/>
    </xf>
    <xf numFmtId="4" fontId="7"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11" fillId="3" borderId="13" xfId="0" applyNumberFormat="1" applyFont="1" applyFill="1" applyBorder="1" applyAlignment="1">
      <alignment horizontal="left" vertical="center"/>
    </xf>
    <xf numFmtId="0" fontId="9" fillId="0" borderId="0" xfId="0" applyFont="1"/>
    <xf numFmtId="0" fontId="18" fillId="0" borderId="26" xfId="0" applyFont="1" applyBorder="1" applyAlignment="1">
      <alignment horizontal="center" vertical="center" wrapText="1"/>
    </xf>
    <xf numFmtId="0" fontId="10" fillId="0" borderId="26" xfId="0" applyFont="1" applyBorder="1" applyAlignment="1">
      <alignment vertical="center"/>
    </xf>
    <xf numFmtId="0" fontId="10" fillId="0" borderId="26" xfId="0" applyFont="1" applyBorder="1"/>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9" fillId="0" borderId="0" xfId="0" applyFont="1"/>
    <xf numFmtId="164" fontId="0" fillId="0" borderId="0" xfId="0" applyNumberFormat="1" applyAlignment="1">
      <alignment vertical="top"/>
    </xf>
    <xf numFmtId="4" fontId="0" fillId="0" borderId="0" xfId="0" applyNumberFormat="1" applyAlignment="1">
      <alignment vertical="top"/>
    </xf>
    <xf numFmtId="4" fontId="19" fillId="0" borderId="0" xfId="0" applyNumberFormat="1" applyFont="1" applyBorder="1" applyAlignment="1">
      <alignment vertical="top" shrinkToFit="1"/>
    </xf>
    <xf numFmtId="4" fontId="11" fillId="3" borderId="0" xfId="0" applyNumberFormat="1" applyFont="1" applyFill="1" applyBorder="1" applyAlignment="1">
      <alignment vertical="top" shrinkToFit="1"/>
    </xf>
    <xf numFmtId="0" fontId="18" fillId="0" borderId="0" xfId="0" applyFont="1" applyFill="1" applyBorder="1" applyAlignment="1">
      <alignment horizontal="center" vertical="center" wrapText="1"/>
    </xf>
    <xf numFmtId="49" fontId="10" fillId="0" borderId="0" xfId="0" applyNumberFormat="1" applyFont="1" applyFill="1" applyBorder="1" applyAlignment="1">
      <alignment vertical="center"/>
    </xf>
    <xf numFmtId="4" fontId="10" fillId="0" borderId="0" xfId="0" applyNumberFormat="1" applyFont="1" applyFill="1" applyBorder="1" applyAlignment="1">
      <alignment horizontal="center" vertical="center"/>
    </xf>
    <xf numFmtId="4" fontId="10" fillId="0" borderId="0" xfId="0" applyNumberFormat="1" applyFont="1" applyFill="1" applyBorder="1" applyAlignment="1">
      <alignment vertical="center"/>
    </xf>
    <xf numFmtId="3" fontId="10" fillId="0" borderId="0" xfId="0" applyNumberFormat="1" applyFont="1" applyFill="1" applyBorder="1" applyAlignment="1">
      <alignment vertical="center"/>
    </xf>
    <xf numFmtId="0" fontId="10" fillId="0" borderId="0" xfId="0" applyFont="1" applyFill="1" applyBorder="1" applyAlignment="1">
      <alignment vertical="center"/>
    </xf>
    <xf numFmtId="4" fontId="0" fillId="0" borderId="33" xfId="0" applyNumberFormat="1" applyBorder="1" applyAlignment="1">
      <alignment vertical="center" shrinkToFit="1"/>
    </xf>
    <xf numFmtId="4" fontId="0" fillId="3" borderId="37" xfId="0" applyNumberFormat="1" applyFill="1" applyBorder="1" applyAlignment="1">
      <alignment vertical="center" shrinkToFit="1"/>
    </xf>
    <xf numFmtId="3" fontId="10" fillId="0" borderId="0" xfId="0" applyNumberFormat="1" applyFont="1" applyFill="1" applyBorder="1" applyAlignment="1">
      <alignment vertical="center" wrapText="1"/>
    </xf>
    <xf numFmtId="3" fontId="13" fillId="0" borderId="0" xfId="0" applyNumberFormat="1" applyFont="1" applyFill="1" applyBorder="1" applyAlignment="1">
      <alignment horizontal="center" vertical="center" wrapText="1" shrinkToFit="1"/>
    </xf>
    <xf numFmtId="3" fontId="10" fillId="0" borderId="0" xfId="0" applyNumberFormat="1" applyFont="1" applyFill="1" applyBorder="1" applyAlignment="1">
      <alignment horizontal="center" vertical="center" wrapText="1" shrinkToFit="1"/>
    </xf>
    <xf numFmtId="3" fontId="10" fillId="0" borderId="0" xfId="0" applyNumberFormat="1" applyFont="1" applyFill="1" applyBorder="1" applyAlignment="1">
      <alignment horizontal="center" vertical="center" wrapText="1"/>
    </xf>
    <xf numFmtId="49" fontId="11" fillId="0" borderId="0" xfId="0" applyNumberFormat="1" applyFont="1" applyBorder="1" applyAlignment="1">
      <alignment horizontal="left" vertical="center"/>
    </xf>
    <xf numFmtId="49" fontId="0" fillId="0" borderId="12" xfId="0" applyNumberFormat="1" applyBorder="1" applyAlignment="1">
      <alignment vertical="center"/>
    </xf>
    <xf numFmtId="49" fontId="0" fillId="3" borderId="12" xfId="0" applyNumberFormat="1" applyFill="1" applyBorder="1" applyAlignment="1">
      <alignment vertical="center"/>
    </xf>
    <xf numFmtId="0" fontId="0" fillId="5" borderId="10" xfId="0" applyFill="1" applyBorder="1" applyAlignment="1">
      <alignment vertical="top"/>
    </xf>
    <xf numFmtId="0" fontId="0" fillId="5" borderId="41" xfId="0" applyFill="1" applyBorder="1" applyAlignment="1">
      <alignment horizontal="left" vertical="top" wrapText="1"/>
    </xf>
    <xf numFmtId="0" fontId="0" fillId="5" borderId="41" xfId="0" applyFill="1" applyBorder="1" applyAlignment="1">
      <alignment vertical="top" shrinkToFit="1"/>
    </xf>
    <xf numFmtId="164" fontId="0" fillId="5" borderId="41" xfId="0" applyNumberFormat="1" applyFill="1" applyBorder="1" applyAlignment="1">
      <alignment vertical="top" shrinkToFit="1"/>
    </xf>
    <xf numFmtId="4" fontId="0" fillId="5" borderId="41" xfId="0" applyNumberFormat="1" applyFill="1" applyBorder="1" applyAlignment="1">
      <alignment vertical="top" shrinkToFit="1"/>
    </xf>
    <xf numFmtId="0" fontId="19" fillId="0" borderId="26" xfId="0" applyFont="1" applyBorder="1" applyAlignment="1">
      <alignment vertical="top"/>
    </xf>
    <xf numFmtId="0" fontId="19" fillId="0" borderId="42" xfId="0" applyFont="1" applyBorder="1" applyAlignment="1">
      <alignment horizontal="left" vertical="top" wrapText="1"/>
    </xf>
    <xf numFmtId="0" fontId="19" fillId="0" borderId="42" xfId="0" applyFont="1" applyBorder="1" applyAlignment="1">
      <alignment vertical="top" shrinkToFit="1"/>
    </xf>
    <xf numFmtId="164" fontId="19" fillId="0" borderId="42" xfId="0" applyNumberFormat="1" applyFont="1" applyBorder="1" applyAlignment="1">
      <alignment vertical="top" shrinkToFit="1"/>
    </xf>
    <xf numFmtId="4" fontId="19" fillId="0" borderId="42" xfId="0" applyNumberFormat="1" applyFont="1" applyBorder="1" applyAlignment="1">
      <alignment vertical="top" shrinkToFit="1"/>
    </xf>
    <xf numFmtId="0" fontId="20" fillId="0" borderId="42" xfId="0" quotePrefix="1" applyFont="1" applyBorder="1" applyAlignment="1">
      <alignment horizontal="left" vertical="top" wrapText="1"/>
    </xf>
    <xf numFmtId="0" fontId="20" fillId="0" borderId="42" xfId="0" applyFont="1" applyBorder="1" applyAlignment="1">
      <alignment vertical="top" wrapText="1" shrinkToFit="1"/>
    </xf>
    <xf numFmtId="164" fontId="20" fillId="0" borderId="42" xfId="0" applyNumberFormat="1" applyFont="1" applyBorder="1" applyAlignment="1">
      <alignment vertical="top" wrapText="1" shrinkToFit="1"/>
    </xf>
    <xf numFmtId="0" fontId="19" fillId="0" borderId="27" xfId="0" applyFont="1" applyBorder="1" applyAlignment="1">
      <alignment vertical="top"/>
    </xf>
    <xf numFmtId="0" fontId="19" fillId="0" borderId="40" xfId="0" applyFont="1" applyBorder="1" applyAlignment="1">
      <alignment horizontal="left" vertical="top" wrapText="1"/>
    </xf>
    <xf numFmtId="0" fontId="19" fillId="0" borderId="40" xfId="0" applyFont="1" applyBorder="1" applyAlignment="1">
      <alignment vertical="top" shrinkToFit="1"/>
    </xf>
    <xf numFmtId="164" fontId="19" fillId="0" borderId="40" xfId="0" applyNumberFormat="1" applyFont="1" applyBorder="1" applyAlignment="1">
      <alignment vertical="top" shrinkToFit="1"/>
    </xf>
    <xf numFmtId="4" fontId="19" fillId="0" borderId="40" xfId="0" applyNumberFormat="1" applyFont="1" applyBorder="1" applyAlignment="1">
      <alignment vertical="top" shrinkToFit="1"/>
    </xf>
    <xf numFmtId="0" fontId="19" fillId="0" borderId="42" xfId="0" applyFont="1" applyBorder="1" applyAlignment="1">
      <alignment vertical="top"/>
    </xf>
    <xf numFmtId="0" fontId="19" fillId="0" borderId="0" xfId="0" applyFont="1" applyAlignment="1">
      <alignment horizontal="left" vertical="top" wrapText="1"/>
    </xf>
    <xf numFmtId="164" fontId="19" fillId="0" borderId="0" xfId="0" applyNumberFormat="1" applyFont="1" applyAlignment="1">
      <alignment vertical="top" shrinkToFit="1"/>
    </xf>
    <xf numFmtId="4" fontId="19" fillId="0" borderId="43" xfId="0" applyNumberFormat="1" applyFont="1" applyBorder="1" applyAlignment="1">
      <alignment vertical="top" shrinkToFit="1"/>
    </xf>
    <xf numFmtId="0" fontId="19" fillId="0" borderId="10" xfId="0" applyFont="1" applyBorder="1" applyAlignment="1">
      <alignment vertical="top"/>
    </xf>
    <xf numFmtId="0" fontId="0" fillId="4" borderId="39" xfId="0" applyFill="1" applyBorder="1"/>
    <xf numFmtId="49" fontId="0" fillId="4" borderId="39" xfId="0" applyNumberFormat="1" applyFill="1" applyBorder="1"/>
    <xf numFmtId="0" fontId="0" fillId="4" borderId="39" xfId="0" applyFill="1" applyBorder="1" applyAlignment="1">
      <alignment horizontal="center"/>
    </xf>
    <xf numFmtId="0" fontId="0" fillId="4" borderId="45" xfId="0" applyFill="1" applyBorder="1"/>
    <xf numFmtId="0" fontId="0" fillId="5" borderId="45" xfId="0" applyFill="1" applyBorder="1" applyAlignment="1">
      <alignment vertical="top"/>
    </xf>
    <xf numFmtId="49" fontId="0" fillId="5" borderId="45" xfId="0" applyNumberFormat="1" applyFill="1" applyBorder="1" applyAlignment="1">
      <alignment vertical="top"/>
    </xf>
    <xf numFmtId="49" fontId="0" fillId="5" borderId="39" xfId="0" applyNumberFormat="1" applyFill="1" applyBorder="1" applyAlignment="1">
      <alignment vertical="top"/>
    </xf>
    <xf numFmtId="0" fontId="0" fillId="5" borderId="39" xfId="0" applyFill="1" applyBorder="1" applyAlignment="1">
      <alignment vertical="top"/>
    </xf>
    <xf numFmtId="164" fontId="0" fillId="5" borderId="39" xfId="0" applyNumberFormat="1" applyFill="1" applyBorder="1" applyAlignment="1">
      <alignment vertical="top"/>
    </xf>
    <xf numFmtId="4" fontId="0" fillId="5" borderId="39" xfId="0" applyNumberFormat="1" applyFill="1" applyBorder="1" applyAlignment="1">
      <alignment vertical="top"/>
    </xf>
    <xf numFmtId="4" fontId="19" fillId="10" borderId="42" xfId="0" applyNumberFormat="1" applyFont="1" applyFill="1" applyBorder="1" applyAlignment="1" applyProtection="1">
      <alignment vertical="top" shrinkToFit="1"/>
      <protection locked="0"/>
    </xf>
    <xf numFmtId="4" fontId="19" fillId="10" borderId="40" xfId="0" applyNumberFormat="1" applyFont="1" applyFill="1" applyBorder="1" applyAlignment="1" applyProtection="1">
      <alignment vertical="top" shrinkToFit="1"/>
      <protection locked="0"/>
    </xf>
    <xf numFmtId="0" fontId="19" fillId="0" borderId="6" xfId="0" applyFont="1" applyBorder="1" applyAlignment="1">
      <alignment vertical="top"/>
    </xf>
    <xf numFmtId="44" fontId="2" fillId="10" borderId="67" xfId="3" applyFont="1" applyFill="1" applyBorder="1" applyProtection="1">
      <protection locked="0"/>
    </xf>
    <xf numFmtId="44" fontId="3" fillId="10" borderId="65" xfId="4" applyNumberFormat="1" applyFill="1" applyBorder="1" applyAlignment="1" applyProtection="1">
      <alignment horizontal="center"/>
      <protection locked="0"/>
    </xf>
    <xf numFmtId="44" fontId="25" fillId="10" borderId="65" xfId="4" applyNumberFormat="1" applyFont="1" applyFill="1" applyBorder="1" applyAlignment="1" applyProtection="1">
      <alignment horizontal="center"/>
      <protection locked="0"/>
    </xf>
    <xf numFmtId="44" fontId="2" fillId="10" borderId="65" xfId="3" applyFont="1" applyFill="1" applyBorder="1" applyProtection="1">
      <protection locked="0"/>
    </xf>
    <xf numFmtId="44" fontId="2" fillId="0" borderId="67" xfId="3" applyFont="1" applyBorder="1" applyProtection="1"/>
    <xf numFmtId="44" fontId="2" fillId="0" borderId="71" xfId="3" applyFont="1" applyBorder="1" applyProtection="1"/>
    <xf numFmtId="0" fontId="0" fillId="0" borderId="0" xfId="0" applyProtection="1"/>
    <xf numFmtId="49" fontId="25" fillId="0" borderId="27" xfId="0" applyNumberFormat="1" applyFont="1" applyBorder="1" applyAlignment="1" applyProtection="1">
      <alignment vertical="center"/>
    </xf>
    <xf numFmtId="0" fontId="16" fillId="0" borderId="18" xfId="0" applyFont="1" applyBorder="1" applyProtection="1"/>
    <xf numFmtId="0" fontId="16" fillId="0" borderId="38" xfId="0" applyFont="1" applyBorder="1" applyProtection="1"/>
    <xf numFmtId="49" fontId="25" fillId="0" borderId="26" xfId="0" applyNumberFormat="1" applyFont="1" applyBorder="1" applyAlignment="1" applyProtection="1">
      <alignment vertical="center"/>
    </xf>
    <xf numFmtId="0" fontId="16" fillId="0" borderId="0" xfId="0" applyFont="1" applyBorder="1" applyProtection="1"/>
    <xf numFmtId="0" fontId="16" fillId="0" borderId="43" xfId="0" applyFont="1" applyBorder="1" applyProtection="1"/>
    <xf numFmtId="49" fontId="33" fillId="0" borderId="10" xfId="0" applyNumberFormat="1" applyFont="1" applyFill="1" applyBorder="1" applyAlignment="1" applyProtection="1">
      <alignment vertical="center"/>
    </xf>
    <xf numFmtId="0" fontId="16" fillId="0" borderId="6" xfId="0" applyFont="1" applyBorder="1" applyProtection="1"/>
    <xf numFmtId="0" fontId="16" fillId="0" borderId="44" xfId="0" applyFont="1" applyBorder="1" applyProtection="1"/>
    <xf numFmtId="0" fontId="26" fillId="0" borderId="77" xfId="2" applyFont="1" applyBorder="1" applyAlignment="1" applyProtection="1">
      <alignment horizontal="center" vertical="center"/>
    </xf>
    <xf numFmtId="0" fontId="23" fillId="0" borderId="46" xfId="2" applyFont="1" applyBorder="1" applyAlignment="1" applyProtection="1">
      <alignment horizontal="center" vertical="center"/>
    </xf>
    <xf numFmtId="0" fontId="23" fillId="0" borderId="48" xfId="2" applyFont="1" applyBorder="1" applyAlignment="1" applyProtection="1">
      <alignment horizontal="center" vertical="center"/>
    </xf>
    <xf numFmtId="0" fontId="23" fillId="0" borderId="49" xfId="2" applyFont="1" applyBorder="1" applyAlignment="1" applyProtection="1">
      <alignment horizontal="center" vertical="center"/>
    </xf>
    <xf numFmtId="0" fontId="23" fillId="0" borderId="24" xfId="2" applyFont="1" applyBorder="1" applyAlignment="1" applyProtection="1">
      <alignment horizontal="center"/>
    </xf>
    <xf numFmtId="0" fontId="23" fillId="0" borderId="47" xfId="2" applyFont="1" applyBorder="1" applyAlignment="1" applyProtection="1">
      <alignment horizontal="center"/>
    </xf>
    <xf numFmtId="0" fontId="23" fillId="0" borderId="50" xfId="2" applyFont="1" applyBorder="1" applyAlignment="1" applyProtection="1">
      <alignment horizontal="center"/>
    </xf>
    <xf numFmtId="0" fontId="23" fillId="0" borderId="78" xfId="2" applyFont="1" applyBorder="1" applyAlignment="1" applyProtection="1">
      <alignment horizontal="center" vertical="center"/>
    </xf>
    <xf numFmtId="0" fontId="23" fillId="0" borderId="51" xfId="2" applyFont="1" applyBorder="1" applyAlignment="1" applyProtection="1">
      <alignment horizontal="center" vertical="center"/>
    </xf>
    <xf numFmtId="0" fontId="23" fillId="0" borderId="52" xfId="2" applyFont="1" applyBorder="1" applyAlignment="1" applyProtection="1">
      <alignment horizontal="center" vertical="center"/>
    </xf>
    <xf numFmtId="0" fontId="23" fillId="0" borderId="53" xfId="2" applyFont="1" applyBorder="1" applyAlignment="1" applyProtection="1">
      <alignment horizontal="center" vertical="center"/>
    </xf>
    <xf numFmtId="0" fontId="23" fillId="0" borderId="54" xfId="2" applyFont="1" applyBorder="1" applyAlignment="1" applyProtection="1">
      <alignment horizontal="center" vertical="center"/>
    </xf>
    <xf numFmtId="0" fontId="23" fillId="0" borderId="55" xfId="2" applyFont="1" applyBorder="1" applyAlignment="1" applyProtection="1">
      <alignment horizontal="center"/>
    </xf>
    <xf numFmtId="0" fontId="23" fillId="0" borderId="53" xfId="2" applyFont="1" applyBorder="1" applyAlignment="1" applyProtection="1">
      <alignment horizontal="center"/>
    </xf>
    <xf numFmtId="44" fontId="2" fillId="0" borderId="56" xfId="3" applyFont="1" applyBorder="1" applyAlignment="1" applyProtection="1">
      <alignment horizontal="center"/>
    </xf>
    <xf numFmtId="0" fontId="33" fillId="6" borderId="3" xfId="2" applyFont="1" applyFill="1" applyBorder="1" applyAlignment="1" applyProtection="1">
      <alignment horizontal="left" indent="1"/>
    </xf>
    <xf numFmtId="0" fontId="25" fillId="6" borderId="4" xfId="2" applyFont="1" applyFill="1" applyBorder="1" applyProtection="1"/>
    <xf numFmtId="0" fontId="25" fillId="6" borderId="4" xfId="2" applyFont="1" applyFill="1" applyBorder="1" applyAlignment="1" applyProtection="1">
      <alignment horizontal="center"/>
    </xf>
    <xf numFmtId="0" fontId="25" fillId="6" borderId="57" xfId="2" applyFont="1" applyFill="1" applyBorder="1" applyAlignment="1" applyProtection="1">
      <alignment horizontal="center"/>
    </xf>
    <xf numFmtId="0" fontId="25" fillId="6" borderId="58" xfId="2" applyFont="1" applyFill="1" applyBorder="1" applyAlignment="1" applyProtection="1">
      <alignment horizontal="center"/>
    </xf>
    <xf numFmtId="44" fontId="2" fillId="6" borderId="59" xfId="3" applyFont="1" applyFill="1" applyBorder="1" applyAlignment="1" applyProtection="1">
      <alignment horizontal="center"/>
    </xf>
    <xf numFmtId="0" fontId="3" fillId="7" borderId="63" xfId="4" applyFill="1" applyBorder="1" applyAlignment="1" applyProtection="1">
      <alignment horizontal="center" vertical="center"/>
    </xf>
    <xf numFmtId="0" fontId="26" fillId="7" borderId="60" xfId="4" applyFont="1" applyFill="1" applyBorder="1" applyProtection="1"/>
    <xf numFmtId="0" fontId="3" fillId="7" borderId="61" xfId="4" applyFill="1" applyBorder="1" applyProtection="1"/>
    <xf numFmtId="0" fontId="3" fillId="7" borderId="62" xfId="4" applyFill="1" applyBorder="1" applyProtection="1"/>
    <xf numFmtId="44" fontId="2" fillId="7" borderId="63" xfId="3" applyFont="1" applyFill="1" applyBorder="1" applyProtection="1"/>
    <xf numFmtId="44" fontId="3" fillId="7" borderId="61" xfId="4" applyNumberFormat="1" applyFill="1" applyBorder="1" applyAlignment="1" applyProtection="1">
      <alignment horizontal="center"/>
    </xf>
    <xf numFmtId="44" fontId="25" fillId="7" borderId="61" xfId="3" applyFont="1" applyFill="1" applyBorder="1" applyProtection="1"/>
    <xf numFmtId="44" fontId="3" fillId="7" borderId="61" xfId="4" applyNumberFormat="1" applyFill="1" applyBorder="1" applyProtection="1"/>
    <xf numFmtId="44" fontId="2" fillId="7" borderId="64" xfId="3" applyFont="1" applyFill="1" applyBorder="1" applyProtection="1"/>
    <xf numFmtId="0" fontId="2" fillId="0" borderId="79" xfId="4" applyFont="1" applyBorder="1" applyAlignment="1" applyProtection="1">
      <alignment horizontal="center" vertical="center"/>
    </xf>
    <xf numFmtId="0" fontId="2" fillId="0" borderId="65" xfId="0" applyFont="1" applyBorder="1" applyProtection="1"/>
    <xf numFmtId="0" fontId="3" fillId="0" borderId="65" xfId="4" applyBorder="1" applyProtection="1"/>
    <xf numFmtId="0" fontId="3" fillId="0" borderId="66" xfId="4" applyBorder="1" applyProtection="1"/>
    <xf numFmtId="44" fontId="25" fillId="0" borderId="65" xfId="3" applyFont="1" applyBorder="1" applyProtection="1"/>
    <xf numFmtId="44" fontId="3" fillId="0" borderId="65" xfId="4" applyNumberFormat="1" applyBorder="1" applyProtection="1"/>
    <xf numFmtId="44" fontId="2" fillId="0" borderId="68" xfId="3" applyFont="1" applyBorder="1" applyProtection="1"/>
    <xf numFmtId="0" fontId="2" fillId="0" borderId="42" xfId="0" applyFont="1" applyBorder="1" applyProtection="1"/>
    <xf numFmtId="0" fontId="2" fillId="0" borderId="69" xfId="0" applyFont="1" applyBorder="1" applyProtection="1"/>
    <xf numFmtId="0" fontId="2" fillId="0" borderId="70" xfId="0" applyFont="1" applyBorder="1" applyProtection="1"/>
    <xf numFmtId="0" fontId="2" fillId="0" borderId="70" xfId="0" applyFont="1" applyBorder="1" applyAlignment="1" applyProtection="1">
      <alignment wrapText="1"/>
    </xf>
    <xf numFmtId="44" fontId="2" fillId="0" borderId="67" xfId="3" applyFont="1" applyFill="1" applyBorder="1" applyProtection="1"/>
    <xf numFmtId="0" fontId="3" fillId="0" borderId="67" xfId="4" applyBorder="1" applyAlignment="1" applyProtection="1">
      <alignment horizontal="left" vertical="center" indent="1"/>
    </xf>
    <xf numFmtId="0" fontId="25" fillId="0" borderId="65" xfId="4" applyFont="1" applyBorder="1" applyAlignment="1" applyProtection="1">
      <alignment wrapText="1"/>
    </xf>
    <xf numFmtId="0" fontId="25" fillId="0" borderId="65" xfId="4" applyFont="1" applyBorder="1" applyProtection="1"/>
    <xf numFmtId="44" fontId="2" fillId="0" borderId="65" xfId="3" applyFont="1" applyBorder="1" applyProtection="1"/>
    <xf numFmtId="0" fontId="3" fillId="0" borderId="79" xfId="4" applyBorder="1" applyAlignment="1" applyProtection="1">
      <alignment horizontal="center" vertical="center"/>
    </xf>
    <xf numFmtId="0" fontId="25" fillId="0" borderId="66" xfId="4" applyFont="1" applyBorder="1" applyProtection="1"/>
    <xf numFmtId="44" fontId="2" fillId="0" borderId="65" xfId="3" applyFont="1" applyFill="1" applyBorder="1" applyProtection="1"/>
    <xf numFmtId="44" fontId="27" fillId="0" borderId="65" xfId="3" applyFont="1" applyFill="1" applyBorder="1" applyProtection="1"/>
    <xf numFmtId="44" fontId="27" fillId="0" borderId="68" xfId="3" applyFont="1" applyBorder="1" applyProtection="1"/>
    <xf numFmtId="44" fontId="28" fillId="0" borderId="65" xfId="3" applyFont="1" applyBorder="1" applyProtection="1"/>
    <xf numFmtId="44" fontId="28" fillId="0" borderId="65" xfId="4" applyNumberFormat="1" applyFont="1" applyBorder="1" applyProtection="1"/>
    <xf numFmtId="44" fontId="28" fillId="0" borderId="68" xfId="3" applyFont="1" applyBorder="1" applyProtection="1"/>
    <xf numFmtId="44" fontId="26" fillId="0" borderId="65" xfId="3" applyFont="1" applyBorder="1" applyProtection="1"/>
    <xf numFmtId="44" fontId="29" fillId="0" borderId="65" xfId="4" applyNumberFormat="1" applyFont="1" applyBorder="1" applyProtection="1"/>
    <xf numFmtId="44" fontId="29" fillId="0" borderId="68" xfId="3" applyFont="1" applyBorder="1" applyProtection="1"/>
    <xf numFmtId="0" fontId="3" fillId="8" borderId="67" xfId="4" applyFill="1" applyBorder="1" applyAlignment="1" applyProtection="1">
      <alignment horizontal="center" vertical="center"/>
    </xf>
    <xf numFmtId="0" fontId="26" fillId="8" borderId="65" xfId="4" applyFont="1" applyFill="1" applyBorder="1" applyAlignment="1" applyProtection="1">
      <alignment wrapText="1"/>
    </xf>
    <xf numFmtId="0" fontId="3" fillId="8" borderId="65" xfId="4" applyFill="1" applyBorder="1" applyProtection="1"/>
    <xf numFmtId="0" fontId="3" fillId="8" borderId="66" xfId="4" applyFill="1" applyBorder="1" applyProtection="1"/>
    <xf numFmtId="44" fontId="2" fillId="8" borderId="67" xfId="3" applyFont="1" applyFill="1" applyBorder="1" applyProtection="1"/>
    <xf numFmtId="44" fontId="2" fillId="8" borderId="65" xfId="3" applyFont="1" applyFill="1" applyBorder="1" applyProtection="1"/>
    <xf numFmtId="44" fontId="25" fillId="8" borderId="65" xfId="3" applyFont="1" applyFill="1" applyBorder="1" applyProtection="1"/>
    <xf numFmtId="44" fontId="3" fillId="8" borderId="65" xfId="4" applyNumberFormat="1" applyFill="1" applyBorder="1" applyProtection="1"/>
    <xf numFmtId="44" fontId="2" fillId="8" borderId="68" xfId="3" applyFont="1" applyFill="1" applyBorder="1" applyProtection="1"/>
    <xf numFmtId="0" fontId="3" fillId="0" borderId="67" xfId="4" applyBorder="1" applyAlignment="1" applyProtection="1">
      <alignment horizontal="center" vertical="center"/>
    </xf>
    <xf numFmtId="0" fontId="3" fillId="0" borderId="71" xfId="4" applyBorder="1" applyAlignment="1" applyProtection="1">
      <alignment horizontal="center" vertical="center"/>
    </xf>
    <xf numFmtId="0" fontId="25" fillId="0" borderId="42" xfId="4" applyFont="1" applyBorder="1" applyProtection="1"/>
    <xf numFmtId="0" fontId="25" fillId="0" borderId="26" xfId="4" applyFont="1" applyBorder="1" applyProtection="1"/>
    <xf numFmtId="44" fontId="2" fillId="0" borderId="42" xfId="3" applyFont="1" applyBorder="1" applyProtection="1"/>
    <xf numFmtId="44" fontId="28" fillId="0" borderId="42" xfId="3" applyFont="1" applyBorder="1" applyProtection="1"/>
    <xf numFmtId="44" fontId="28" fillId="0" borderId="42" xfId="4" applyNumberFormat="1" applyFont="1" applyBorder="1" applyProtection="1"/>
    <xf numFmtId="44" fontId="28" fillId="0" borderId="72" xfId="3" applyFont="1" applyBorder="1" applyProtection="1"/>
    <xf numFmtId="0" fontId="3" fillId="9" borderId="75" xfId="4" applyFill="1" applyBorder="1" applyAlignment="1" applyProtection="1">
      <alignment horizontal="center" vertical="center"/>
    </xf>
    <xf numFmtId="0" fontId="26" fillId="9" borderId="73" xfId="4" applyFont="1" applyFill="1" applyBorder="1" applyAlignment="1" applyProtection="1">
      <alignment wrapText="1"/>
    </xf>
    <xf numFmtId="0" fontId="3" fillId="9" borderId="73" xfId="4" applyFill="1" applyBorder="1" applyProtection="1"/>
    <xf numFmtId="0" fontId="3" fillId="9" borderId="74" xfId="4" applyFill="1" applyBorder="1" applyProtection="1"/>
    <xf numFmtId="44" fontId="2" fillId="9" borderId="75" xfId="3" applyFont="1" applyFill="1" applyBorder="1" applyProtection="1"/>
    <xf numFmtId="44" fontId="2" fillId="9" borderId="73" xfId="3" applyFont="1" applyFill="1" applyBorder="1" applyProtection="1"/>
    <xf numFmtId="44" fontId="30" fillId="9" borderId="73" xfId="3" applyFont="1" applyFill="1" applyBorder="1" applyProtection="1"/>
    <xf numFmtId="44" fontId="31" fillId="9" borderId="73" xfId="4" applyNumberFormat="1" applyFont="1" applyFill="1" applyBorder="1" applyProtection="1"/>
    <xf numFmtId="44" fontId="32" fillId="9" borderId="76" xfId="3" applyFont="1" applyFill="1" applyBorder="1" applyProtection="1"/>
    <xf numFmtId="0" fontId="3" fillId="0" borderId="0" xfId="4" applyProtection="1"/>
    <xf numFmtId="0" fontId="0" fillId="0" borderId="0" xfId="0" applyFont="1" applyBorder="1" applyAlignment="1" applyProtection="1">
      <alignment horizontal="right" vertical="center"/>
      <protection locked="0"/>
    </xf>
    <xf numFmtId="49" fontId="11" fillId="0" borderId="0" xfId="0" applyNumberFormat="1" applyFont="1" applyBorder="1" applyAlignment="1" applyProtection="1">
      <alignment horizontal="left" vertical="center"/>
      <protection locked="0"/>
    </xf>
    <xf numFmtId="0" fontId="0" fillId="0" borderId="2" xfId="0" applyBorder="1" applyAlignment="1" applyProtection="1">
      <protection locked="0"/>
    </xf>
    <xf numFmtId="0" fontId="11" fillId="0" borderId="0" xfId="0"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0" fontId="0" fillId="0" borderId="6" xfId="0" applyFont="1" applyBorder="1" applyAlignment="1" applyProtection="1">
      <alignment horizontal="right" vertical="center"/>
      <protection locked="0"/>
    </xf>
    <xf numFmtId="0" fontId="11" fillId="0" borderId="6" xfId="0" applyFont="1" applyBorder="1" applyAlignment="1" applyProtection="1">
      <alignment vertical="center"/>
      <protection locked="0"/>
    </xf>
    <xf numFmtId="0" fontId="0" fillId="0" borderId="8" xfId="0" applyBorder="1" applyAlignment="1" applyProtection="1">
      <protection locked="0"/>
    </xf>
    <xf numFmtId="0" fontId="11" fillId="0" borderId="6" xfId="0" applyFont="1" applyBorder="1" applyAlignment="1" applyProtection="1">
      <alignment vertical="top"/>
      <protection locked="0"/>
    </xf>
    <xf numFmtId="0" fontId="0" fillId="5" borderId="10" xfId="0" applyFill="1" applyBorder="1" applyAlignment="1">
      <alignment horizontal="left" vertical="top"/>
    </xf>
    <xf numFmtId="0" fontId="1" fillId="0" borderId="79" xfId="4" applyFont="1" applyBorder="1" applyAlignment="1" applyProtection="1">
      <alignment horizontal="center" vertical="center"/>
    </xf>
    <xf numFmtId="0" fontId="1" fillId="0" borderId="42" xfId="0" applyFont="1" applyBorder="1" applyProtection="1"/>
    <xf numFmtId="0" fontId="6" fillId="2" borderId="0" xfId="0" applyFont="1" applyFill="1" applyAlignment="1">
      <alignment horizontal="left" wrapText="1"/>
    </xf>
    <xf numFmtId="4" fontId="16" fillId="0" borderId="15" xfId="0" applyNumberFormat="1" applyFont="1" applyBorder="1" applyAlignment="1">
      <alignment horizontal="right" vertical="center" indent="1"/>
    </xf>
    <xf numFmtId="4" fontId="16" fillId="0" borderId="16" xfId="0" applyNumberFormat="1" applyFont="1" applyBorder="1" applyAlignment="1">
      <alignment horizontal="right" vertical="center" indent="1"/>
    </xf>
    <xf numFmtId="0" fontId="0" fillId="0" borderId="18" xfId="0" applyBorder="1" applyAlignment="1">
      <alignment horizontal="center"/>
    </xf>
    <xf numFmtId="4" fontId="14" fillId="0" borderId="15" xfId="0" applyNumberFormat="1" applyFont="1" applyBorder="1" applyAlignment="1">
      <alignment horizontal="right" vertical="center"/>
    </xf>
    <xf numFmtId="4" fontId="14" fillId="0" borderId="12" xfId="0" applyNumberFormat="1" applyFont="1" applyBorder="1" applyAlignment="1">
      <alignment horizontal="right" vertical="center"/>
    </xf>
    <xf numFmtId="4" fontId="14" fillId="0" borderId="15" xfId="0" applyNumberFormat="1" applyFont="1" applyBorder="1" applyAlignment="1">
      <alignment vertical="center"/>
    </xf>
    <xf numFmtId="4" fontId="14" fillId="0" borderId="12" xfId="0" applyNumberFormat="1" applyFont="1" applyBorder="1" applyAlignment="1">
      <alignment vertical="center"/>
    </xf>
    <xf numFmtId="4" fontId="16" fillId="0" borderId="22" xfId="0" applyNumberFormat="1" applyFont="1" applyBorder="1" applyAlignment="1">
      <alignment horizontal="right" vertical="center" indent="1"/>
    </xf>
    <xf numFmtId="4" fontId="14" fillId="0" borderId="15"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5" fillId="3" borderId="7" xfId="0" applyNumberFormat="1" applyFont="1" applyFill="1" applyBorder="1" applyAlignment="1">
      <alignment horizontal="right" vertical="center"/>
    </xf>
    <xf numFmtId="2" fontId="15" fillId="3" borderId="7" xfId="0" applyNumberFormat="1" applyFont="1" applyFill="1" applyBorder="1" applyAlignment="1">
      <alignment horizontal="right" vertical="center"/>
    </xf>
    <xf numFmtId="0" fontId="11"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1" fillId="0" borderId="6" xfId="0" applyFont="1" applyBorder="1" applyAlignment="1">
      <alignment horizontal="center" vertical="center"/>
    </xf>
    <xf numFmtId="0" fontId="0" fillId="0" borderId="6" xfId="0" applyBorder="1" applyAlignment="1">
      <alignment horizontal="center" vertical="center"/>
    </xf>
    <xf numFmtId="49" fontId="10" fillId="0" borderId="0" xfId="0" applyNumberFormat="1" applyFont="1" applyFill="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11" fillId="0" borderId="0"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 fontId="14" fillId="0" borderId="22" xfId="0" applyNumberFormat="1" applyFont="1" applyBorder="1" applyAlignment="1">
      <alignment horizontal="right" vertical="center" inden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 fontId="14" fillId="0" borderId="10" xfId="0" applyNumberFormat="1" applyFont="1" applyBorder="1" applyAlignment="1">
      <alignment horizontal="right" vertical="center"/>
    </xf>
    <xf numFmtId="4" fontId="14" fillId="0" borderId="6" xfId="0" applyNumberFormat="1" applyFont="1" applyBorder="1" applyAlignment="1">
      <alignment horizontal="right" vertical="center"/>
    </xf>
    <xf numFmtId="4" fontId="14" fillId="0" borderId="18" xfId="0" applyNumberFormat="1" applyFont="1" applyBorder="1" applyAlignment="1">
      <alignment horizontal="right" vertical="center"/>
    </xf>
    <xf numFmtId="49" fontId="9"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11"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11" fillId="0" borderId="18" xfId="0" applyNumberFormat="1" applyFont="1" applyBorder="1" applyAlignment="1" applyProtection="1">
      <alignment horizontal="left" vertical="center"/>
      <protection locked="0"/>
    </xf>
    <xf numFmtId="0" fontId="0" fillId="0" borderId="6" xfId="0" applyFont="1" applyBorder="1" applyAlignment="1">
      <alignment horizontal="right" inden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0" fillId="0" borderId="8" xfId="0" applyFont="1" applyBorder="1" applyAlignment="1">
      <alignment horizontal="right" indent="1"/>
    </xf>
    <xf numFmtId="0" fontId="9" fillId="0" borderId="0" xfId="0" applyFont="1" applyAlignment="1">
      <alignment horizontal="center" vertical="top"/>
    </xf>
    <xf numFmtId="0" fontId="9"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5" borderId="39" xfId="0" applyFill="1" applyBorder="1" applyAlignment="1">
      <alignment horizontal="left" vertical="top"/>
    </xf>
    <xf numFmtId="0" fontId="0" fillId="5" borderId="45" xfId="0" applyFill="1" applyBorder="1" applyAlignment="1">
      <alignment horizontal="left" vertical="top"/>
    </xf>
    <xf numFmtId="4" fontId="0" fillId="5" borderId="39" xfId="0" applyNumberFormat="1" applyFill="1" applyBorder="1" applyAlignment="1">
      <alignment horizontal="right" vertical="top"/>
    </xf>
    <xf numFmtId="0" fontId="0" fillId="5" borderId="39" xfId="0" applyFill="1" applyBorder="1" applyAlignment="1">
      <alignment horizontal="right" vertical="top"/>
    </xf>
    <xf numFmtId="0" fontId="21" fillId="0" borderId="26" xfId="0" applyFont="1" applyBorder="1" applyAlignment="1">
      <alignment horizontal="left" vertical="top" wrapText="1"/>
    </xf>
    <xf numFmtId="0" fontId="21" fillId="0" borderId="0" xfId="0" applyFont="1" applyAlignment="1">
      <alignment vertical="top" wrapText="1" shrinkToFit="1"/>
    </xf>
    <xf numFmtId="164" fontId="21" fillId="0" borderId="0" xfId="0" applyNumberFormat="1" applyFont="1" applyAlignment="1">
      <alignment vertical="top" wrapText="1" shrinkToFit="1"/>
    </xf>
    <xf numFmtId="4" fontId="21" fillId="0" borderId="0" xfId="0" applyNumberFormat="1" applyFont="1" applyAlignment="1">
      <alignment vertical="top" wrapText="1" shrinkToFit="1"/>
    </xf>
    <xf numFmtId="4" fontId="21" fillId="0" borderId="43" xfId="0" applyNumberFormat="1" applyFont="1" applyBorder="1" applyAlignment="1">
      <alignment vertical="top" wrapText="1" shrinkToFit="1"/>
    </xf>
    <xf numFmtId="0" fontId="21" fillId="0" borderId="10" xfId="0" applyFont="1" applyBorder="1" applyAlignment="1">
      <alignment horizontal="left" vertical="top" wrapText="1"/>
    </xf>
    <xf numFmtId="0" fontId="21" fillId="0" borderId="6" xfId="0" applyFont="1" applyBorder="1" applyAlignment="1">
      <alignment vertical="top" wrapText="1" shrinkToFit="1"/>
    </xf>
    <xf numFmtId="164" fontId="21" fillId="0" borderId="6" xfId="0" applyNumberFormat="1" applyFont="1" applyBorder="1" applyAlignment="1">
      <alignment vertical="top" wrapText="1" shrinkToFit="1"/>
    </xf>
    <xf numFmtId="4" fontId="21" fillId="0" borderId="6" xfId="0" applyNumberFormat="1" applyFont="1" applyBorder="1" applyAlignment="1">
      <alignment vertical="top" wrapText="1" shrinkToFit="1"/>
    </xf>
    <xf numFmtId="4" fontId="21" fillId="0" borderId="44" xfId="0" applyNumberFormat="1" applyFont="1" applyBorder="1" applyAlignment="1">
      <alignment vertical="top" wrapText="1" shrinkToFit="1"/>
    </xf>
    <xf numFmtId="0" fontId="9"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35" xfId="0" applyFill="1" applyBorder="1" applyAlignment="1">
      <alignment horizontal="left" vertical="top"/>
    </xf>
    <xf numFmtId="4" fontId="0" fillId="5" borderId="45" xfId="0" applyNumberFormat="1" applyFill="1" applyBorder="1" applyAlignment="1">
      <alignment horizontal="right" vertical="top"/>
    </xf>
    <xf numFmtId="0" fontId="0" fillId="5" borderId="35" xfId="0" applyFill="1" applyBorder="1" applyAlignment="1">
      <alignment horizontal="right" vertical="top"/>
    </xf>
    <xf numFmtId="0" fontId="0" fillId="5" borderId="36" xfId="0" applyFill="1" applyBorder="1" applyAlignment="1">
      <alignment horizontal="right" vertical="top"/>
    </xf>
    <xf numFmtId="0" fontId="23" fillId="0" borderId="47" xfId="2" applyFont="1" applyBorder="1" applyAlignment="1" applyProtection="1">
      <alignment horizontal="center" vertical="center"/>
    </xf>
    <xf numFmtId="0" fontId="23" fillId="0" borderId="24" xfId="2" applyFont="1" applyBorder="1" applyAlignment="1" applyProtection="1">
      <alignment horizontal="center" vertical="center"/>
    </xf>
    <xf numFmtId="49" fontId="33" fillId="0" borderId="18" xfId="0" applyNumberFormat="1" applyFont="1" applyBorder="1" applyAlignment="1" applyProtection="1">
      <alignment vertical="center"/>
    </xf>
    <xf numFmtId="49" fontId="25" fillId="0" borderId="0" xfId="0" applyNumberFormat="1" applyFont="1" applyBorder="1" applyAlignment="1" applyProtection="1">
      <alignment vertical="center"/>
    </xf>
    <xf numFmtId="49" fontId="33" fillId="0" borderId="6" xfId="0" applyNumberFormat="1" applyFont="1" applyFill="1" applyBorder="1" applyAlignment="1" applyProtection="1">
      <alignment vertical="center"/>
    </xf>
  </cellXfs>
  <cellStyles count="5">
    <cellStyle name="měny 2" xfId="3"/>
    <cellStyle name="Normální" xfId="0" builtinId="0"/>
    <cellStyle name="normální 2" xfId="1"/>
    <cellStyle name="normální 2 2" xfId="4"/>
    <cellStyle name="normální 2 3"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34</v>
      </c>
    </row>
    <row r="2" spans="1:7" ht="57.75" customHeight="1" x14ac:dyDescent="0.2">
      <c r="A2" s="291" t="s">
        <v>35</v>
      </c>
      <c r="B2" s="291"/>
      <c r="C2" s="291"/>
      <c r="D2" s="291"/>
      <c r="E2" s="291"/>
      <c r="F2" s="291"/>
      <c r="G2" s="291"/>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H34" sqref="H34"/>
    </sheetView>
  </sheetViews>
  <sheetFormatPr defaultRowHeight="12.75" x14ac:dyDescent="0.2"/>
  <sheetData>
    <row r="1" spans="1:7" x14ac:dyDescent="0.2">
      <c r="A1" s="33" t="s">
        <v>34</v>
      </c>
    </row>
    <row r="2" spans="1:7" ht="60" customHeight="1" x14ac:dyDescent="0.2">
      <c r="A2" s="291" t="s">
        <v>35</v>
      </c>
      <c r="B2" s="291"/>
      <c r="C2" s="291"/>
      <c r="D2" s="291"/>
      <c r="E2" s="291"/>
      <c r="F2" s="291"/>
      <c r="G2" s="291"/>
    </row>
    <row r="4" spans="1:7" x14ac:dyDescent="0.2">
      <c r="A4" t="s">
        <v>616</v>
      </c>
    </row>
    <row r="5" spans="1:7" x14ac:dyDescent="0.2">
      <c r="A5" t="s">
        <v>617</v>
      </c>
    </row>
  </sheetData>
  <sheetProtection algorithmName="SHA-512" hashValue="mMRGTBCbYHvMnJ45MzhY675zuoia1uTDA66WTlv0hxCgHceVdOdtfjKA3iJx4dwsKfUxn4+5NvZcTu6rFRZZNA==" saltValue="+wPRhKEWm4if1ykPagyk/A==" spinCount="100000" sheet="1" objects="1" scenarios="1"/>
  <mergeCells count="1">
    <mergeCell ref="A2:G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pageSetUpPr fitToPage="1"/>
  </sheetPr>
  <dimension ref="A1:O58"/>
  <sheetViews>
    <sheetView showGridLines="0" topLeftCell="B22" zoomScale="85" zoomScaleNormal="85" zoomScaleSheetLayoutView="75" workbookViewId="0">
      <selection activeCell="B23" sqref="B2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8.7109375" style="1" bestFit="1" customWidth="1"/>
    <col min="11" max="11" width="4.28515625" customWidth="1"/>
    <col min="12" max="15" width="10.7109375" customWidth="1"/>
  </cols>
  <sheetData>
    <row r="1" spans="1:15" ht="33.75" customHeight="1" x14ac:dyDescent="0.2">
      <c r="A1" s="69" t="s">
        <v>33</v>
      </c>
      <c r="B1" s="318" t="s">
        <v>613</v>
      </c>
      <c r="C1" s="319"/>
      <c r="D1" s="319"/>
      <c r="E1" s="319"/>
      <c r="F1" s="319"/>
      <c r="G1" s="319"/>
      <c r="H1" s="319"/>
      <c r="I1" s="319"/>
      <c r="J1" s="320"/>
    </row>
    <row r="2" spans="1:15" ht="36" customHeight="1" x14ac:dyDescent="0.2">
      <c r="A2" s="3"/>
      <c r="B2" s="75" t="s">
        <v>21</v>
      </c>
      <c r="C2" s="76"/>
      <c r="D2" s="77"/>
      <c r="E2" s="324" t="s">
        <v>80</v>
      </c>
      <c r="F2" s="325"/>
      <c r="G2" s="325"/>
      <c r="H2" s="325"/>
      <c r="I2" s="325"/>
      <c r="J2" s="326"/>
      <c r="O2" s="2"/>
    </row>
    <row r="3" spans="1:15" ht="27" hidden="1" customHeight="1" x14ac:dyDescent="0.2">
      <c r="A3" s="3"/>
      <c r="B3" s="78"/>
      <c r="C3" s="76"/>
      <c r="D3" s="79"/>
      <c r="E3" s="327"/>
      <c r="F3" s="328"/>
      <c r="G3" s="328"/>
      <c r="H3" s="328"/>
      <c r="I3" s="328"/>
      <c r="J3" s="329"/>
    </row>
    <row r="4" spans="1:15" ht="23.25" customHeight="1" x14ac:dyDescent="0.2">
      <c r="A4" s="3"/>
      <c r="B4" s="80" t="s">
        <v>82</v>
      </c>
      <c r="C4" s="81"/>
      <c r="D4" s="82"/>
      <c r="E4" s="333" t="s">
        <v>81</v>
      </c>
      <c r="F4" s="333"/>
      <c r="G4" s="333"/>
      <c r="H4" s="333"/>
      <c r="I4" s="333"/>
      <c r="J4" s="334"/>
    </row>
    <row r="5" spans="1:15" ht="24" customHeight="1" x14ac:dyDescent="0.2">
      <c r="A5" s="3"/>
      <c r="B5" s="43" t="s">
        <v>20</v>
      </c>
      <c r="C5" s="4"/>
      <c r="D5" s="29"/>
      <c r="E5" s="24" t="s">
        <v>72</v>
      </c>
      <c r="F5" s="24"/>
      <c r="G5" s="24"/>
      <c r="H5" s="26" t="s">
        <v>36</v>
      </c>
      <c r="I5" s="140" t="s">
        <v>77</v>
      </c>
      <c r="J5" s="10"/>
    </row>
    <row r="6" spans="1:15" ht="15.75" customHeight="1" x14ac:dyDescent="0.2">
      <c r="A6" s="3"/>
      <c r="B6" s="37"/>
      <c r="C6" s="24"/>
      <c r="D6" s="29"/>
      <c r="E6" s="24" t="s">
        <v>73</v>
      </c>
      <c r="F6" s="24"/>
      <c r="G6" s="24"/>
      <c r="H6" s="26" t="s">
        <v>31</v>
      </c>
      <c r="I6" s="29" t="s">
        <v>75</v>
      </c>
      <c r="J6" s="10"/>
    </row>
    <row r="7" spans="1:15" ht="15.75" customHeight="1" x14ac:dyDescent="0.2">
      <c r="A7" s="3"/>
      <c r="B7" s="38"/>
      <c r="C7" s="25"/>
      <c r="D7" s="25"/>
      <c r="E7" s="30" t="s">
        <v>74</v>
      </c>
      <c r="F7" s="30"/>
      <c r="G7" s="30"/>
      <c r="H7" s="32"/>
      <c r="I7" s="30"/>
      <c r="J7" s="47"/>
    </row>
    <row r="8" spans="1:15" ht="24" hidden="1" customHeight="1" x14ac:dyDescent="0.2">
      <c r="A8" s="3"/>
      <c r="B8" s="43" t="s">
        <v>19</v>
      </c>
      <c r="C8" s="4"/>
      <c r="D8" s="31"/>
      <c r="E8" s="4"/>
      <c r="F8" s="4"/>
      <c r="G8" s="41"/>
      <c r="H8" s="26" t="s">
        <v>36</v>
      </c>
      <c r="I8" s="29"/>
      <c r="J8" s="10"/>
    </row>
    <row r="9" spans="1:15" ht="15.75" hidden="1" customHeight="1" x14ac:dyDescent="0.2">
      <c r="A9" s="3"/>
      <c r="B9" s="3"/>
      <c r="C9" s="4"/>
      <c r="D9" s="31"/>
      <c r="E9" s="4"/>
      <c r="F9" s="4"/>
      <c r="G9" s="41"/>
      <c r="H9" s="26" t="s">
        <v>31</v>
      </c>
      <c r="I9" s="29"/>
      <c r="J9" s="10"/>
    </row>
    <row r="10" spans="1:15" ht="15.75" hidden="1" customHeight="1" x14ac:dyDescent="0.2">
      <c r="A10" s="3"/>
      <c r="B10" s="48"/>
      <c r="C10" s="25"/>
      <c r="D10" s="42"/>
      <c r="E10" s="51"/>
      <c r="F10" s="51"/>
      <c r="G10" s="49"/>
      <c r="H10" s="49"/>
      <c r="I10" s="50"/>
      <c r="J10" s="47"/>
    </row>
    <row r="11" spans="1:15" ht="24" customHeight="1" x14ac:dyDescent="0.2">
      <c r="A11" s="3"/>
      <c r="B11" s="43" t="s">
        <v>18</v>
      </c>
      <c r="C11" s="4"/>
      <c r="D11" s="331"/>
      <c r="E11" s="331"/>
      <c r="F11" s="331"/>
      <c r="G11" s="331"/>
      <c r="H11" s="279" t="s">
        <v>36</v>
      </c>
      <c r="I11" s="280"/>
      <c r="J11" s="281"/>
    </row>
    <row r="12" spans="1:15" ht="15.75" customHeight="1" x14ac:dyDescent="0.2">
      <c r="A12" s="3"/>
      <c r="B12" s="37"/>
      <c r="C12" s="24"/>
      <c r="D12" s="314"/>
      <c r="E12" s="314"/>
      <c r="F12" s="314"/>
      <c r="G12" s="314"/>
      <c r="H12" s="279" t="s">
        <v>31</v>
      </c>
      <c r="I12" s="282"/>
      <c r="J12" s="281"/>
    </row>
    <row r="13" spans="1:15" ht="15.75" customHeight="1" x14ac:dyDescent="0.2">
      <c r="A13" s="3"/>
      <c r="B13" s="38"/>
      <c r="C13" s="25"/>
      <c r="D13" s="283"/>
      <c r="E13" s="315"/>
      <c r="F13" s="316"/>
      <c r="G13" s="316"/>
      <c r="H13" s="284"/>
      <c r="I13" s="285"/>
      <c r="J13" s="286"/>
    </row>
    <row r="14" spans="1:15" ht="24" customHeight="1" x14ac:dyDescent="0.2">
      <c r="A14" s="3"/>
      <c r="B14" s="62"/>
      <c r="C14" s="63"/>
      <c r="D14" s="64"/>
      <c r="E14" s="65"/>
      <c r="F14" s="65"/>
      <c r="G14" s="65"/>
      <c r="H14" s="66"/>
      <c r="I14" s="65"/>
      <c r="J14" s="67"/>
    </row>
    <row r="15" spans="1:15" ht="32.25" customHeight="1" x14ac:dyDescent="0.2">
      <c r="A15" s="3"/>
      <c r="B15" s="48" t="s">
        <v>29</v>
      </c>
      <c r="C15" s="68"/>
      <c r="D15" s="49"/>
      <c r="E15" s="330"/>
      <c r="F15" s="330"/>
      <c r="G15" s="332"/>
      <c r="H15" s="332"/>
      <c r="I15" s="332" t="s">
        <v>26</v>
      </c>
      <c r="J15" s="335"/>
    </row>
    <row r="16" spans="1:15" ht="23.25" customHeight="1" x14ac:dyDescent="0.2">
      <c r="A16" s="113" t="s">
        <v>23</v>
      </c>
      <c r="B16" s="53"/>
      <c r="C16" s="54"/>
      <c r="D16" s="55"/>
      <c r="E16" s="292"/>
      <c r="F16" s="299"/>
      <c r="G16" s="292"/>
      <c r="H16" s="299"/>
      <c r="I16" s="292">
        <f ca="1">ZakladDPHZaklVypocet</f>
        <v>0</v>
      </c>
      <c r="J16" s="293"/>
    </row>
    <row r="17" spans="1:10" ht="23.25" customHeight="1" x14ac:dyDescent="0.2">
      <c r="A17" s="113" t="s">
        <v>24</v>
      </c>
      <c r="B17" s="53"/>
      <c r="C17" s="54"/>
      <c r="D17" s="55"/>
      <c r="E17" s="292"/>
      <c r="F17" s="299"/>
      <c r="G17" s="292"/>
      <c r="H17" s="299"/>
      <c r="I17" s="292"/>
      <c r="J17" s="293"/>
    </row>
    <row r="18" spans="1:10" ht="23.25" customHeight="1" x14ac:dyDescent="0.2">
      <c r="A18" s="113" t="s">
        <v>25</v>
      </c>
      <c r="B18" s="53"/>
      <c r="C18" s="54"/>
      <c r="D18" s="55"/>
      <c r="E18" s="292"/>
      <c r="F18" s="299"/>
      <c r="G18" s="292"/>
      <c r="H18" s="299"/>
      <c r="I18" s="292"/>
      <c r="J18" s="293"/>
    </row>
    <row r="19" spans="1:10" ht="23.25" customHeight="1" x14ac:dyDescent="0.2">
      <c r="A19" s="113" t="s">
        <v>40</v>
      </c>
      <c r="B19" s="53"/>
      <c r="C19" s="54"/>
      <c r="D19" s="55"/>
      <c r="E19" s="292"/>
      <c r="F19" s="299"/>
      <c r="G19" s="292"/>
      <c r="H19" s="299"/>
      <c r="I19" s="292"/>
      <c r="J19" s="293"/>
    </row>
    <row r="20" spans="1:10" ht="23.25" customHeight="1" x14ac:dyDescent="0.2">
      <c r="A20" s="113" t="s">
        <v>41</v>
      </c>
      <c r="B20" s="53"/>
      <c r="C20" s="54"/>
      <c r="D20" s="55"/>
      <c r="E20" s="292"/>
      <c r="F20" s="299"/>
      <c r="G20" s="292"/>
      <c r="H20" s="299"/>
      <c r="I20" s="292"/>
      <c r="J20" s="293"/>
    </row>
    <row r="21" spans="1:10" ht="23.25" customHeight="1" x14ac:dyDescent="0.2">
      <c r="A21" s="3"/>
      <c r="B21" s="70" t="s">
        <v>26</v>
      </c>
      <c r="C21" s="71"/>
      <c r="D21" s="72"/>
      <c r="E21" s="300"/>
      <c r="F21" s="317"/>
      <c r="G21" s="300"/>
      <c r="H21" s="317"/>
      <c r="I21" s="300">
        <f ca="1">SUM(I16:J20)</f>
        <v>0</v>
      </c>
      <c r="J21" s="301"/>
    </row>
    <row r="22" spans="1:10" ht="33" customHeight="1" x14ac:dyDescent="0.2">
      <c r="A22" s="3"/>
      <c r="B22" s="61" t="s">
        <v>30</v>
      </c>
      <c r="C22" s="54"/>
      <c r="D22" s="55"/>
      <c r="E22" s="60"/>
      <c r="F22" s="57"/>
      <c r="G22" s="46"/>
      <c r="H22" s="46"/>
      <c r="I22" s="46"/>
      <c r="J22" s="58"/>
    </row>
    <row r="23" spans="1:10" ht="23.25" customHeight="1" x14ac:dyDescent="0.2">
      <c r="A23" s="3"/>
      <c r="B23" s="53" t="s">
        <v>11</v>
      </c>
      <c r="C23" s="54"/>
      <c r="D23" s="55"/>
      <c r="E23" s="56">
        <v>15</v>
      </c>
      <c r="F23" s="57" t="s">
        <v>0</v>
      </c>
      <c r="G23" s="297">
        <f ca="1">I21</f>
        <v>0</v>
      </c>
      <c r="H23" s="298"/>
      <c r="I23" s="298"/>
      <c r="J23" s="58" t="str">
        <f t="shared" ref="J23:J28" si="0">Mena</f>
        <v>CZK</v>
      </c>
    </row>
    <row r="24" spans="1:10" ht="23.25" customHeight="1" x14ac:dyDescent="0.2">
      <c r="A24" s="3"/>
      <c r="B24" s="53" t="s">
        <v>12</v>
      </c>
      <c r="C24" s="54"/>
      <c r="D24" s="55"/>
      <c r="E24" s="56">
        <f>SazbaDPH1</f>
        <v>15</v>
      </c>
      <c r="F24" s="57" t="s">
        <v>0</v>
      </c>
      <c r="G24" s="295">
        <f ca="1">ZakladDPHSni*0.15</f>
        <v>0</v>
      </c>
      <c r="H24" s="296"/>
      <c r="I24" s="296"/>
      <c r="J24" s="58" t="str">
        <f t="shared" si="0"/>
        <v>CZK</v>
      </c>
    </row>
    <row r="25" spans="1:10" ht="23.25" customHeight="1" x14ac:dyDescent="0.2">
      <c r="A25" s="3"/>
      <c r="B25" s="53" t="s">
        <v>13</v>
      </c>
      <c r="C25" s="54"/>
      <c r="D25" s="55"/>
      <c r="E25" s="56">
        <v>21</v>
      </c>
      <c r="F25" s="57" t="s">
        <v>0</v>
      </c>
      <c r="G25" s="297">
        <v>0</v>
      </c>
      <c r="H25" s="298"/>
      <c r="I25" s="298"/>
      <c r="J25" s="58" t="str">
        <f t="shared" si="0"/>
        <v>CZK</v>
      </c>
    </row>
    <row r="26" spans="1:10" ht="23.25" customHeight="1" x14ac:dyDescent="0.2">
      <c r="A26" s="3"/>
      <c r="B26" s="45" t="s">
        <v>14</v>
      </c>
      <c r="C26" s="21"/>
      <c r="D26" s="17"/>
      <c r="E26" s="39">
        <f>SazbaDPH2</f>
        <v>21</v>
      </c>
      <c r="F26" s="40" t="s">
        <v>0</v>
      </c>
      <c r="G26" s="321">
        <v>0</v>
      </c>
      <c r="H26" s="322"/>
      <c r="I26" s="322"/>
      <c r="J26" s="52" t="str">
        <f t="shared" si="0"/>
        <v>CZK</v>
      </c>
    </row>
    <row r="27" spans="1:10" ht="23.25" customHeight="1" thickBot="1" x14ac:dyDescent="0.25">
      <c r="A27" s="3"/>
      <c r="B27" s="44"/>
      <c r="C27" s="19"/>
      <c r="D27" s="22"/>
      <c r="E27" s="19"/>
      <c r="F27" s="20"/>
      <c r="G27" s="323"/>
      <c r="H27" s="323"/>
      <c r="I27" s="323"/>
      <c r="J27" s="59"/>
    </row>
    <row r="28" spans="1:10" ht="27.75" hidden="1" customHeight="1" thickBot="1" x14ac:dyDescent="0.25">
      <c r="A28" s="3"/>
      <c r="B28" s="102" t="s">
        <v>22</v>
      </c>
      <c r="C28" s="103"/>
      <c r="D28" s="103"/>
      <c r="E28" s="104"/>
      <c r="F28" s="105"/>
      <c r="G28" s="302">
        <v>7169012.75</v>
      </c>
      <c r="H28" s="303"/>
      <c r="I28" s="303"/>
      <c r="J28" s="106" t="str">
        <f t="shared" si="0"/>
        <v>CZK</v>
      </c>
    </row>
    <row r="29" spans="1:10" ht="27.75" customHeight="1" thickBot="1" x14ac:dyDescent="0.25">
      <c r="A29" s="3"/>
      <c r="B29" s="102" t="s">
        <v>32</v>
      </c>
      <c r="C29" s="107"/>
      <c r="D29" s="107"/>
      <c r="E29" s="107"/>
      <c r="F29" s="107"/>
      <c r="G29" s="302">
        <f ca="1">SUM(G23:I26)</f>
        <v>0</v>
      </c>
      <c r="H29" s="302"/>
      <c r="I29" s="302"/>
      <c r="J29" s="108" t="s">
        <v>39</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10</v>
      </c>
      <c r="D32" s="287"/>
      <c r="E32" s="287"/>
      <c r="F32" s="18" t="s">
        <v>9</v>
      </c>
      <c r="G32" s="35"/>
      <c r="H32" s="36"/>
      <c r="I32" s="35"/>
      <c r="J32" s="11"/>
    </row>
    <row r="33" spans="1:10" ht="47.25" customHeight="1" x14ac:dyDescent="0.2">
      <c r="A33" s="3"/>
      <c r="B33" s="3"/>
      <c r="C33" s="4"/>
      <c r="D33" s="4"/>
      <c r="E33" s="4"/>
      <c r="F33" s="4"/>
      <c r="G33" s="41"/>
      <c r="H33" s="4"/>
      <c r="I33" s="41"/>
      <c r="J33" s="11"/>
    </row>
    <row r="34" spans="1:10" s="33" customFormat="1" ht="18.75" customHeight="1" x14ac:dyDescent="0.2">
      <c r="A34" s="27"/>
      <c r="B34" s="27"/>
      <c r="C34" s="28"/>
      <c r="D34" s="304"/>
      <c r="E34" s="305"/>
      <c r="F34" s="28"/>
      <c r="G34" s="306"/>
      <c r="H34" s="307"/>
      <c r="I34" s="307"/>
      <c r="J34" s="34"/>
    </row>
    <row r="35" spans="1:10" ht="12.75" customHeight="1" x14ac:dyDescent="0.2">
      <c r="A35" s="3"/>
      <c r="B35" s="3"/>
      <c r="C35" s="4"/>
      <c r="D35" s="294" t="s">
        <v>2</v>
      </c>
      <c r="E35" s="294"/>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C37" s="89"/>
      <c r="D37" s="89"/>
      <c r="E37" s="89"/>
      <c r="F37" s="90"/>
      <c r="G37" s="90"/>
      <c r="H37" s="90"/>
      <c r="I37" s="90"/>
      <c r="J37" s="89"/>
    </row>
    <row r="38" spans="1:10" ht="25.5" customHeight="1" x14ac:dyDescent="0.2">
      <c r="A38" s="87"/>
      <c r="B38" s="88" t="s">
        <v>15</v>
      </c>
      <c r="C38" s="132"/>
      <c r="D38" s="136"/>
      <c r="E38" s="136"/>
      <c r="F38" s="137"/>
      <c r="G38" s="137"/>
      <c r="H38" s="138"/>
      <c r="I38" s="138"/>
      <c r="J38" s="139"/>
    </row>
    <row r="39" spans="1:10" ht="25.5" customHeight="1" x14ac:dyDescent="0.2">
      <c r="A39" s="87">
        <v>2</v>
      </c>
      <c r="B39" s="91" t="s">
        <v>16</v>
      </c>
      <c r="C39" s="92" t="s">
        <v>4</v>
      </c>
      <c r="D39" s="93"/>
      <c r="E39" s="93"/>
      <c r="F39" s="94"/>
      <c r="G39" s="94" t="str">
        <f>B25</f>
        <v>Základ pro základní DPH</v>
      </c>
      <c r="H39" s="95" t="s">
        <v>17</v>
      </c>
      <c r="I39" s="95" t="s">
        <v>1</v>
      </c>
      <c r="J39" s="96" t="s">
        <v>0</v>
      </c>
    </row>
    <row r="40" spans="1:10" ht="25.5" customHeight="1" x14ac:dyDescent="0.2">
      <c r="A40" s="87"/>
      <c r="B40" s="98"/>
      <c r="C40" s="309" t="s">
        <v>122</v>
      </c>
      <c r="D40" s="310"/>
      <c r="E40" s="310"/>
      <c r="F40" s="99"/>
      <c r="G40" s="134">
        <f ca="1">'Vedlejší a ost. náklady'!G33:L33</f>
        <v>0</v>
      </c>
      <c r="H40" s="134">
        <f ca="1">G40*0.15</f>
        <v>0</v>
      </c>
      <c r="I40" s="134">
        <f ca="1">SUM(G40:H40)</f>
        <v>0</v>
      </c>
      <c r="J40" s="97" t="str">
        <f t="shared" ref="J40" ca="1" si="1">IF(CenaCelkemVypocet=0,"",I40/CenaCelkemVypocet*100)</f>
        <v/>
      </c>
    </row>
    <row r="41" spans="1:10" ht="25.5" customHeight="1" x14ac:dyDescent="0.2">
      <c r="A41" s="87">
        <v>3</v>
      </c>
      <c r="B41" s="98" t="s">
        <v>78</v>
      </c>
      <c r="C41" s="309" t="s">
        <v>76</v>
      </c>
      <c r="D41" s="310"/>
      <c r="E41" s="310"/>
      <c r="F41" s="99"/>
      <c r="G41" s="134">
        <f>'D.1.1 Položky'!G360:L360</f>
        <v>0</v>
      </c>
      <c r="H41" s="134">
        <f>G41*0.15</f>
        <v>0</v>
      </c>
      <c r="I41" s="134">
        <f>SUM(G41:H41)</f>
        <v>0</v>
      </c>
      <c r="J41" s="97" t="str">
        <f t="shared" ref="J41" ca="1" si="2">IF(CenaCelkemVypocet=0,"",I41/CenaCelkemVypocet*100)</f>
        <v/>
      </c>
    </row>
    <row r="42" spans="1:10" ht="25.5" customHeight="1" x14ac:dyDescent="0.2">
      <c r="A42" s="87">
        <v>3</v>
      </c>
      <c r="B42" s="98" t="s">
        <v>83</v>
      </c>
      <c r="C42" s="309" t="s">
        <v>37</v>
      </c>
      <c r="D42" s="310"/>
      <c r="E42" s="310"/>
      <c r="F42" s="99"/>
      <c r="G42" s="134">
        <f>'D.1.4.1 Položky'!I37</f>
        <v>0</v>
      </c>
      <c r="H42" s="134">
        <f>G42*0.15</f>
        <v>0</v>
      </c>
      <c r="I42" s="134">
        <f>SUM(G42:H42)</f>
        <v>0</v>
      </c>
      <c r="J42" s="97" t="str">
        <f ca="1">IF(CenaCelkemVypocet=0,"",I42/CenaCelkemVypocet*100)</f>
        <v/>
      </c>
    </row>
    <row r="43" spans="1:10" ht="25.5" customHeight="1" x14ac:dyDescent="0.2">
      <c r="A43" s="87">
        <v>3</v>
      </c>
      <c r="B43" s="311" t="s">
        <v>38</v>
      </c>
      <c r="C43" s="312"/>
      <c r="D43" s="312"/>
      <c r="E43" s="313"/>
      <c r="F43" s="100"/>
      <c r="G43" s="135">
        <f ca="1">SUM(G40:G42)</f>
        <v>0</v>
      </c>
      <c r="H43" s="135">
        <f ca="1">SUM(H40:H42)</f>
        <v>0</v>
      </c>
      <c r="I43" s="135">
        <f ca="1">SUM(I40:I42)</f>
        <v>0</v>
      </c>
      <c r="J43" s="101">
        <f ca="1">SUM(J40:J42)</f>
        <v>0</v>
      </c>
    </row>
    <row r="44" spans="1:10" ht="25.5" customHeight="1" x14ac:dyDescent="0.2">
      <c r="A44" s="87">
        <v>3</v>
      </c>
      <c r="G44"/>
      <c r="I44"/>
      <c r="J44"/>
    </row>
    <row r="45" spans="1:10" ht="25.5" customHeight="1" x14ac:dyDescent="0.2">
      <c r="A45" s="87">
        <v>3</v>
      </c>
      <c r="G45"/>
      <c r="I45"/>
      <c r="J45"/>
    </row>
    <row r="46" spans="1:10" ht="25.5" customHeight="1" x14ac:dyDescent="0.2">
      <c r="A46" s="87">
        <v>3</v>
      </c>
      <c r="G46"/>
      <c r="I46"/>
      <c r="J46"/>
    </row>
    <row r="47" spans="1:10" ht="25.5" customHeight="1" x14ac:dyDescent="0.2">
      <c r="A47" s="87"/>
      <c r="G47"/>
      <c r="I47"/>
      <c r="J47"/>
    </row>
    <row r="48" spans="1:10" x14ac:dyDescent="0.2">
      <c r="G48"/>
      <c r="I48"/>
      <c r="J48"/>
    </row>
    <row r="49" spans="1:10" x14ac:dyDescent="0.2">
      <c r="G49"/>
      <c r="I49"/>
      <c r="J49"/>
    </row>
    <row r="50" spans="1:10" x14ac:dyDescent="0.2">
      <c r="G50"/>
      <c r="I50"/>
      <c r="J50"/>
    </row>
    <row r="51" spans="1:10" ht="15.75" x14ac:dyDescent="0.25">
      <c r="B51" s="109"/>
    </row>
    <row r="53" spans="1:10" ht="25.5" customHeight="1" x14ac:dyDescent="0.2">
      <c r="A53" s="110"/>
      <c r="B53" s="128"/>
      <c r="C53" s="128"/>
      <c r="D53" s="128"/>
      <c r="E53" s="128"/>
      <c r="F53" s="128"/>
      <c r="G53" s="128"/>
      <c r="H53" s="128"/>
      <c r="I53" s="128"/>
      <c r="J53" s="128"/>
    </row>
    <row r="54" spans="1:10" ht="25.5" customHeight="1" x14ac:dyDescent="0.2">
      <c r="A54" s="111"/>
      <c r="B54" s="129"/>
      <c r="C54" s="308"/>
      <c r="D54" s="308"/>
      <c r="E54" s="308"/>
      <c r="F54" s="130"/>
      <c r="G54" s="131"/>
      <c r="H54" s="131"/>
      <c r="I54" s="131"/>
      <c r="J54" s="132"/>
    </row>
    <row r="55" spans="1:10" ht="25.5" customHeight="1" x14ac:dyDescent="0.2">
      <c r="A55" s="112"/>
      <c r="B55" s="133"/>
      <c r="C55" s="133"/>
      <c r="D55" s="133"/>
      <c r="E55" s="133"/>
      <c r="F55" s="130"/>
      <c r="G55" s="131"/>
      <c r="H55" s="131"/>
      <c r="I55" s="131"/>
      <c r="J55" s="132"/>
    </row>
    <row r="56" spans="1:10" x14ac:dyDescent="0.2">
      <c r="F56" s="84"/>
      <c r="G56" s="85"/>
      <c r="H56" s="84"/>
      <c r="I56" s="85"/>
      <c r="J56" s="86"/>
    </row>
    <row r="57" spans="1:10" x14ac:dyDescent="0.2">
      <c r="F57" s="84"/>
      <c r="G57" s="85"/>
      <c r="H57" s="84"/>
      <c r="I57" s="85"/>
      <c r="J57" s="86"/>
    </row>
    <row r="58" spans="1:10" x14ac:dyDescent="0.2">
      <c r="F58" s="84"/>
      <c r="G58" s="85"/>
      <c r="H58" s="84"/>
      <c r="I58" s="85"/>
      <c r="J58" s="86"/>
    </row>
  </sheetData>
  <sheetProtection algorithmName="SHA-512" hashValue="JhDVd07VlkTZNSM24+KaGqkG+DYO99ryDFAq9U9z1gnosj+L6ukXL6Ywa6QHn36egJjfojakvGBbFj47NwbK0A==" saltValue="EYIy4T4HoUx7tZgDXEjtP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1:J1"/>
    <mergeCell ref="G26:I26"/>
    <mergeCell ref="G27:I27"/>
    <mergeCell ref="G18:H18"/>
    <mergeCell ref="I17:J17"/>
    <mergeCell ref="I18:J18"/>
    <mergeCell ref="E18:F18"/>
    <mergeCell ref="E2:J2"/>
    <mergeCell ref="E3:J3"/>
    <mergeCell ref="E15:F15"/>
    <mergeCell ref="D11:G11"/>
    <mergeCell ref="G15:H15"/>
    <mergeCell ref="G21:H21"/>
    <mergeCell ref="E17:F17"/>
    <mergeCell ref="E4:J4"/>
    <mergeCell ref="I15:J15"/>
    <mergeCell ref="C54:E54"/>
    <mergeCell ref="C42:E42"/>
    <mergeCell ref="C41:E41"/>
    <mergeCell ref="B43:E43"/>
    <mergeCell ref="D12:G12"/>
    <mergeCell ref="G16:H16"/>
    <mergeCell ref="G17:H17"/>
    <mergeCell ref="E16:F16"/>
    <mergeCell ref="E13:G13"/>
    <mergeCell ref="E21:F21"/>
    <mergeCell ref="C40:E40"/>
    <mergeCell ref="I16:J16"/>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59055118110236227" right="0.19685039370078741" top="0.39370078740157483" bottom="0.39370078740157483" header="0" footer="0.19685039370078741"/>
  <pageSetup paperSize="9" scale="96" fitToHeight="9999" orientation="portrait" r:id="rId2"/>
  <headerFooter alignWithMargins="0">
    <oddFooter>&amp;L&amp;9Zpracováno programem &amp;"Arial CE,tučné"BUILDpower S,  © RTS, a.s.&amp;R&amp;9Stránka &amp;P z &amp;N</oddFooter>
  </headerFooter>
  <rowBreaks count="1" manualBreakCount="1">
    <brk id="36" max="16383" man="1"/>
  </rowBreaks>
  <colBreaks count="1" manualBreakCount="1">
    <brk id="9" max="53"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336" t="s">
        <v>5</v>
      </c>
      <c r="B1" s="336"/>
      <c r="C1" s="337"/>
      <c r="D1" s="336"/>
      <c r="E1" s="336"/>
      <c r="F1" s="336"/>
      <c r="G1" s="336"/>
    </row>
    <row r="2" spans="1:7" ht="24.95" customHeight="1" x14ac:dyDescent="0.2">
      <c r="A2" s="74" t="s">
        <v>6</v>
      </c>
      <c r="B2" s="73"/>
      <c r="C2" s="338"/>
      <c r="D2" s="338"/>
      <c r="E2" s="338"/>
      <c r="F2" s="338"/>
      <c r="G2" s="339"/>
    </row>
    <row r="3" spans="1:7" ht="24.95" customHeight="1" x14ac:dyDescent="0.2">
      <c r="A3" s="74" t="s">
        <v>7</v>
      </c>
      <c r="B3" s="73"/>
      <c r="C3" s="338"/>
      <c r="D3" s="338"/>
      <c r="E3" s="338"/>
      <c r="F3" s="338"/>
      <c r="G3" s="339"/>
    </row>
    <row r="4" spans="1:7" ht="24.95" customHeight="1" x14ac:dyDescent="0.2">
      <c r="A4" s="74" t="s">
        <v>8</v>
      </c>
      <c r="B4" s="73"/>
      <c r="C4" s="338"/>
      <c r="D4" s="338"/>
      <c r="E4" s="338"/>
      <c r="F4" s="338"/>
      <c r="G4" s="339"/>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0"/>
  <sheetViews>
    <sheetView workbookViewId="0">
      <pane ySplit="7" topLeftCell="A8" activePane="bottomLeft" state="frozen"/>
      <selection pane="bottomLeft" activeCell="C18" sqref="C18:G18"/>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54" t="s">
        <v>614</v>
      </c>
      <c r="B1" s="354"/>
      <c r="C1" s="354"/>
      <c r="D1" s="354"/>
      <c r="E1" s="354"/>
      <c r="F1" s="354"/>
      <c r="G1" s="354"/>
      <c r="AG1" t="s">
        <v>42</v>
      </c>
    </row>
    <row r="2" spans="1:60" ht="24.95" customHeight="1" x14ac:dyDescent="0.2">
      <c r="A2" s="115" t="s">
        <v>6</v>
      </c>
      <c r="B2" s="73"/>
      <c r="C2" s="355" t="s">
        <v>79</v>
      </c>
      <c r="D2" s="356"/>
      <c r="E2" s="356"/>
      <c r="F2" s="356"/>
      <c r="G2" s="357"/>
      <c r="AG2" t="s">
        <v>43</v>
      </c>
    </row>
    <row r="3" spans="1:60" ht="24.95" customHeight="1" x14ac:dyDescent="0.2">
      <c r="A3" s="115" t="s">
        <v>7</v>
      </c>
      <c r="B3" s="73"/>
      <c r="C3" s="355" t="s">
        <v>81</v>
      </c>
      <c r="D3" s="356"/>
      <c r="E3" s="356"/>
      <c r="F3" s="356"/>
      <c r="G3" s="357"/>
      <c r="AC3" s="83" t="s">
        <v>43</v>
      </c>
      <c r="AG3" t="s">
        <v>44</v>
      </c>
    </row>
    <row r="4" spans="1:60" ht="24.95" customHeight="1" x14ac:dyDescent="0.2">
      <c r="A4" s="116" t="s">
        <v>8</v>
      </c>
      <c r="B4" s="117"/>
      <c r="C4" s="358" t="s">
        <v>122</v>
      </c>
      <c r="D4" s="359"/>
      <c r="E4" s="359"/>
      <c r="F4" s="359"/>
      <c r="G4" s="360"/>
      <c r="AG4" t="s">
        <v>45</v>
      </c>
    </row>
    <row r="5" spans="1:60" x14ac:dyDescent="0.2">
      <c r="D5" s="114"/>
    </row>
    <row r="6" spans="1:60" ht="38.25" x14ac:dyDescent="0.2">
      <c r="A6" s="166" t="s">
        <v>46</v>
      </c>
      <c r="B6" s="167" t="s">
        <v>47</v>
      </c>
      <c r="C6" s="167" t="s">
        <v>48</v>
      </c>
      <c r="D6" s="168" t="s">
        <v>49</v>
      </c>
      <c r="E6" s="166" t="s">
        <v>50</v>
      </c>
      <c r="F6" s="169" t="s">
        <v>51</v>
      </c>
      <c r="G6" s="166"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43" t="s">
        <v>84</v>
      </c>
      <c r="B8" s="143" t="s">
        <v>41</v>
      </c>
      <c r="C8" s="144" t="s">
        <v>85</v>
      </c>
      <c r="D8" s="145"/>
      <c r="E8" s="146"/>
      <c r="F8" s="147"/>
      <c r="G8" s="147">
        <f>SUMIF(AE9:AE15,"&lt;&gt;NOR",G9:G15)</f>
        <v>0</v>
      </c>
      <c r="H8" s="127"/>
      <c r="I8" s="127">
        <f>SUM(I9:I9)</f>
        <v>72872716.790000007</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129</v>
      </c>
      <c r="B9" s="148" t="s">
        <v>86</v>
      </c>
      <c r="C9" s="149" t="s">
        <v>87</v>
      </c>
      <c r="D9" s="150" t="s">
        <v>88</v>
      </c>
      <c r="E9" s="151">
        <v>16.5</v>
      </c>
      <c r="F9" s="176"/>
      <c r="G9" s="152">
        <f>ROUND(E9*F9,2)</f>
        <v>0</v>
      </c>
      <c r="H9" s="126">
        <v>4416528.29</v>
      </c>
      <c r="I9" s="126">
        <f>ROUND(E9*H9,2)</f>
        <v>72872716.790000007</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89</v>
      </c>
      <c r="D10" s="154"/>
      <c r="E10" s="155">
        <v>16.5</v>
      </c>
      <c r="F10" s="152"/>
      <c r="G10" s="152"/>
      <c r="H10" s="5"/>
      <c r="I10" s="5"/>
      <c r="J10" s="5"/>
      <c r="K10" s="5"/>
      <c r="L10" s="5"/>
      <c r="M10" s="5"/>
      <c r="N10" s="5"/>
      <c r="O10" s="5"/>
      <c r="P10" s="5"/>
      <c r="Q10" s="5"/>
      <c r="R10" s="5"/>
      <c r="S10" s="5"/>
      <c r="T10" s="5"/>
      <c r="U10" s="5"/>
      <c r="V10" s="5"/>
      <c r="W10" s="5"/>
      <c r="AE10">
        <v>15</v>
      </c>
      <c r="AF10">
        <v>21</v>
      </c>
    </row>
    <row r="11" spans="1:60" x14ac:dyDescent="0.2">
      <c r="A11" s="148">
        <v>130</v>
      </c>
      <c r="B11" s="148" t="s">
        <v>90</v>
      </c>
      <c r="C11" s="149" t="s">
        <v>91</v>
      </c>
      <c r="D11" s="150" t="s">
        <v>88</v>
      </c>
      <c r="E11" s="151">
        <v>16.5</v>
      </c>
      <c r="F11" s="176"/>
      <c r="G11" s="152">
        <f>ROUND(E11*F11,2)</f>
        <v>0</v>
      </c>
      <c r="AG11" t="s">
        <v>71</v>
      </c>
    </row>
    <row r="12" spans="1:60" x14ac:dyDescent="0.2">
      <c r="A12" s="148"/>
      <c r="B12" s="148"/>
      <c r="C12" s="153" t="s">
        <v>89</v>
      </c>
      <c r="D12" s="154"/>
      <c r="E12" s="155">
        <v>16.5</v>
      </c>
      <c r="F12" s="152"/>
      <c r="G12" s="152"/>
    </row>
    <row r="13" spans="1:60" ht="22.5" x14ac:dyDescent="0.2">
      <c r="A13" s="148">
        <v>131</v>
      </c>
      <c r="B13" s="148" t="s">
        <v>92</v>
      </c>
      <c r="C13" s="149" t="s">
        <v>93</v>
      </c>
      <c r="D13" s="150" t="s">
        <v>94</v>
      </c>
      <c r="E13" s="151">
        <v>1</v>
      </c>
      <c r="F13" s="176"/>
      <c r="G13" s="152">
        <f>ROUND(E13*F13,2)</f>
        <v>0</v>
      </c>
    </row>
    <row r="14" spans="1:60" ht="57" customHeight="1" x14ac:dyDescent="0.2">
      <c r="A14" s="148"/>
      <c r="B14" s="148"/>
      <c r="C14" s="344" t="s">
        <v>95</v>
      </c>
      <c r="D14" s="345"/>
      <c r="E14" s="346"/>
      <c r="F14" s="347"/>
      <c r="G14" s="348"/>
    </row>
    <row r="15" spans="1:60" ht="12.75" customHeight="1" x14ac:dyDescent="0.2">
      <c r="A15" s="148"/>
      <c r="B15" s="148"/>
      <c r="C15" s="344" t="s">
        <v>96</v>
      </c>
      <c r="D15" s="345"/>
      <c r="E15" s="346"/>
      <c r="F15" s="347"/>
      <c r="G15" s="348"/>
    </row>
    <row r="16" spans="1:60" ht="12.75" customHeight="1" x14ac:dyDescent="0.2">
      <c r="A16" s="143" t="s">
        <v>84</v>
      </c>
      <c r="B16" s="143" t="s">
        <v>40</v>
      </c>
      <c r="C16" s="144" t="s">
        <v>97</v>
      </c>
      <c r="D16" s="145"/>
      <c r="E16" s="146"/>
      <c r="F16" s="147"/>
      <c r="G16" s="147">
        <f ca="1">SUMIF(AE17:AO30,"&lt;&gt;NOR",G17:G30)</f>
        <v>0</v>
      </c>
    </row>
    <row r="17" spans="1:7" x14ac:dyDescent="0.2">
      <c r="A17" s="156">
        <v>132</v>
      </c>
      <c r="B17" s="156" t="s">
        <v>98</v>
      </c>
      <c r="C17" s="157" t="s">
        <v>99</v>
      </c>
      <c r="D17" s="158" t="s">
        <v>94</v>
      </c>
      <c r="E17" s="159">
        <v>1</v>
      </c>
      <c r="F17" s="177"/>
      <c r="G17" s="160">
        <f>ROUND(E17*F17,2)</f>
        <v>0</v>
      </c>
    </row>
    <row r="18" spans="1:7" ht="35.25" customHeight="1" x14ac:dyDescent="0.2">
      <c r="A18" s="148"/>
      <c r="B18" s="148"/>
      <c r="C18" s="344" t="s">
        <v>100</v>
      </c>
      <c r="D18" s="345"/>
      <c r="E18" s="346"/>
      <c r="F18" s="347"/>
      <c r="G18" s="348"/>
    </row>
    <row r="19" spans="1:7" ht="12.75" customHeight="1" x14ac:dyDescent="0.2">
      <c r="A19" s="148">
        <v>133</v>
      </c>
      <c r="B19" s="148" t="s">
        <v>101</v>
      </c>
      <c r="C19" s="149" t="s">
        <v>102</v>
      </c>
      <c r="D19" s="150" t="s">
        <v>94</v>
      </c>
      <c r="E19" s="151">
        <v>1</v>
      </c>
      <c r="F19" s="176"/>
      <c r="G19" s="152">
        <f>ROUND(E19*F19,2)</f>
        <v>0</v>
      </c>
    </row>
    <row r="20" spans="1:7" ht="36.75" customHeight="1" x14ac:dyDescent="0.2">
      <c r="A20" s="148"/>
      <c r="B20" s="148"/>
      <c r="C20" s="344" t="s">
        <v>103</v>
      </c>
      <c r="D20" s="345"/>
      <c r="E20" s="346"/>
      <c r="F20" s="347"/>
      <c r="G20" s="348"/>
    </row>
    <row r="21" spans="1:7" ht="12.75" customHeight="1" x14ac:dyDescent="0.2">
      <c r="A21" s="148">
        <v>134</v>
      </c>
      <c r="B21" s="148" t="s">
        <v>104</v>
      </c>
      <c r="C21" s="149" t="s">
        <v>105</v>
      </c>
      <c r="D21" s="150" t="s">
        <v>94</v>
      </c>
      <c r="E21" s="151">
        <v>1</v>
      </c>
      <c r="F21" s="176"/>
      <c r="G21" s="152">
        <f>ROUND(E21*F21,2)</f>
        <v>0</v>
      </c>
    </row>
    <row r="22" spans="1:7" ht="48" customHeight="1" x14ac:dyDescent="0.2">
      <c r="A22" s="148"/>
      <c r="B22" s="148"/>
      <c r="C22" s="344" t="s">
        <v>106</v>
      </c>
      <c r="D22" s="345"/>
      <c r="E22" s="346"/>
      <c r="F22" s="347"/>
      <c r="G22" s="348"/>
    </row>
    <row r="23" spans="1:7" ht="12.75" customHeight="1" x14ac:dyDescent="0.2">
      <c r="A23" s="148">
        <v>135</v>
      </c>
      <c r="B23" s="148" t="s">
        <v>107</v>
      </c>
      <c r="C23" s="149" t="s">
        <v>108</v>
      </c>
      <c r="D23" s="150" t="s">
        <v>94</v>
      </c>
      <c r="E23" s="151">
        <v>1</v>
      </c>
      <c r="F23" s="176"/>
      <c r="G23" s="152">
        <f>ROUND(E23*F23,2)</f>
        <v>0</v>
      </c>
    </row>
    <row r="24" spans="1:7" ht="12.75" customHeight="1" x14ac:dyDescent="0.2">
      <c r="A24" s="148"/>
      <c r="B24" s="148"/>
      <c r="C24" s="344" t="s">
        <v>109</v>
      </c>
      <c r="D24" s="345"/>
      <c r="E24" s="346"/>
      <c r="F24" s="347"/>
      <c r="G24" s="348"/>
    </row>
    <row r="25" spans="1:7" ht="12.75" customHeight="1" x14ac:dyDescent="0.2">
      <c r="A25" s="148">
        <v>136</v>
      </c>
      <c r="B25" s="148" t="s">
        <v>110</v>
      </c>
      <c r="C25" s="149" t="s">
        <v>111</v>
      </c>
      <c r="D25" s="150" t="s">
        <v>94</v>
      </c>
      <c r="E25" s="151">
        <v>1</v>
      </c>
      <c r="F25" s="176"/>
      <c r="G25" s="152">
        <f>ROUND(E25*F25,2)</f>
        <v>0</v>
      </c>
    </row>
    <row r="26" spans="1:7" ht="57.75" customHeight="1" x14ac:dyDescent="0.2">
      <c r="A26" s="148"/>
      <c r="B26" s="148"/>
      <c r="C26" s="344" t="s">
        <v>112</v>
      </c>
      <c r="D26" s="345"/>
      <c r="E26" s="346"/>
      <c r="F26" s="347"/>
      <c r="G26" s="348"/>
    </row>
    <row r="27" spans="1:7" ht="12.75" customHeight="1" x14ac:dyDescent="0.2">
      <c r="A27" s="148">
        <v>137</v>
      </c>
      <c r="B27" s="148" t="s">
        <v>113</v>
      </c>
      <c r="C27" s="149" t="s">
        <v>114</v>
      </c>
      <c r="D27" s="150" t="s">
        <v>94</v>
      </c>
      <c r="E27" s="151">
        <v>1</v>
      </c>
      <c r="F27" s="176"/>
      <c r="G27" s="152">
        <f>ROUND(E27*F27,2)</f>
        <v>0</v>
      </c>
    </row>
    <row r="28" spans="1:7" x14ac:dyDescent="0.2">
      <c r="A28" s="148">
        <v>138</v>
      </c>
      <c r="B28" s="148" t="s">
        <v>115</v>
      </c>
      <c r="C28" s="149" t="s">
        <v>116</v>
      </c>
      <c r="D28" s="150" t="s">
        <v>94</v>
      </c>
      <c r="E28" s="151">
        <v>1</v>
      </c>
      <c r="F28" s="176"/>
      <c r="G28" s="152">
        <f>ROUND(E28*F28,2)</f>
        <v>0</v>
      </c>
    </row>
    <row r="29" spans="1:7" ht="22.5" x14ac:dyDescent="0.2">
      <c r="A29" s="148">
        <v>139</v>
      </c>
      <c r="B29" s="148" t="s">
        <v>117</v>
      </c>
      <c r="C29" s="149" t="s">
        <v>118</v>
      </c>
      <c r="D29" s="150" t="s">
        <v>94</v>
      </c>
      <c r="E29" s="151">
        <v>2</v>
      </c>
      <c r="F29" s="176"/>
      <c r="G29" s="152">
        <f>ROUND(E29*F29,2)</f>
        <v>0</v>
      </c>
    </row>
    <row r="30" spans="1:7" x14ac:dyDescent="0.2">
      <c r="A30" s="148">
        <v>140</v>
      </c>
      <c r="B30" s="161" t="s">
        <v>119</v>
      </c>
      <c r="C30" s="162" t="s">
        <v>120</v>
      </c>
      <c r="D30" s="150" t="s">
        <v>94</v>
      </c>
      <c r="E30" s="163">
        <v>1</v>
      </c>
      <c r="F30" s="176"/>
      <c r="G30" s="164">
        <f>ROUND(E30*F30,2)</f>
        <v>0</v>
      </c>
    </row>
    <row r="31" spans="1:7" ht="12.75" customHeight="1" x14ac:dyDescent="0.2">
      <c r="A31" s="165"/>
      <c r="B31" s="178"/>
      <c r="C31" s="349" t="s">
        <v>121</v>
      </c>
      <c r="D31" s="350"/>
      <c r="E31" s="351"/>
      <c r="F31" s="352"/>
      <c r="G31" s="353"/>
    </row>
    <row r="32" spans="1:7" ht="12.75" customHeight="1" x14ac:dyDescent="0.2">
      <c r="D32" s="114"/>
    </row>
    <row r="33" spans="1:12" x14ac:dyDescent="0.2">
      <c r="A33" s="340" t="s">
        <v>26</v>
      </c>
      <c r="B33" s="340"/>
      <c r="C33" s="340"/>
      <c r="D33" s="340"/>
      <c r="E33" s="340"/>
      <c r="F33" s="341"/>
      <c r="G33" s="342">
        <f ca="1">G8+G16</f>
        <v>0</v>
      </c>
      <c r="H33" s="343"/>
      <c r="I33" s="343"/>
      <c r="J33" s="343"/>
      <c r="K33" s="343"/>
      <c r="L33" s="343"/>
    </row>
    <row r="34" spans="1:12" x14ac:dyDescent="0.2">
      <c r="D34" s="114"/>
    </row>
    <row r="35" spans="1:12" x14ac:dyDescent="0.2">
      <c r="D35" s="114"/>
    </row>
    <row r="36" spans="1:12" x14ac:dyDescent="0.2">
      <c r="D36" s="114"/>
    </row>
    <row r="37" spans="1:12" x14ac:dyDescent="0.2">
      <c r="D37" s="114"/>
    </row>
    <row r="38" spans="1:12" x14ac:dyDescent="0.2">
      <c r="D38" s="114"/>
    </row>
    <row r="39" spans="1:12" x14ac:dyDescent="0.2">
      <c r="D39" s="114"/>
    </row>
    <row r="40" spans="1:12" x14ac:dyDescent="0.2">
      <c r="D40" s="114"/>
    </row>
    <row r="41" spans="1:12" x14ac:dyDescent="0.2">
      <c r="D41" s="114"/>
    </row>
    <row r="42" spans="1:12" x14ac:dyDescent="0.2">
      <c r="D42" s="114"/>
    </row>
    <row r="43" spans="1:12" x14ac:dyDescent="0.2">
      <c r="D43" s="114"/>
    </row>
    <row r="44" spans="1:12" x14ac:dyDescent="0.2">
      <c r="D44" s="114"/>
    </row>
    <row r="45" spans="1:12" x14ac:dyDescent="0.2">
      <c r="D45" s="114"/>
    </row>
    <row r="46" spans="1:12" x14ac:dyDescent="0.2">
      <c r="D46" s="114"/>
    </row>
    <row r="47" spans="1:12" x14ac:dyDescent="0.2">
      <c r="D47" s="114"/>
    </row>
    <row r="48" spans="1:12" x14ac:dyDescent="0.2">
      <c r="D48" s="114"/>
    </row>
    <row r="49" spans="4:4" x14ac:dyDescent="0.2">
      <c r="D49" s="114"/>
    </row>
    <row r="50" spans="4:4" x14ac:dyDescent="0.2">
      <c r="D50" s="114"/>
    </row>
    <row r="51" spans="4:4" x14ac:dyDescent="0.2">
      <c r="D51" s="114"/>
    </row>
    <row r="52" spans="4:4" x14ac:dyDescent="0.2">
      <c r="D52" s="114"/>
    </row>
    <row r="53" spans="4:4" x14ac:dyDescent="0.2">
      <c r="D53" s="114"/>
    </row>
    <row r="54" spans="4:4" x14ac:dyDescent="0.2">
      <c r="D54" s="114"/>
    </row>
    <row r="55" spans="4:4" x14ac:dyDescent="0.2">
      <c r="D55" s="114"/>
    </row>
    <row r="56" spans="4:4" x14ac:dyDescent="0.2">
      <c r="D56" s="114"/>
    </row>
    <row r="57" spans="4:4" x14ac:dyDescent="0.2">
      <c r="D57" s="114"/>
    </row>
    <row r="58" spans="4:4" x14ac:dyDescent="0.2">
      <c r="D58" s="114"/>
    </row>
    <row r="59" spans="4:4" x14ac:dyDescent="0.2">
      <c r="D59" s="114"/>
    </row>
    <row r="60" spans="4:4" x14ac:dyDescent="0.2">
      <c r="D60" s="114"/>
    </row>
    <row r="61" spans="4:4" x14ac:dyDescent="0.2">
      <c r="D61" s="114"/>
    </row>
    <row r="62" spans="4:4" x14ac:dyDescent="0.2">
      <c r="D62" s="114"/>
    </row>
    <row r="63" spans="4:4" x14ac:dyDescent="0.2">
      <c r="D63" s="114"/>
    </row>
    <row r="64" spans="4:4" x14ac:dyDescent="0.2">
      <c r="D64" s="114"/>
    </row>
    <row r="65" spans="4:4" x14ac:dyDescent="0.2">
      <c r="D65" s="114"/>
    </row>
    <row r="66" spans="4:4" x14ac:dyDescent="0.2">
      <c r="D66" s="114"/>
    </row>
    <row r="67" spans="4:4" x14ac:dyDescent="0.2">
      <c r="D67" s="114"/>
    </row>
    <row r="68" spans="4:4" x14ac:dyDescent="0.2">
      <c r="D68" s="114"/>
    </row>
    <row r="69" spans="4:4" x14ac:dyDescent="0.2">
      <c r="D69" s="114"/>
    </row>
    <row r="70" spans="4:4" x14ac:dyDescent="0.2">
      <c r="D70" s="114"/>
    </row>
    <row r="71" spans="4:4" x14ac:dyDescent="0.2">
      <c r="D71" s="114"/>
    </row>
    <row r="72" spans="4:4" x14ac:dyDescent="0.2">
      <c r="D72" s="114"/>
    </row>
    <row r="73" spans="4:4" x14ac:dyDescent="0.2">
      <c r="D73" s="114"/>
    </row>
    <row r="74" spans="4:4" x14ac:dyDescent="0.2">
      <c r="D74" s="114"/>
    </row>
    <row r="75" spans="4:4" x14ac:dyDescent="0.2">
      <c r="D75" s="114"/>
    </row>
    <row r="76" spans="4:4" x14ac:dyDescent="0.2">
      <c r="D76" s="114"/>
    </row>
    <row r="77" spans="4:4" x14ac:dyDescent="0.2">
      <c r="D77" s="114"/>
    </row>
    <row r="78" spans="4:4" x14ac:dyDescent="0.2">
      <c r="D78" s="114"/>
    </row>
    <row r="79" spans="4:4" x14ac:dyDescent="0.2">
      <c r="D79" s="114"/>
    </row>
    <row r="80" spans="4:4" x14ac:dyDescent="0.2">
      <c r="D80" s="114"/>
    </row>
    <row r="81" spans="4:4" x14ac:dyDescent="0.2">
      <c r="D81" s="114"/>
    </row>
    <row r="82" spans="4:4" x14ac:dyDescent="0.2">
      <c r="D82" s="114"/>
    </row>
    <row r="83" spans="4:4" x14ac:dyDescent="0.2">
      <c r="D83" s="114"/>
    </row>
    <row r="84" spans="4:4" x14ac:dyDescent="0.2">
      <c r="D84" s="114"/>
    </row>
    <row r="85" spans="4:4" x14ac:dyDescent="0.2">
      <c r="D85" s="114"/>
    </row>
    <row r="86" spans="4:4" x14ac:dyDescent="0.2">
      <c r="D86" s="114"/>
    </row>
    <row r="87" spans="4:4" x14ac:dyDescent="0.2">
      <c r="D87" s="114"/>
    </row>
    <row r="88" spans="4:4" x14ac:dyDescent="0.2">
      <c r="D88" s="114"/>
    </row>
    <row r="89" spans="4:4" x14ac:dyDescent="0.2">
      <c r="D89" s="114"/>
    </row>
    <row r="90" spans="4:4" x14ac:dyDescent="0.2">
      <c r="D90" s="114"/>
    </row>
    <row r="91" spans="4:4" x14ac:dyDescent="0.2">
      <c r="D91" s="114"/>
    </row>
    <row r="92" spans="4:4" x14ac:dyDescent="0.2">
      <c r="D92" s="114"/>
    </row>
    <row r="93" spans="4:4" x14ac:dyDescent="0.2">
      <c r="D93" s="114"/>
    </row>
    <row r="94" spans="4:4" x14ac:dyDescent="0.2">
      <c r="D94" s="114"/>
    </row>
    <row r="95" spans="4:4" x14ac:dyDescent="0.2">
      <c r="D95" s="114"/>
    </row>
    <row r="96" spans="4:4" x14ac:dyDescent="0.2">
      <c r="D96" s="114"/>
    </row>
    <row r="97" spans="4:4" x14ac:dyDescent="0.2">
      <c r="D97" s="114"/>
    </row>
    <row r="98" spans="4:4" x14ac:dyDescent="0.2">
      <c r="D98" s="114"/>
    </row>
    <row r="99" spans="4:4" x14ac:dyDescent="0.2">
      <c r="D99" s="114"/>
    </row>
    <row r="100" spans="4:4" x14ac:dyDescent="0.2">
      <c r="D100" s="114"/>
    </row>
    <row r="101" spans="4:4" x14ac:dyDescent="0.2">
      <c r="D101" s="114"/>
    </row>
    <row r="102" spans="4:4" x14ac:dyDescent="0.2">
      <c r="D102" s="114"/>
    </row>
    <row r="103" spans="4:4" x14ac:dyDescent="0.2">
      <c r="D103" s="114"/>
    </row>
    <row r="104" spans="4:4" x14ac:dyDescent="0.2">
      <c r="D104" s="114"/>
    </row>
    <row r="105" spans="4:4" x14ac:dyDescent="0.2">
      <c r="D105" s="114"/>
    </row>
    <row r="106" spans="4:4" x14ac:dyDescent="0.2">
      <c r="D106" s="114"/>
    </row>
    <row r="107" spans="4:4" x14ac:dyDescent="0.2">
      <c r="D107" s="114"/>
    </row>
    <row r="108" spans="4:4" x14ac:dyDescent="0.2">
      <c r="D108" s="114"/>
    </row>
    <row r="109" spans="4:4" x14ac:dyDescent="0.2">
      <c r="D109" s="114"/>
    </row>
    <row r="110" spans="4:4" x14ac:dyDescent="0.2">
      <c r="D110" s="114"/>
    </row>
    <row r="111" spans="4:4" x14ac:dyDescent="0.2">
      <c r="D111" s="114"/>
    </row>
    <row r="112" spans="4:4" x14ac:dyDescent="0.2">
      <c r="D112" s="114"/>
    </row>
    <row r="113" spans="4:4" x14ac:dyDescent="0.2">
      <c r="D113" s="114"/>
    </row>
    <row r="114" spans="4:4" x14ac:dyDescent="0.2">
      <c r="D114" s="114"/>
    </row>
    <row r="115" spans="4:4" x14ac:dyDescent="0.2">
      <c r="D115" s="114"/>
    </row>
    <row r="116" spans="4:4" x14ac:dyDescent="0.2">
      <c r="D116" s="114"/>
    </row>
    <row r="117" spans="4:4" x14ac:dyDescent="0.2">
      <c r="D117" s="114"/>
    </row>
    <row r="118" spans="4:4" x14ac:dyDescent="0.2">
      <c r="D118" s="114"/>
    </row>
    <row r="119" spans="4:4" x14ac:dyDescent="0.2">
      <c r="D119" s="114"/>
    </row>
    <row r="120" spans="4:4" x14ac:dyDescent="0.2">
      <c r="D120" s="114"/>
    </row>
    <row r="121" spans="4:4" x14ac:dyDescent="0.2">
      <c r="D121" s="114"/>
    </row>
    <row r="122" spans="4:4" x14ac:dyDescent="0.2">
      <c r="D122" s="114"/>
    </row>
    <row r="123" spans="4:4" x14ac:dyDescent="0.2">
      <c r="D123" s="114"/>
    </row>
    <row r="124" spans="4:4" x14ac:dyDescent="0.2">
      <c r="D124" s="114"/>
    </row>
    <row r="125" spans="4:4" x14ac:dyDescent="0.2">
      <c r="D125" s="114"/>
    </row>
    <row r="126" spans="4:4" x14ac:dyDescent="0.2">
      <c r="D126" s="114"/>
    </row>
    <row r="127" spans="4:4" x14ac:dyDescent="0.2">
      <c r="D127" s="114"/>
    </row>
    <row r="128" spans="4:4" x14ac:dyDescent="0.2">
      <c r="D128" s="114"/>
    </row>
    <row r="129" spans="4:4" x14ac:dyDescent="0.2">
      <c r="D129" s="114"/>
    </row>
    <row r="130" spans="4:4" x14ac:dyDescent="0.2">
      <c r="D130" s="114"/>
    </row>
    <row r="131" spans="4:4" x14ac:dyDescent="0.2">
      <c r="D131" s="114"/>
    </row>
    <row r="132" spans="4:4" x14ac:dyDescent="0.2">
      <c r="D132" s="114"/>
    </row>
    <row r="133" spans="4:4" x14ac:dyDescent="0.2">
      <c r="D133" s="114"/>
    </row>
    <row r="134" spans="4:4" x14ac:dyDescent="0.2">
      <c r="D134" s="114"/>
    </row>
    <row r="135" spans="4:4" x14ac:dyDescent="0.2">
      <c r="D135" s="114"/>
    </row>
    <row r="136" spans="4:4" x14ac:dyDescent="0.2">
      <c r="D136" s="114"/>
    </row>
    <row r="137" spans="4:4" x14ac:dyDescent="0.2">
      <c r="D137" s="114"/>
    </row>
    <row r="138" spans="4:4" x14ac:dyDescent="0.2">
      <c r="D138" s="114"/>
    </row>
    <row r="139" spans="4:4" x14ac:dyDescent="0.2">
      <c r="D139" s="114"/>
    </row>
    <row r="140" spans="4:4" x14ac:dyDescent="0.2">
      <c r="D140" s="114"/>
    </row>
    <row r="141" spans="4:4" x14ac:dyDescent="0.2">
      <c r="D141" s="114"/>
    </row>
    <row r="142" spans="4:4" x14ac:dyDescent="0.2">
      <c r="D142" s="114"/>
    </row>
    <row r="143" spans="4:4" x14ac:dyDescent="0.2">
      <c r="D143" s="114"/>
    </row>
    <row r="144" spans="4:4" x14ac:dyDescent="0.2">
      <c r="D144" s="114"/>
    </row>
    <row r="145" spans="4:4" x14ac:dyDescent="0.2">
      <c r="D145" s="114"/>
    </row>
    <row r="146" spans="4:4" x14ac:dyDescent="0.2">
      <c r="D146" s="114"/>
    </row>
    <row r="147" spans="4:4" x14ac:dyDescent="0.2">
      <c r="D147" s="114"/>
    </row>
    <row r="148" spans="4:4" x14ac:dyDescent="0.2">
      <c r="D148" s="114"/>
    </row>
    <row r="149" spans="4:4" x14ac:dyDescent="0.2">
      <c r="D149" s="114"/>
    </row>
    <row r="150" spans="4:4" x14ac:dyDescent="0.2">
      <c r="D150" s="114"/>
    </row>
    <row r="151" spans="4:4" x14ac:dyDescent="0.2">
      <c r="D151" s="114"/>
    </row>
    <row r="152" spans="4:4" x14ac:dyDescent="0.2">
      <c r="D152" s="114"/>
    </row>
    <row r="153" spans="4:4" x14ac:dyDescent="0.2">
      <c r="D153" s="114"/>
    </row>
    <row r="154" spans="4:4" x14ac:dyDescent="0.2">
      <c r="D154" s="114"/>
    </row>
    <row r="155" spans="4:4" x14ac:dyDescent="0.2">
      <c r="D155" s="114"/>
    </row>
    <row r="156" spans="4:4" x14ac:dyDescent="0.2">
      <c r="D156" s="114"/>
    </row>
    <row r="157" spans="4:4" x14ac:dyDescent="0.2">
      <c r="D157" s="114"/>
    </row>
    <row r="158" spans="4:4" x14ac:dyDescent="0.2">
      <c r="D158" s="114"/>
    </row>
    <row r="159" spans="4:4" x14ac:dyDescent="0.2">
      <c r="D159" s="114"/>
    </row>
    <row r="160" spans="4:4" x14ac:dyDescent="0.2">
      <c r="D160" s="114"/>
    </row>
    <row r="161" spans="4:4" x14ac:dyDescent="0.2">
      <c r="D161" s="114"/>
    </row>
    <row r="162" spans="4:4" x14ac:dyDescent="0.2">
      <c r="D162" s="114"/>
    </row>
    <row r="163" spans="4:4" x14ac:dyDescent="0.2">
      <c r="D163" s="114"/>
    </row>
    <row r="164" spans="4:4" x14ac:dyDescent="0.2">
      <c r="D164" s="114"/>
    </row>
    <row r="165" spans="4:4" x14ac:dyDescent="0.2">
      <c r="D165" s="114"/>
    </row>
    <row r="166" spans="4:4" x14ac:dyDescent="0.2">
      <c r="D166" s="114"/>
    </row>
    <row r="167" spans="4:4" x14ac:dyDescent="0.2">
      <c r="D167" s="114"/>
    </row>
    <row r="168" spans="4:4" x14ac:dyDescent="0.2">
      <c r="D168" s="114"/>
    </row>
    <row r="169" spans="4:4" x14ac:dyDescent="0.2">
      <c r="D169" s="114"/>
    </row>
    <row r="170" spans="4:4" x14ac:dyDescent="0.2">
      <c r="D170" s="114"/>
    </row>
    <row r="171" spans="4:4" x14ac:dyDescent="0.2">
      <c r="D171" s="114"/>
    </row>
    <row r="172" spans="4:4" x14ac:dyDescent="0.2">
      <c r="D172" s="114"/>
    </row>
    <row r="173" spans="4:4" x14ac:dyDescent="0.2">
      <c r="D173" s="114"/>
    </row>
    <row r="174" spans="4:4" x14ac:dyDescent="0.2">
      <c r="D174" s="114"/>
    </row>
    <row r="175" spans="4:4" x14ac:dyDescent="0.2">
      <c r="D175" s="114"/>
    </row>
    <row r="176" spans="4:4" x14ac:dyDescent="0.2">
      <c r="D176" s="114"/>
    </row>
    <row r="177" spans="4:4" x14ac:dyDescent="0.2">
      <c r="D177" s="114"/>
    </row>
    <row r="178" spans="4:4" x14ac:dyDescent="0.2">
      <c r="D178" s="114"/>
    </row>
    <row r="179" spans="4:4" x14ac:dyDescent="0.2">
      <c r="D179" s="114"/>
    </row>
    <row r="180" spans="4:4" x14ac:dyDescent="0.2">
      <c r="D180" s="114"/>
    </row>
    <row r="181" spans="4:4" x14ac:dyDescent="0.2">
      <c r="D181" s="114"/>
    </row>
    <row r="182" spans="4:4" x14ac:dyDescent="0.2">
      <c r="D182" s="114"/>
    </row>
    <row r="183" spans="4:4" x14ac:dyDescent="0.2">
      <c r="D183" s="114"/>
    </row>
    <row r="184" spans="4:4" x14ac:dyDescent="0.2">
      <c r="D184" s="114"/>
    </row>
    <row r="185" spans="4:4" x14ac:dyDescent="0.2">
      <c r="D185" s="114"/>
    </row>
    <row r="186" spans="4:4" x14ac:dyDescent="0.2">
      <c r="D186" s="114"/>
    </row>
    <row r="187" spans="4:4" x14ac:dyDescent="0.2">
      <c r="D187" s="114"/>
    </row>
    <row r="188" spans="4:4" x14ac:dyDescent="0.2">
      <c r="D188" s="114"/>
    </row>
    <row r="189" spans="4:4" x14ac:dyDescent="0.2">
      <c r="D189" s="114"/>
    </row>
    <row r="190" spans="4:4" x14ac:dyDescent="0.2">
      <c r="D190" s="114"/>
    </row>
    <row r="191" spans="4:4" x14ac:dyDescent="0.2">
      <c r="D191" s="114"/>
    </row>
    <row r="192" spans="4:4" x14ac:dyDescent="0.2">
      <c r="D192" s="114"/>
    </row>
    <row r="193" spans="4:4" x14ac:dyDescent="0.2">
      <c r="D193" s="114"/>
    </row>
    <row r="194" spans="4:4" x14ac:dyDescent="0.2">
      <c r="D194" s="114"/>
    </row>
    <row r="195" spans="4:4" x14ac:dyDescent="0.2">
      <c r="D195" s="114"/>
    </row>
    <row r="196" spans="4:4" x14ac:dyDescent="0.2">
      <c r="D196" s="114"/>
    </row>
    <row r="197" spans="4:4" x14ac:dyDescent="0.2">
      <c r="D197" s="114"/>
    </row>
    <row r="198" spans="4:4" x14ac:dyDescent="0.2">
      <c r="D198" s="114"/>
    </row>
    <row r="199" spans="4:4" x14ac:dyDescent="0.2">
      <c r="D199" s="114"/>
    </row>
    <row r="200" spans="4:4" x14ac:dyDescent="0.2">
      <c r="D200" s="114"/>
    </row>
    <row r="201" spans="4:4" x14ac:dyDescent="0.2">
      <c r="D201" s="114"/>
    </row>
    <row r="202" spans="4:4" x14ac:dyDescent="0.2">
      <c r="D202" s="114"/>
    </row>
    <row r="203" spans="4:4" x14ac:dyDescent="0.2">
      <c r="D203" s="114"/>
    </row>
    <row r="204" spans="4:4" x14ac:dyDescent="0.2">
      <c r="D204" s="114"/>
    </row>
    <row r="205" spans="4:4" x14ac:dyDescent="0.2">
      <c r="D205" s="114"/>
    </row>
    <row r="206" spans="4:4" x14ac:dyDescent="0.2">
      <c r="D206" s="114"/>
    </row>
    <row r="207" spans="4:4" x14ac:dyDescent="0.2">
      <c r="D207" s="114"/>
    </row>
    <row r="208" spans="4:4" x14ac:dyDescent="0.2">
      <c r="D208" s="114"/>
    </row>
    <row r="209" spans="4:4" x14ac:dyDescent="0.2">
      <c r="D209" s="114"/>
    </row>
    <row r="210" spans="4:4" x14ac:dyDescent="0.2">
      <c r="D210" s="114"/>
    </row>
    <row r="211" spans="4:4" x14ac:dyDescent="0.2">
      <c r="D211" s="114"/>
    </row>
    <row r="212" spans="4:4" x14ac:dyDescent="0.2">
      <c r="D212" s="114"/>
    </row>
    <row r="213" spans="4:4" x14ac:dyDescent="0.2">
      <c r="D213" s="114"/>
    </row>
    <row r="214" spans="4:4" x14ac:dyDescent="0.2">
      <c r="D214" s="114"/>
    </row>
    <row r="215" spans="4:4" x14ac:dyDescent="0.2">
      <c r="D215" s="114"/>
    </row>
    <row r="216" spans="4:4" x14ac:dyDescent="0.2">
      <c r="D216" s="114"/>
    </row>
    <row r="217" spans="4:4" x14ac:dyDescent="0.2">
      <c r="D217" s="114"/>
    </row>
    <row r="218" spans="4:4" x14ac:dyDescent="0.2">
      <c r="D218" s="114"/>
    </row>
    <row r="219" spans="4:4" x14ac:dyDescent="0.2">
      <c r="D219" s="114"/>
    </row>
    <row r="220" spans="4:4" x14ac:dyDescent="0.2">
      <c r="D220" s="114"/>
    </row>
    <row r="221" spans="4:4" x14ac:dyDescent="0.2">
      <c r="D221" s="114"/>
    </row>
    <row r="222" spans="4:4" x14ac:dyDescent="0.2">
      <c r="D222" s="114"/>
    </row>
    <row r="223" spans="4:4" x14ac:dyDescent="0.2">
      <c r="D223" s="114"/>
    </row>
    <row r="224" spans="4:4" x14ac:dyDescent="0.2">
      <c r="D224" s="114"/>
    </row>
    <row r="225" spans="4:4" x14ac:dyDescent="0.2">
      <c r="D225" s="114"/>
    </row>
    <row r="226" spans="4:4" x14ac:dyDescent="0.2">
      <c r="D226" s="114"/>
    </row>
    <row r="227" spans="4:4" x14ac:dyDescent="0.2">
      <c r="D227" s="114"/>
    </row>
    <row r="228" spans="4:4" x14ac:dyDescent="0.2">
      <c r="D228" s="114"/>
    </row>
    <row r="229" spans="4:4" x14ac:dyDescent="0.2">
      <c r="D229" s="114"/>
    </row>
    <row r="230" spans="4:4" x14ac:dyDescent="0.2">
      <c r="D230" s="114"/>
    </row>
    <row r="231" spans="4:4" x14ac:dyDescent="0.2">
      <c r="D231" s="114"/>
    </row>
    <row r="232" spans="4:4" x14ac:dyDescent="0.2">
      <c r="D232" s="114"/>
    </row>
    <row r="233" spans="4:4" x14ac:dyDescent="0.2">
      <c r="D233" s="114"/>
    </row>
    <row r="234" spans="4:4" x14ac:dyDescent="0.2">
      <c r="D234" s="114"/>
    </row>
    <row r="235" spans="4:4" x14ac:dyDescent="0.2">
      <c r="D235" s="114"/>
    </row>
    <row r="236" spans="4:4" x14ac:dyDescent="0.2">
      <c r="D236" s="114"/>
    </row>
    <row r="237" spans="4:4" x14ac:dyDescent="0.2">
      <c r="D237" s="114"/>
    </row>
    <row r="238" spans="4:4" x14ac:dyDescent="0.2">
      <c r="D238" s="114"/>
    </row>
    <row r="239" spans="4:4" x14ac:dyDescent="0.2">
      <c r="D239" s="114"/>
    </row>
    <row r="240" spans="4:4" x14ac:dyDescent="0.2">
      <c r="D240" s="114"/>
    </row>
    <row r="241" spans="4:4" x14ac:dyDescent="0.2">
      <c r="D241" s="114"/>
    </row>
    <row r="242" spans="4:4" x14ac:dyDescent="0.2">
      <c r="D242" s="114"/>
    </row>
    <row r="243" spans="4:4" x14ac:dyDescent="0.2">
      <c r="D243" s="114"/>
    </row>
    <row r="244" spans="4:4" x14ac:dyDescent="0.2">
      <c r="D244" s="114"/>
    </row>
    <row r="245" spans="4:4" x14ac:dyDescent="0.2">
      <c r="D245" s="114"/>
    </row>
    <row r="246" spans="4:4" x14ac:dyDescent="0.2">
      <c r="D246" s="114"/>
    </row>
    <row r="247" spans="4:4" x14ac:dyDescent="0.2">
      <c r="D247" s="114"/>
    </row>
    <row r="248" spans="4:4" x14ac:dyDescent="0.2">
      <c r="D248" s="114"/>
    </row>
    <row r="249" spans="4:4" x14ac:dyDescent="0.2">
      <c r="D249" s="114"/>
    </row>
    <row r="250" spans="4:4" x14ac:dyDescent="0.2">
      <c r="D250" s="114"/>
    </row>
    <row r="251" spans="4:4" x14ac:dyDescent="0.2">
      <c r="D251" s="114"/>
    </row>
    <row r="252" spans="4:4" x14ac:dyDescent="0.2">
      <c r="D252" s="114"/>
    </row>
    <row r="253" spans="4:4" x14ac:dyDescent="0.2">
      <c r="D253" s="114"/>
    </row>
    <row r="254" spans="4:4" x14ac:dyDescent="0.2">
      <c r="D254" s="114"/>
    </row>
    <row r="255" spans="4:4" x14ac:dyDescent="0.2">
      <c r="D255" s="114"/>
    </row>
    <row r="256" spans="4:4" x14ac:dyDescent="0.2">
      <c r="D256" s="114"/>
    </row>
    <row r="257" spans="4:4" x14ac:dyDescent="0.2">
      <c r="D257" s="114"/>
    </row>
    <row r="258" spans="4:4" x14ac:dyDescent="0.2">
      <c r="D258" s="114"/>
    </row>
    <row r="259" spans="4:4" x14ac:dyDescent="0.2">
      <c r="D259" s="114"/>
    </row>
    <row r="260" spans="4:4" x14ac:dyDescent="0.2">
      <c r="D260" s="114"/>
    </row>
    <row r="261" spans="4:4" x14ac:dyDescent="0.2">
      <c r="D261" s="114"/>
    </row>
    <row r="262" spans="4:4" x14ac:dyDescent="0.2">
      <c r="D262" s="114"/>
    </row>
    <row r="263" spans="4:4" x14ac:dyDescent="0.2">
      <c r="D263" s="114"/>
    </row>
    <row r="264" spans="4:4" x14ac:dyDescent="0.2">
      <c r="D264" s="114"/>
    </row>
    <row r="265" spans="4:4" x14ac:dyDescent="0.2">
      <c r="D265" s="114"/>
    </row>
    <row r="266" spans="4:4" x14ac:dyDescent="0.2">
      <c r="D266" s="114"/>
    </row>
    <row r="267" spans="4:4" x14ac:dyDescent="0.2">
      <c r="D267" s="114"/>
    </row>
    <row r="268" spans="4:4" x14ac:dyDescent="0.2">
      <c r="D268" s="114"/>
    </row>
    <row r="269" spans="4:4" x14ac:dyDescent="0.2">
      <c r="D269" s="114"/>
    </row>
    <row r="270" spans="4:4" x14ac:dyDescent="0.2">
      <c r="D270" s="114"/>
    </row>
    <row r="271" spans="4:4" x14ac:dyDescent="0.2">
      <c r="D271" s="114"/>
    </row>
    <row r="272" spans="4:4" x14ac:dyDescent="0.2">
      <c r="D272" s="114"/>
    </row>
    <row r="273" spans="4:4" x14ac:dyDescent="0.2">
      <c r="D273" s="114"/>
    </row>
    <row r="274" spans="4:4" x14ac:dyDescent="0.2">
      <c r="D274" s="114"/>
    </row>
    <row r="275" spans="4:4" x14ac:dyDescent="0.2">
      <c r="D275" s="114"/>
    </row>
    <row r="276" spans="4:4" x14ac:dyDescent="0.2">
      <c r="D276" s="114"/>
    </row>
    <row r="277" spans="4:4" x14ac:dyDescent="0.2">
      <c r="D277" s="114"/>
    </row>
    <row r="278" spans="4:4" x14ac:dyDescent="0.2">
      <c r="D278" s="114"/>
    </row>
    <row r="279" spans="4:4" x14ac:dyDescent="0.2">
      <c r="D279" s="114"/>
    </row>
    <row r="280" spans="4:4" x14ac:dyDescent="0.2">
      <c r="D280" s="114"/>
    </row>
    <row r="281" spans="4:4" x14ac:dyDescent="0.2">
      <c r="D281" s="114"/>
    </row>
    <row r="282" spans="4:4" x14ac:dyDescent="0.2">
      <c r="D282" s="114"/>
    </row>
    <row r="283" spans="4:4" x14ac:dyDescent="0.2">
      <c r="D283" s="114"/>
    </row>
    <row r="284" spans="4:4" x14ac:dyDescent="0.2">
      <c r="D284" s="114"/>
    </row>
    <row r="285" spans="4:4" x14ac:dyDescent="0.2">
      <c r="D285" s="114"/>
    </row>
    <row r="286" spans="4:4" x14ac:dyDescent="0.2">
      <c r="D286" s="114"/>
    </row>
    <row r="287" spans="4:4" x14ac:dyDescent="0.2">
      <c r="D287" s="114"/>
    </row>
    <row r="288" spans="4:4" x14ac:dyDescent="0.2">
      <c r="D288" s="114"/>
    </row>
    <row r="289" spans="4:4" x14ac:dyDescent="0.2">
      <c r="D289" s="114"/>
    </row>
    <row r="290" spans="4:4" x14ac:dyDescent="0.2">
      <c r="D290" s="114"/>
    </row>
    <row r="291" spans="4:4" x14ac:dyDescent="0.2">
      <c r="D291" s="114"/>
    </row>
    <row r="292" spans="4:4" x14ac:dyDescent="0.2">
      <c r="D292" s="114"/>
    </row>
    <row r="293" spans="4:4" x14ac:dyDescent="0.2">
      <c r="D293" s="114"/>
    </row>
    <row r="294" spans="4:4" x14ac:dyDescent="0.2">
      <c r="D294" s="114"/>
    </row>
    <row r="295" spans="4:4" x14ac:dyDescent="0.2">
      <c r="D295" s="114"/>
    </row>
    <row r="296" spans="4:4" x14ac:dyDescent="0.2">
      <c r="D296" s="114"/>
    </row>
    <row r="297" spans="4:4" x14ac:dyDescent="0.2">
      <c r="D297" s="114"/>
    </row>
    <row r="298" spans="4:4" x14ac:dyDescent="0.2">
      <c r="D298" s="114"/>
    </row>
    <row r="299" spans="4:4" x14ac:dyDescent="0.2">
      <c r="D299" s="114"/>
    </row>
    <row r="300" spans="4:4" x14ac:dyDescent="0.2">
      <c r="D300" s="114"/>
    </row>
    <row r="301" spans="4:4" x14ac:dyDescent="0.2">
      <c r="D301" s="114"/>
    </row>
    <row r="302" spans="4:4" x14ac:dyDescent="0.2">
      <c r="D302" s="114"/>
    </row>
    <row r="303" spans="4:4" x14ac:dyDescent="0.2">
      <c r="D303" s="114"/>
    </row>
    <row r="304" spans="4:4" x14ac:dyDescent="0.2">
      <c r="D304" s="114"/>
    </row>
    <row r="305" spans="4:4" x14ac:dyDescent="0.2">
      <c r="D305" s="114"/>
    </row>
    <row r="306" spans="4:4" x14ac:dyDescent="0.2">
      <c r="D306" s="114"/>
    </row>
    <row r="307" spans="4:4" x14ac:dyDescent="0.2">
      <c r="D307" s="114"/>
    </row>
    <row r="308" spans="4:4" x14ac:dyDescent="0.2">
      <c r="D308" s="114"/>
    </row>
    <row r="309" spans="4:4" x14ac:dyDescent="0.2">
      <c r="D309" s="114"/>
    </row>
    <row r="310" spans="4:4" x14ac:dyDescent="0.2">
      <c r="D310" s="114"/>
    </row>
    <row r="311" spans="4:4" x14ac:dyDescent="0.2">
      <c r="D311" s="114"/>
    </row>
    <row r="312" spans="4:4" x14ac:dyDescent="0.2">
      <c r="D312" s="114"/>
    </row>
    <row r="313" spans="4:4" x14ac:dyDescent="0.2">
      <c r="D313" s="114"/>
    </row>
    <row r="314" spans="4:4" x14ac:dyDescent="0.2">
      <c r="D314" s="114"/>
    </row>
    <row r="315" spans="4:4" x14ac:dyDescent="0.2">
      <c r="D315" s="114"/>
    </row>
    <row r="316" spans="4:4" x14ac:dyDescent="0.2">
      <c r="D316" s="114"/>
    </row>
    <row r="317" spans="4:4" x14ac:dyDescent="0.2">
      <c r="D317" s="114"/>
    </row>
    <row r="318" spans="4:4" x14ac:dyDescent="0.2">
      <c r="D318" s="114"/>
    </row>
    <row r="319" spans="4:4" x14ac:dyDescent="0.2">
      <c r="D319" s="114"/>
    </row>
    <row r="320" spans="4:4" x14ac:dyDescent="0.2">
      <c r="D320" s="114"/>
    </row>
    <row r="321" spans="4:4" x14ac:dyDescent="0.2">
      <c r="D321" s="114"/>
    </row>
    <row r="322" spans="4:4" x14ac:dyDescent="0.2">
      <c r="D322" s="114"/>
    </row>
    <row r="323" spans="4:4" x14ac:dyDescent="0.2">
      <c r="D323" s="114"/>
    </row>
    <row r="324" spans="4:4" x14ac:dyDescent="0.2">
      <c r="D324" s="114"/>
    </row>
    <row r="325" spans="4:4" x14ac:dyDescent="0.2">
      <c r="D325" s="114"/>
    </row>
    <row r="326" spans="4:4" x14ac:dyDescent="0.2">
      <c r="D326" s="114"/>
    </row>
    <row r="327" spans="4:4" x14ac:dyDescent="0.2">
      <c r="D327" s="114"/>
    </row>
    <row r="328" spans="4:4" x14ac:dyDescent="0.2">
      <c r="D328" s="114"/>
    </row>
    <row r="329" spans="4:4" x14ac:dyDescent="0.2">
      <c r="D329" s="114"/>
    </row>
    <row r="330" spans="4:4" x14ac:dyDescent="0.2">
      <c r="D330" s="114"/>
    </row>
    <row r="331" spans="4:4" x14ac:dyDescent="0.2">
      <c r="D331" s="114"/>
    </row>
    <row r="332" spans="4:4" x14ac:dyDescent="0.2">
      <c r="D332" s="114"/>
    </row>
    <row r="333" spans="4:4" x14ac:dyDescent="0.2">
      <c r="D333" s="114"/>
    </row>
    <row r="334" spans="4:4" x14ac:dyDescent="0.2">
      <c r="D334" s="114"/>
    </row>
    <row r="335" spans="4:4" x14ac:dyDescent="0.2">
      <c r="D335" s="114"/>
    </row>
    <row r="336" spans="4:4" x14ac:dyDescent="0.2">
      <c r="D336" s="114"/>
    </row>
    <row r="337" spans="4:4" x14ac:dyDescent="0.2">
      <c r="D337" s="114"/>
    </row>
    <row r="338" spans="4:4" x14ac:dyDescent="0.2">
      <c r="D338" s="114"/>
    </row>
    <row r="339" spans="4:4" x14ac:dyDescent="0.2">
      <c r="D339" s="114"/>
    </row>
    <row r="340" spans="4:4" x14ac:dyDescent="0.2">
      <c r="D340" s="114"/>
    </row>
    <row r="341" spans="4:4" x14ac:dyDescent="0.2">
      <c r="D341" s="114"/>
    </row>
    <row r="342" spans="4:4" x14ac:dyDescent="0.2">
      <c r="D342" s="114"/>
    </row>
    <row r="343" spans="4:4" x14ac:dyDescent="0.2">
      <c r="D343" s="114"/>
    </row>
    <row r="344" spans="4:4" x14ac:dyDescent="0.2">
      <c r="D344" s="114"/>
    </row>
    <row r="345" spans="4:4" x14ac:dyDescent="0.2">
      <c r="D345" s="114"/>
    </row>
    <row r="346" spans="4:4" x14ac:dyDescent="0.2">
      <c r="D346" s="114"/>
    </row>
    <row r="347" spans="4:4" x14ac:dyDescent="0.2">
      <c r="D347" s="114"/>
    </row>
    <row r="348" spans="4:4" x14ac:dyDescent="0.2">
      <c r="D348" s="114"/>
    </row>
    <row r="349" spans="4:4" x14ac:dyDescent="0.2">
      <c r="D349" s="114"/>
    </row>
    <row r="350" spans="4:4" x14ac:dyDescent="0.2">
      <c r="D350" s="114"/>
    </row>
    <row r="351" spans="4:4" x14ac:dyDescent="0.2">
      <c r="D351" s="114"/>
    </row>
    <row r="352" spans="4:4" x14ac:dyDescent="0.2">
      <c r="D352" s="114"/>
    </row>
    <row r="353" spans="4:4" x14ac:dyDescent="0.2">
      <c r="D353" s="114"/>
    </row>
    <row r="354" spans="4:4" x14ac:dyDescent="0.2">
      <c r="D354" s="114"/>
    </row>
    <row r="355" spans="4:4" x14ac:dyDescent="0.2">
      <c r="D355" s="114"/>
    </row>
    <row r="356" spans="4:4" x14ac:dyDescent="0.2">
      <c r="D356" s="114"/>
    </row>
    <row r="357" spans="4:4" x14ac:dyDescent="0.2">
      <c r="D357" s="114"/>
    </row>
    <row r="358" spans="4:4" x14ac:dyDescent="0.2">
      <c r="D358" s="114"/>
    </row>
    <row r="359" spans="4:4" x14ac:dyDescent="0.2">
      <c r="D359" s="114"/>
    </row>
    <row r="360" spans="4:4" x14ac:dyDescent="0.2">
      <c r="D360" s="114"/>
    </row>
    <row r="361" spans="4:4" x14ac:dyDescent="0.2">
      <c r="D361" s="114"/>
    </row>
    <row r="362" spans="4:4" x14ac:dyDescent="0.2">
      <c r="D362" s="114"/>
    </row>
    <row r="363" spans="4:4" x14ac:dyDescent="0.2">
      <c r="D363" s="114"/>
    </row>
    <row r="364" spans="4:4" x14ac:dyDescent="0.2">
      <c r="D364" s="114"/>
    </row>
    <row r="365" spans="4:4" x14ac:dyDescent="0.2">
      <c r="D365" s="114"/>
    </row>
    <row r="366" spans="4:4" x14ac:dyDescent="0.2">
      <c r="D366" s="114"/>
    </row>
    <row r="367" spans="4:4" x14ac:dyDescent="0.2">
      <c r="D367" s="114"/>
    </row>
    <row r="368" spans="4:4"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sheetData>
  <sheetProtection algorithmName="SHA-512" hashValue="jf6BXmObVLgtrmbqj02OKkvd5/c0IyehxizgAlnghW2+XTG5aP3naIYMb0wQ8VRlfdd+zrLFjGi4E9xSopPj8Q==" saltValue="oDwSzPwoZR4/kXA+MzjIzw==" spinCount="100000" sheet="1" objects="1" scenarios="1"/>
  <mergeCells count="14">
    <mergeCell ref="A1:G1"/>
    <mergeCell ref="C2:G2"/>
    <mergeCell ref="C3:G3"/>
    <mergeCell ref="C4:G4"/>
    <mergeCell ref="C15:G15"/>
    <mergeCell ref="A33:F33"/>
    <mergeCell ref="G33:L33"/>
    <mergeCell ref="C14:G14"/>
    <mergeCell ref="C18:G18"/>
    <mergeCell ref="C20:G20"/>
    <mergeCell ref="C22:G22"/>
    <mergeCell ref="C24:G24"/>
    <mergeCell ref="C26:G26"/>
    <mergeCell ref="C31:G31"/>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1"/>
  <sheetViews>
    <sheetView zoomScaleNormal="100" workbookViewId="0">
      <pane ySplit="7" topLeftCell="A128" activePane="bottomLeft" state="frozen"/>
      <selection pane="bottomLeft" activeCell="C137" sqref="C137"/>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54" t="s">
        <v>614</v>
      </c>
      <c r="B1" s="354"/>
      <c r="C1" s="354"/>
      <c r="D1" s="354"/>
      <c r="E1" s="354"/>
      <c r="F1" s="354"/>
      <c r="G1" s="354"/>
      <c r="AG1" t="s">
        <v>42</v>
      </c>
    </row>
    <row r="2" spans="1:60" ht="24.95" customHeight="1" x14ac:dyDescent="0.2">
      <c r="A2" s="115" t="s">
        <v>6</v>
      </c>
      <c r="B2" s="141"/>
      <c r="C2" s="355" t="s">
        <v>79</v>
      </c>
      <c r="D2" s="356"/>
      <c r="E2" s="356"/>
      <c r="F2" s="356"/>
      <c r="G2" s="357"/>
      <c r="AG2" t="s">
        <v>43</v>
      </c>
    </row>
    <row r="3" spans="1:60" ht="24.95" customHeight="1" x14ac:dyDescent="0.2">
      <c r="A3" s="115" t="s">
        <v>7</v>
      </c>
      <c r="B3" s="141"/>
      <c r="C3" s="355" t="s">
        <v>81</v>
      </c>
      <c r="D3" s="356"/>
      <c r="E3" s="356"/>
      <c r="F3" s="356"/>
      <c r="G3" s="357"/>
      <c r="AC3" s="83" t="s">
        <v>43</v>
      </c>
      <c r="AG3" t="s">
        <v>44</v>
      </c>
    </row>
    <row r="4" spans="1:60" ht="24.95" customHeight="1" x14ac:dyDescent="0.2">
      <c r="A4" s="116" t="s">
        <v>8</v>
      </c>
      <c r="B4" s="142" t="s">
        <v>78</v>
      </c>
      <c r="C4" s="358" t="s">
        <v>76</v>
      </c>
      <c r="D4" s="359"/>
      <c r="E4" s="359"/>
      <c r="F4" s="359"/>
      <c r="G4" s="360"/>
      <c r="AG4" t="s">
        <v>45</v>
      </c>
    </row>
    <row r="5" spans="1:60" x14ac:dyDescent="0.2">
      <c r="D5" s="114"/>
    </row>
    <row r="6" spans="1:60" ht="38.25" x14ac:dyDescent="0.2">
      <c r="A6" s="119" t="s">
        <v>46</v>
      </c>
      <c r="B6" s="121" t="s">
        <v>47</v>
      </c>
      <c r="C6" s="121" t="s">
        <v>48</v>
      </c>
      <c r="D6" s="120" t="s">
        <v>49</v>
      </c>
      <c r="E6" s="119" t="s">
        <v>50</v>
      </c>
      <c r="F6" s="118" t="s">
        <v>51</v>
      </c>
      <c r="G6" s="119"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70" t="s">
        <v>84</v>
      </c>
      <c r="B8" s="171" t="s">
        <v>123</v>
      </c>
      <c r="C8" s="172" t="s">
        <v>124</v>
      </c>
      <c r="D8" s="173"/>
      <c r="E8" s="174"/>
      <c r="F8" s="175"/>
      <c r="G8" s="175">
        <f>SUMIF(AE9:AE30,"&lt;&gt;NOR",G9:G30)</f>
        <v>0</v>
      </c>
      <c r="H8" s="127"/>
      <c r="I8" s="127">
        <f>SUM(I9:I9)</f>
        <v>129404278.90000001</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v>
      </c>
      <c r="B9" s="148" t="s">
        <v>173</v>
      </c>
      <c r="C9" s="149" t="s">
        <v>174</v>
      </c>
      <c r="D9" s="150" t="s">
        <v>88</v>
      </c>
      <c r="E9" s="151">
        <v>29.3</v>
      </c>
      <c r="F9" s="176"/>
      <c r="G9" s="152">
        <f>ROUND(E9*F9,2)</f>
        <v>0</v>
      </c>
      <c r="H9" s="126">
        <v>4416528.29</v>
      </c>
      <c r="I9" s="126">
        <f>ROUND(E9*H9,2)</f>
        <v>129404278.90000001</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175</v>
      </c>
      <c r="D10" s="154"/>
      <c r="E10" s="155">
        <v>15.1</v>
      </c>
      <c r="F10" s="152"/>
      <c r="G10" s="152"/>
      <c r="H10" s="5"/>
      <c r="I10" s="5"/>
      <c r="J10" s="5"/>
      <c r="K10" s="5"/>
      <c r="L10" s="5"/>
      <c r="M10" s="5"/>
      <c r="N10" s="5"/>
      <c r="O10" s="5"/>
      <c r="P10" s="5"/>
      <c r="Q10" s="5"/>
      <c r="R10" s="5"/>
      <c r="S10" s="5"/>
      <c r="T10" s="5"/>
      <c r="U10" s="5"/>
      <c r="V10" s="5"/>
      <c r="W10" s="5"/>
      <c r="AE10">
        <v>15</v>
      </c>
      <c r="AF10">
        <v>21</v>
      </c>
    </row>
    <row r="11" spans="1:60" x14ac:dyDescent="0.2">
      <c r="A11" s="148"/>
      <c r="B11" s="148"/>
      <c r="C11" s="153" t="s">
        <v>176</v>
      </c>
      <c r="D11" s="154"/>
      <c r="E11" s="155">
        <v>14.2</v>
      </c>
      <c r="F11" s="152"/>
      <c r="G11" s="152"/>
      <c r="AG11" t="s">
        <v>71</v>
      </c>
    </row>
    <row r="12" spans="1:60" x14ac:dyDescent="0.2">
      <c r="A12" s="148">
        <v>2</v>
      </c>
      <c r="B12" s="148" t="s">
        <v>177</v>
      </c>
      <c r="C12" s="149" t="s">
        <v>178</v>
      </c>
      <c r="D12" s="150" t="s">
        <v>179</v>
      </c>
      <c r="E12" s="151">
        <v>17.55</v>
      </c>
      <c r="F12" s="176"/>
      <c r="G12" s="152">
        <f>ROUND(E12*F12,2)</f>
        <v>0</v>
      </c>
    </row>
    <row r="13" spans="1:60" x14ac:dyDescent="0.2">
      <c r="A13" s="148"/>
      <c r="B13" s="148"/>
      <c r="C13" s="153" t="s">
        <v>180</v>
      </c>
      <c r="D13" s="154"/>
      <c r="E13" s="155">
        <v>7.55</v>
      </c>
      <c r="F13" s="152"/>
      <c r="G13" s="152"/>
    </row>
    <row r="14" spans="1:60" x14ac:dyDescent="0.2">
      <c r="A14" s="148"/>
      <c r="B14" s="148"/>
      <c r="C14" s="153" t="s">
        <v>181</v>
      </c>
      <c r="D14" s="154"/>
      <c r="E14" s="155">
        <v>10</v>
      </c>
      <c r="F14" s="152"/>
      <c r="G14" s="152"/>
    </row>
    <row r="15" spans="1:60" x14ac:dyDescent="0.2">
      <c r="A15" s="148">
        <v>3</v>
      </c>
      <c r="B15" s="148" t="s">
        <v>182</v>
      </c>
      <c r="C15" s="149" t="s">
        <v>183</v>
      </c>
      <c r="D15" s="150" t="s">
        <v>179</v>
      </c>
      <c r="E15" s="151">
        <v>2.6</v>
      </c>
      <c r="F15" s="176"/>
      <c r="G15" s="152">
        <f>ROUND(E15*F15,2)</f>
        <v>0</v>
      </c>
    </row>
    <row r="16" spans="1:60" x14ac:dyDescent="0.2">
      <c r="A16" s="148"/>
      <c r="B16" s="148"/>
      <c r="C16" s="153" t="s">
        <v>184</v>
      </c>
      <c r="D16" s="154"/>
      <c r="E16" s="155">
        <v>2.6</v>
      </c>
      <c r="F16" s="152"/>
      <c r="G16" s="152"/>
    </row>
    <row r="17" spans="1:7" x14ac:dyDescent="0.2">
      <c r="A17" s="148">
        <v>4</v>
      </c>
      <c r="B17" s="148" t="s">
        <v>185</v>
      </c>
      <c r="C17" s="149" t="s">
        <v>186</v>
      </c>
      <c r="D17" s="150" t="s">
        <v>179</v>
      </c>
      <c r="E17" s="151">
        <v>17.55</v>
      </c>
      <c r="F17" s="176"/>
      <c r="G17" s="152">
        <f>ROUND(E17*F17,2)</f>
        <v>0</v>
      </c>
    </row>
    <row r="18" spans="1:7" x14ac:dyDescent="0.2">
      <c r="A18" s="148"/>
      <c r="B18" s="148"/>
      <c r="C18" s="153" t="s">
        <v>180</v>
      </c>
      <c r="D18" s="154"/>
      <c r="E18" s="155">
        <v>7.55</v>
      </c>
      <c r="F18" s="152"/>
      <c r="G18" s="152"/>
    </row>
    <row r="19" spans="1:7" x14ac:dyDescent="0.2">
      <c r="A19" s="148"/>
      <c r="B19" s="148"/>
      <c r="C19" s="153" t="s">
        <v>181</v>
      </c>
      <c r="D19" s="154"/>
      <c r="E19" s="155">
        <v>10</v>
      </c>
      <c r="F19" s="152"/>
      <c r="G19" s="152"/>
    </row>
    <row r="20" spans="1:7" x14ac:dyDescent="0.2">
      <c r="A20" s="148">
        <v>5</v>
      </c>
      <c r="B20" s="148" t="s">
        <v>187</v>
      </c>
      <c r="C20" s="149" t="s">
        <v>188</v>
      </c>
      <c r="D20" s="150" t="s">
        <v>179</v>
      </c>
      <c r="E20" s="151">
        <v>3.51</v>
      </c>
      <c r="F20" s="176"/>
      <c r="G20" s="152">
        <f>ROUND(E20*F20,2)</f>
        <v>0</v>
      </c>
    </row>
    <row r="21" spans="1:7" x14ac:dyDescent="0.2">
      <c r="A21" s="148"/>
      <c r="B21" s="148"/>
      <c r="C21" s="344" t="s">
        <v>189</v>
      </c>
      <c r="D21" s="345"/>
      <c r="E21" s="346"/>
      <c r="F21" s="347"/>
      <c r="G21" s="348"/>
    </row>
    <row r="22" spans="1:7" x14ac:dyDescent="0.2">
      <c r="A22" s="148"/>
      <c r="B22" s="148"/>
      <c r="C22" s="153" t="s">
        <v>190</v>
      </c>
      <c r="D22" s="154"/>
      <c r="E22" s="155">
        <v>1.51</v>
      </c>
      <c r="F22" s="152"/>
      <c r="G22" s="152"/>
    </row>
    <row r="23" spans="1:7" x14ac:dyDescent="0.2">
      <c r="A23" s="148"/>
      <c r="B23" s="148"/>
      <c r="C23" s="153" t="s">
        <v>191</v>
      </c>
      <c r="D23" s="154"/>
      <c r="E23" s="155">
        <v>2</v>
      </c>
      <c r="F23" s="152"/>
      <c r="G23" s="152"/>
    </row>
    <row r="24" spans="1:7" x14ac:dyDescent="0.2">
      <c r="A24" s="148">
        <v>6</v>
      </c>
      <c r="B24" s="148" t="s">
        <v>192</v>
      </c>
      <c r="C24" s="149" t="s">
        <v>193</v>
      </c>
      <c r="D24" s="150" t="s">
        <v>179</v>
      </c>
      <c r="E24" s="151">
        <v>14.04</v>
      </c>
      <c r="F24" s="176"/>
      <c r="G24" s="152">
        <f>ROUND(E24*F24,2)</f>
        <v>0</v>
      </c>
    </row>
    <row r="25" spans="1:7" ht="22.5" x14ac:dyDescent="0.2">
      <c r="A25" s="148">
        <v>7</v>
      </c>
      <c r="B25" s="148" t="s">
        <v>194</v>
      </c>
      <c r="C25" s="149" t="s">
        <v>195</v>
      </c>
      <c r="D25" s="150" t="s">
        <v>179</v>
      </c>
      <c r="E25" s="151">
        <v>14.04</v>
      </c>
      <c r="F25" s="176"/>
      <c r="G25" s="152">
        <f>ROUND(E25*F25,2)</f>
        <v>0</v>
      </c>
    </row>
    <row r="26" spans="1:7" x14ac:dyDescent="0.2">
      <c r="A26" s="148">
        <v>8</v>
      </c>
      <c r="B26" s="148" t="s">
        <v>196</v>
      </c>
      <c r="C26" s="149" t="s">
        <v>197</v>
      </c>
      <c r="D26" s="150" t="s">
        <v>179</v>
      </c>
      <c r="E26" s="151">
        <v>14.04</v>
      </c>
      <c r="F26" s="176"/>
      <c r="G26" s="152">
        <f>ROUND(E26*F26,2)</f>
        <v>0</v>
      </c>
    </row>
    <row r="27" spans="1:7" x14ac:dyDescent="0.2">
      <c r="A27" s="148">
        <v>9</v>
      </c>
      <c r="B27" s="148" t="s">
        <v>198</v>
      </c>
      <c r="C27" s="149" t="s">
        <v>199</v>
      </c>
      <c r="D27" s="150" t="s">
        <v>200</v>
      </c>
      <c r="E27" s="151">
        <v>18</v>
      </c>
      <c r="F27" s="176"/>
      <c r="G27" s="152">
        <f>ROUND(E27*F27,2)</f>
        <v>0</v>
      </c>
    </row>
    <row r="28" spans="1:7" x14ac:dyDescent="0.2">
      <c r="A28" s="148"/>
      <c r="B28" s="148"/>
      <c r="C28" s="153" t="s">
        <v>201</v>
      </c>
      <c r="D28" s="154"/>
      <c r="E28" s="155">
        <v>7.7759999999999998</v>
      </c>
      <c r="F28" s="152"/>
      <c r="G28" s="152"/>
    </row>
    <row r="29" spans="1:7" x14ac:dyDescent="0.2">
      <c r="A29" s="148"/>
      <c r="B29" s="148"/>
      <c r="C29" s="153" t="s">
        <v>202</v>
      </c>
      <c r="D29" s="154"/>
      <c r="E29" s="155">
        <v>10.224</v>
      </c>
      <c r="F29" s="152"/>
      <c r="G29" s="152"/>
    </row>
    <row r="30" spans="1:7" x14ac:dyDescent="0.2">
      <c r="A30" s="148">
        <v>10</v>
      </c>
      <c r="B30" s="148" t="s">
        <v>203</v>
      </c>
      <c r="C30" s="149" t="s">
        <v>204</v>
      </c>
      <c r="D30" s="150" t="s">
        <v>88</v>
      </c>
      <c r="E30" s="151">
        <v>53.5</v>
      </c>
      <c r="F30" s="176"/>
      <c r="G30" s="152">
        <f>ROUND(E30*F30,2)</f>
        <v>0</v>
      </c>
    </row>
    <row r="31" spans="1:7" x14ac:dyDescent="0.2">
      <c r="A31" s="143" t="s">
        <v>84</v>
      </c>
      <c r="B31" s="143" t="s">
        <v>125</v>
      </c>
      <c r="C31" s="144" t="s">
        <v>126</v>
      </c>
      <c r="D31" s="145"/>
      <c r="E31" s="146"/>
      <c r="F31" s="147"/>
      <c r="G31" s="147">
        <f>SUMIF(AE32:AE39,"&lt;&gt;NOR",G32:G39)</f>
        <v>0</v>
      </c>
    </row>
    <row r="32" spans="1:7" ht="22.5" x14ac:dyDescent="0.2">
      <c r="A32" s="148">
        <v>11</v>
      </c>
      <c r="B32" s="148" t="s">
        <v>205</v>
      </c>
      <c r="C32" s="149" t="s">
        <v>206</v>
      </c>
      <c r="D32" s="150" t="s">
        <v>179</v>
      </c>
      <c r="E32" s="151">
        <v>0.45</v>
      </c>
      <c r="F32" s="176"/>
      <c r="G32" s="152">
        <f>ROUND(E32*F32,2)</f>
        <v>0</v>
      </c>
    </row>
    <row r="33" spans="1:7" x14ac:dyDescent="0.2">
      <c r="A33" s="148"/>
      <c r="B33" s="148"/>
      <c r="C33" s="153" t="s">
        <v>207</v>
      </c>
      <c r="D33" s="154"/>
      <c r="E33" s="155">
        <v>0.45</v>
      </c>
      <c r="F33" s="152"/>
      <c r="G33" s="152"/>
    </row>
    <row r="34" spans="1:7" ht="22.5" x14ac:dyDescent="0.2">
      <c r="A34" s="148">
        <v>12</v>
      </c>
      <c r="B34" s="148" t="s">
        <v>208</v>
      </c>
      <c r="C34" s="149" t="s">
        <v>209</v>
      </c>
      <c r="D34" s="150" t="s">
        <v>210</v>
      </c>
      <c r="E34" s="151">
        <v>3</v>
      </c>
      <c r="F34" s="176"/>
      <c r="G34" s="152">
        <f>ROUND(E34*F34,2)</f>
        <v>0</v>
      </c>
    </row>
    <row r="35" spans="1:7" x14ac:dyDescent="0.2">
      <c r="A35" s="148"/>
      <c r="B35" s="148"/>
      <c r="C35" s="153" t="s">
        <v>211</v>
      </c>
      <c r="D35" s="154"/>
      <c r="E35" s="155">
        <v>3</v>
      </c>
      <c r="F35" s="152"/>
      <c r="G35" s="152"/>
    </row>
    <row r="36" spans="1:7" x14ac:dyDescent="0.2">
      <c r="A36" s="148">
        <v>13</v>
      </c>
      <c r="B36" s="148" t="s">
        <v>212</v>
      </c>
      <c r="C36" s="149" t="s">
        <v>213</v>
      </c>
      <c r="D36" s="150" t="s">
        <v>88</v>
      </c>
      <c r="E36" s="151">
        <v>1.3338000000000001</v>
      </c>
      <c r="F36" s="176"/>
      <c r="G36" s="152">
        <f>ROUND(E36*F36,2)</f>
        <v>0</v>
      </c>
    </row>
    <row r="37" spans="1:7" x14ac:dyDescent="0.2">
      <c r="A37" s="148"/>
      <c r="B37" s="148"/>
      <c r="C37" s="153" t="s">
        <v>214</v>
      </c>
      <c r="D37" s="154"/>
      <c r="E37" s="155">
        <v>1.3338000000000001</v>
      </c>
      <c r="F37" s="152"/>
      <c r="G37" s="152"/>
    </row>
    <row r="38" spans="1:7" x14ac:dyDescent="0.2">
      <c r="A38" s="148">
        <v>14</v>
      </c>
      <c r="B38" s="148" t="s">
        <v>215</v>
      </c>
      <c r="C38" s="149" t="s">
        <v>216</v>
      </c>
      <c r="D38" s="150" t="s">
        <v>88</v>
      </c>
      <c r="E38" s="151">
        <v>0.25</v>
      </c>
      <c r="F38" s="176"/>
      <c r="G38" s="152">
        <f>ROUND(E38*F38,2)</f>
        <v>0</v>
      </c>
    </row>
    <row r="39" spans="1:7" ht="22.5" x14ac:dyDescent="0.2">
      <c r="A39" s="148"/>
      <c r="B39" s="148"/>
      <c r="C39" s="153" t="s">
        <v>217</v>
      </c>
      <c r="D39" s="154"/>
      <c r="E39" s="155">
        <v>0.25</v>
      </c>
      <c r="F39" s="152"/>
      <c r="G39" s="152"/>
    </row>
    <row r="40" spans="1:7" x14ac:dyDescent="0.2">
      <c r="A40" s="143" t="s">
        <v>84</v>
      </c>
      <c r="B40" s="143" t="s">
        <v>127</v>
      </c>
      <c r="C40" s="144" t="s">
        <v>128</v>
      </c>
      <c r="D40" s="145"/>
      <c r="E40" s="146"/>
      <c r="F40" s="147"/>
      <c r="G40" s="147">
        <f>SUMIF(AE41:AE44,"&lt;&gt;NOR",G41:G44)</f>
        <v>0</v>
      </c>
    </row>
    <row r="41" spans="1:7" x14ac:dyDescent="0.2">
      <c r="A41" s="148">
        <v>15</v>
      </c>
      <c r="B41" s="148" t="s">
        <v>218</v>
      </c>
      <c r="C41" s="149" t="s">
        <v>219</v>
      </c>
      <c r="D41" s="150" t="s">
        <v>88</v>
      </c>
      <c r="E41" s="151">
        <v>10.8</v>
      </c>
      <c r="F41" s="176"/>
      <c r="G41" s="152">
        <f>ROUND(E41*F41,2)</f>
        <v>0</v>
      </c>
    </row>
    <row r="42" spans="1:7" x14ac:dyDescent="0.2">
      <c r="A42" s="148">
        <v>16</v>
      </c>
      <c r="B42" s="148" t="s">
        <v>220</v>
      </c>
      <c r="C42" s="149" t="s">
        <v>221</v>
      </c>
      <c r="D42" s="150" t="s">
        <v>88</v>
      </c>
      <c r="E42" s="151">
        <v>14.2</v>
      </c>
      <c r="F42" s="176"/>
      <c r="G42" s="152">
        <f>ROUND(E42*F42,2)</f>
        <v>0</v>
      </c>
    </row>
    <row r="43" spans="1:7" x14ac:dyDescent="0.2">
      <c r="A43" s="148">
        <v>17</v>
      </c>
      <c r="B43" s="148" t="s">
        <v>222</v>
      </c>
      <c r="C43" s="149" t="s">
        <v>223</v>
      </c>
      <c r="D43" s="150" t="s">
        <v>88</v>
      </c>
      <c r="E43" s="151">
        <v>4.7</v>
      </c>
      <c r="F43" s="176"/>
      <c r="G43" s="152">
        <f>ROUND(E43*F43,2)</f>
        <v>0</v>
      </c>
    </row>
    <row r="44" spans="1:7" ht="12.75" customHeight="1" x14ac:dyDescent="0.2">
      <c r="A44" s="148"/>
      <c r="B44" s="148"/>
      <c r="C44" s="344" t="s">
        <v>224</v>
      </c>
      <c r="D44" s="345"/>
      <c r="E44" s="346"/>
      <c r="F44" s="347"/>
      <c r="G44" s="348"/>
    </row>
    <row r="45" spans="1:7" x14ac:dyDescent="0.2">
      <c r="A45" s="143" t="s">
        <v>84</v>
      </c>
      <c r="B45" s="143" t="s">
        <v>129</v>
      </c>
      <c r="C45" s="144" t="s">
        <v>130</v>
      </c>
      <c r="D45" s="145"/>
      <c r="E45" s="146"/>
      <c r="F45" s="147"/>
      <c r="G45" s="147">
        <f>SUMIF(AE46:AE50,"&lt;&gt;NOR",G46:G50)</f>
        <v>0</v>
      </c>
    </row>
    <row r="46" spans="1:7" x14ac:dyDescent="0.2">
      <c r="A46" s="148">
        <v>18</v>
      </c>
      <c r="B46" s="148" t="s">
        <v>225</v>
      </c>
      <c r="C46" s="149" t="s">
        <v>226</v>
      </c>
      <c r="D46" s="150" t="s">
        <v>88</v>
      </c>
      <c r="E46" s="151">
        <v>42.294600000000003</v>
      </c>
      <c r="F46" s="176"/>
      <c r="G46" s="152">
        <f>ROUND(E46*F46,2)</f>
        <v>0</v>
      </c>
    </row>
    <row r="47" spans="1:7" x14ac:dyDescent="0.2">
      <c r="A47" s="148"/>
      <c r="B47" s="148"/>
      <c r="C47" s="153" t="s">
        <v>227</v>
      </c>
      <c r="D47" s="154"/>
      <c r="E47" s="155">
        <v>36.6</v>
      </c>
      <c r="F47" s="152"/>
      <c r="G47" s="152"/>
    </row>
    <row r="48" spans="1:7" x14ac:dyDescent="0.2">
      <c r="A48" s="148"/>
      <c r="B48" s="148"/>
      <c r="C48" s="153" t="s">
        <v>228</v>
      </c>
      <c r="D48" s="154"/>
      <c r="E48" s="155">
        <v>0.4446</v>
      </c>
      <c r="F48" s="152"/>
      <c r="G48" s="152"/>
    </row>
    <row r="49" spans="1:7" x14ac:dyDescent="0.2">
      <c r="A49" s="148"/>
      <c r="B49" s="148"/>
      <c r="C49" s="153" t="s">
        <v>229</v>
      </c>
      <c r="D49" s="154"/>
      <c r="E49" s="155">
        <v>0.75</v>
      </c>
      <c r="F49" s="152"/>
      <c r="G49" s="152"/>
    </row>
    <row r="50" spans="1:7" x14ac:dyDescent="0.2">
      <c r="A50" s="148"/>
      <c r="B50" s="148"/>
      <c r="C50" s="153" t="s">
        <v>230</v>
      </c>
      <c r="D50" s="154"/>
      <c r="E50" s="155">
        <v>4.5</v>
      </c>
      <c r="F50" s="152"/>
      <c r="G50" s="152"/>
    </row>
    <row r="51" spans="1:7" x14ac:dyDescent="0.2">
      <c r="A51" s="143" t="s">
        <v>84</v>
      </c>
      <c r="B51" s="143" t="s">
        <v>131</v>
      </c>
      <c r="C51" s="144" t="s">
        <v>132</v>
      </c>
      <c r="D51" s="145"/>
      <c r="E51" s="146"/>
      <c r="F51" s="147"/>
      <c r="G51" s="147">
        <f>SUMIF(AE52:AE131,"&lt;&gt;NOR",G52:G131)</f>
        <v>0</v>
      </c>
    </row>
    <row r="52" spans="1:7" x14ac:dyDescent="0.2">
      <c r="A52" s="148">
        <v>19</v>
      </c>
      <c r="B52" s="148" t="s">
        <v>231</v>
      </c>
      <c r="C52" s="149" t="s">
        <v>232</v>
      </c>
      <c r="D52" s="150" t="s">
        <v>88</v>
      </c>
      <c r="E52" s="151">
        <v>294.95</v>
      </c>
      <c r="F52" s="176"/>
      <c r="G52" s="152">
        <f>ROUND(E52*F52,2)</f>
        <v>0</v>
      </c>
    </row>
    <row r="53" spans="1:7" ht="38.25" customHeight="1" x14ac:dyDescent="0.2">
      <c r="A53" s="148"/>
      <c r="B53" s="148"/>
      <c r="C53" s="344" t="s">
        <v>233</v>
      </c>
      <c r="D53" s="345"/>
      <c r="E53" s="346"/>
      <c r="F53" s="347"/>
      <c r="G53" s="348"/>
    </row>
    <row r="54" spans="1:7" x14ac:dyDescent="0.2">
      <c r="A54" s="148"/>
      <c r="B54" s="148"/>
      <c r="C54" s="153" t="s">
        <v>234</v>
      </c>
      <c r="D54" s="154"/>
      <c r="E54" s="155">
        <v>294.95</v>
      </c>
      <c r="F54" s="152"/>
      <c r="G54" s="152"/>
    </row>
    <row r="55" spans="1:7" x14ac:dyDescent="0.2">
      <c r="A55" s="148">
        <v>20</v>
      </c>
      <c r="B55" s="148" t="s">
        <v>235</v>
      </c>
      <c r="C55" s="149" t="s">
        <v>236</v>
      </c>
      <c r="D55" s="150" t="s">
        <v>88</v>
      </c>
      <c r="E55" s="151">
        <v>589.5</v>
      </c>
      <c r="F55" s="176"/>
      <c r="G55" s="152">
        <f>ROUND(E55*F55,2)</f>
        <v>0</v>
      </c>
    </row>
    <row r="56" spans="1:7" ht="22.5" x14ac:dyDescent="0.2">
      <c r="A56" s="148">
        <v>21</v>
      </c>
      <c r="B56" s="148" t="s">
        <v>237</v>
      </c>
      <c r="C56" s="149" t="s">
        <v>238</v>
      </c>
      <c r="D56" s="150" t="s">
        <v>88</v>
      </c>
      <c r="E56" s="151">
        <v>54.2</v>
      </c>
      <c r="F56" s="176"/>
      <c r="G56" s="152">
        <f>ROUND(E56*F56,2)</f>
        <v>0</v>
      </c>
    </row>
    <row r="57" spans="1:7" x14ac:dyDescent="0.2">
      <c r="A57" s="148"/>
      <c r="B57" s="148"/>
      <c r="C57" s="344" t="s">
        <v>239</v>
      </c>
      <c r="D57" s="345"/>
      <c r="E57" s="346"/>
      <c r="F57" s="347"/>
      <c r="G57" s="348"/>
    </row>
    <row r="58" spans="1:7" ht="12.75" customHeight="1" x14ac:dyDescent="0.2">
      <c r="A58" s="148"/>
      <c r="B58" s="148"/>
      <c r="C58" s="344" t="s">
        <v>240</v>
      </c>
      <c r="D58" s="345"/>
      <c r="E58" s="346"/>
      <c r="F58" s="347"/>
      <c r="G58" s="348"/>
    </row>
    <row r="59" spans="1:7" ht="12.75" customHeight="1" x14ac:dyDescent="0.2">
      <c r="A59" s="148"/>
      <c r="B59" s="148"/>
      <c r="C59" s="344" t="s">
        <v>241</v>
      </c>
      <c r="D59" s="345"/>
      <c r="E59" s="346"/>
      <c r="F59" s="347"/>
      <c r="G59" s="348"/>
    </row>
    <row r="60" spans="1:7" ht="12.75" customHeight="1" x14ac:dyDescent="0.2">
      <c r="A60" s="148"/>
      <c r="B60" s="148"/>
      <c r="C60" s="344" t="s">
        <v>242</v>
      </c>
      <c r="D60" s="345"/>
      <c r="E60" s="346"/>
      <c r="F60" s="347"/>
      <c r="G60" s="348"/>
    </row>
    <row r="61" spans="1:7" ht="12.75" customHeight="1" x14ac:dyDescent="0.2">
      <c r="A61" s="148"/>
      <c r="B61" s="148"/>
      <c r="C61" s="344" t="s">
        <v>619</v>
      </c>
      <c r="D61" s="345"/>
      <c r="E61" s="346"/>
      <c r="F61" s="347"/>
      <c r="G61" s="348"/>
    </row>
    <row r="62" spans="1:7" ht="12.75" customHeight="1" x14ac:dyDescent="0.2">
      <c r="A62" s="148"/>
      <c r="B62" s="148"/>
      <c r="C62" s="344" t="s">
        <v>243</v>
      </c>
      <c r="D62" s="345"/>
      <c r="E62" s="346"/>
      <c r="F62" s="347"/>
      <c r="G62" s="348"/>
    </row>
    <row r="63" spans="1:7" ht="12.75" customHeight="1" x14ac:dyDescent="0.2">
      <c r="A63" s="148"/>
      <c r="B63" s="148"/>
      <c r="C63" s="344" t="s">
        <v>244</v>
      </c>
      <c r="D63" s="345"/>
      <c r="E63" s="346"/>
      <c r="F63" s="347"/>
      <c r="G63" s="348"/>
    </row>
    <row r="64" spans="1:7" x14ac:dyDescent="0.2">
      <c r="A64" s="148"/>
      <c r="B64" s="148"/>
      <c r="C64" s="344" t="s">
        <v>245</v>
      </c>
      <c r="D64" s="345"/>
      <c r="E64" s="346"/>
      <c r="F64" s="347"/>
      <c r="G64" s="348"/>
    </row>
    <row r="65" spans="1:7" ht="12.75" customHeight="1" x14ac:dyDescent="0.2">
      <c r="A65" s="148"/>
      <c r="B65" s="148"/>
      <c r="C65" s="344" t="s">
        <v>246</v>
      </c>
      <c r="D65" s="345"/>
      <c r="E65" s="346"/>
      <c r="F65" s="347"/>
      <c r="G65" s="348"/>
    </row>
    <row r="66" spans="1:7" ht="22.5" x14ac:dyDescent="0.2">
      <c r="A66" s="148">
        <v>22</v>
      </c>
      <c r="B66" s="148" t="s">
        <v>247</v>
      </c>
      <c r="C66" s="149" t="s">
        <v>248</v>
      </c>
      <c r="D66" s="150" t="s">
        <v>88</v>
      </c>
      <c r="E66" s="151">
        <v>579.9</v>
      </c>
      <c r="F66" s="176"/>
      <c r="G66" s="152">
        <f>ROUND(E66*F66,2)</f>
        <v>0</v>
      </c>
    </row>
    <row r="67" spans="1:7" x14ac:dyDescent="0.2">
      <c r="A67" s="148"/>
      <c r="B67" s="148"/>
      <c r="C67" s="344" t="s">
        <v>239</v>
      </c>
      <c r="D67" s="345"/>
      <c r="E67" s="346"/>
      <c r="F67" s="347"/>
      <c r="G67" s="348"/>
    </row>
    <row r="68" spans="1:7" ht="12.75" customHeight="1" x14ac:dyDescent="0.2">
      <c r="A68" s="148"/>
      <c r="B68" s="148"/>
      <c r="C68" s="344" t="s">
        <v>240</v>
      </c>
      <c r="D68" s="345"/>
      <c r="E68" s="346"/>
      <c r="F68" s="347"/>
      <c r="G68" s="348"/>
    </row>
    <row r="69" spans="1:7" ht="12.75" customHeight="1" x14ac:dyDescent="0.2">
      <c r="A69" s="148"/>
      <c r="B69" s="148"/>
      <c r="C69" s="344" t="s">
        <v>249</v>
      </c>
      <c r="D69" s="345"/>
      <c r="E69" s="346"/>
      <c r="F69" s="347"/>
      <c r="G69" s="348"/>
    </row>
    <row r="70" spans="1:7" ht="12.75" customHeight="1" x14ac:dyDescent="0.2">
      <c r="A70" s="148"/>
      <c r="B70" s="148"/>
      <c r="C70" s="344" t="s">
        <v>250</v>
      </c>
      <c r="D70" s="345"/>
      <c r="E70" s="346"/>
      <c r="F70" s="347"/>
      <c r="G70" s="348"/>
    </row>
    <row r="71" spans="1:7" ht="12.75" customHeight="1" x14ac:dyDescent="0.2">
      <c r="A71" s="148"/>
      <c r="B71" s="148"/>
      <c r="C71" s="344" t="s">
        <v>619</v>
      </c>
      <c r="D71" s="345"/>
      <c r="E71" s="346"/>
      <c r="F71" s="347"/>
      <c r="G71" s="348"/>
    </row>
    <row r="72" spans="1:7" ht="12.75" customHeight="1" x14ac:dyDescent="0.2">
      <c r="A72" s="148"/>
      <c r="B72" s="148"/>
      <c r="C72" s="344" t="s">
        <v>243</v>
      </c>
      <c r="D72" s="345"/>
      <c r="E72" s="346"/>
      <c r="F72" s="347"/>
      <c r="G72" s="348"/>
    </row>
    <row r="73" spans="1:7" ht="12.75" customHeight="1" x14ac:dyDescent="0.2">
      <c r="A73" s="148"/>
      <c r="B73" s="148"/>
      <c r="C73" s="344" t="s">
        <v>244</v>
      </c>
      <c r="D73" s="345"/>
      <c r="E73" s="346"/>
      <c r="F73" s="347"/>
      <c r="G73" s="348"/>
    </row>
    <row r="74" spans="1:7" x14ac:dyDescent="0.2">
      <c r="A74" s="148"/>
      <c r="B74" s="148"/>
      <c r="C74" s="344" t="s">
        <v>245</v>
      </c>
      <c r="D74" s="345"/>
      <c r="E74" s="346"/>
      <c r="F74" s="347"/>
      <c r="G74" s="348"/>
    </row>
    <row r="75" spans="1:7" ht="12.75" customHeight="1" x14ac:dyDescent="0.2">
      <c r="A75" s="148"/>
      <c r="B75" s="148"/>
      <c r="C75" s="344" t="s">
        <v>623</v>
      </c>
      <c r="D75" s="345"/>
      <c r="E75" s="346"/>
      <c r="F75" s="347"/>
      <c r="G75" s="348"/>
    </row>
    <row r="76" spans="1:7" ht="25.5" customHeight="1" x14ac:dyDescent="0.2">
      <c r="A76" s="148"/>
      <c r="B76" s="148"/>
      <c r="C76" s="344" t="s">
        <v>622</v>
      </c>
      <c r="D76" s="345"/>
      <c r="E76" s="346"/>
      <c r="F76" s="347"/>
      <c r="G76" s="348"/>
    </row>
    <row r="77" spans="1:7" ht="22.5" x14ac:dyDescent="0.2">
      <c r="A77" s="148">
        <v>23</v>
      </c>
      <c r="B77" s="148" t="s">
        <v>251</v>
      </c>
      <c r="C77" s="149" t="s">
        <v>252</v>
      </c>
      <c r="D77" s="150" t="s">
        <v>88</v>
      </c>
      <c r="E77" s="151">
        <v>0.7</v>
      </c>
      <c r="F77" s="176"/>
      <c r="G77" s="152">
        <f>ROUND(E77*F77,2)</f>
        <v>0</v>
      </c>
    </row>
    <row r="78" spans="1:7" x14ac:dyDescent="0.2">
      <c r="A78" s="148"/>
      <c r="B78" s="148"/>
      <c r="C78" s="344" t="s">
        <v>239</v>
      </c>
      <c r="D78" s="345"/>
      <c r="E78" s="346"/>
      <c r="F78" s="347"/>
      <c r="G78" s="348"/>
    </row>
    <row r="79" spans="1:7" ht="12.75" customHeight="1" x14ac:dyDescent="0.2">
      <c r="A79" s="148"/>
      <c r="B79" s="148"/>
      <c r="C79" s="344" t="s">
        <v>240</v>
      </c>
      <c r="D79" s="345"/>
      <c r="E79" s="346"/>
      <c r="F79" s="347"/>
      <c r="G79" s="348"/>
    </row>
    <row r="80" spans="1:7" ht="12.75" customHeight="1" x14ac:dyDescent="0.2">
      <c r="A80" s="148"/>
      <c r="B80" s="148"/>
      <c r="C80" s="344" t="s">
        <v>253</v>
      </c>
      <c r="D80" s="345"/>
      <c r="E80" s="346"/>
      <c r="F80" s="347"/>
      <c r="G80" s="348"/>
    </row>
    <row r="81" spans="1:7" ht="12.75" customHeight="1" x14ac:dyDescent="0.2">
      <c r="A81" s="148"/>
      <c r="B81" s="148"/>
      <c r="C81" s="344" t="s">
        <v>250</v>
      </c>
      <c r="D81" s="345"/>
      <c r="E81" s="346"/>
      <c r="F81" s="347"/>
      <c r="G81" s="348"/>
    </row>
    <row r="82" spans="1:7" ht="12.75" customHeight="1" x14ac:dyDescent="0.2">
      <c r="A82" s="148"/>
      <c r="B82" s="148"/>
      <c r="C82" s="344" t="s">
        <v>620</v>
      </c>
      <c r="D82" s="345"/>
      <c r="E82" s="346"/>
      <c r="F82" s="347"/>
      <c r="G82" s="348"/>
    </row>
    <row r="83" spans="1:7" ht="12.75" customHeight="1" x14ac:dyDescent="0.2">
      <c r="A83" s="148"/>
      <c r="B83" s="148"/>
      <c r="C83" s="344" t="s">
        <v>243</v>
      </c>
      <c r="D83" s="345"/>
      <c r="E83" s="346"/>
      <c r="F83" s="347"/>
      <c r="G83" s="348"/>
    </row>
    <row r="84" spans="1:7" ht="12.75" customHeight="1" x14ac:dyDescent="0.2">
      <c r="A84" s="148"/>
      <c r="B84" s="148"/>
      <c r="C84" s="344" t="s">
        <v>244</v>
      </c>
      <c r="D84" s="345"/>
      <c r="E84" s="346"/>
      <c r="F84" s="347"/>
      <c r="G84" s="348"/>
    </row>
    <row r="85" spans="1:7" x14ac:dyDescent="0.2">
      <c r="A85" s="148"/>
      <c r="B85" s="148"/>
      <c r="C85" s="344" t="s">
        <v>245</v>
      </c>
      <c r="D85" s="345"/>
      <c r="E85" s="346"/>
      <c r="F85" s="347"/>
      <c r="G85" s="348"/>
    </row>
    <row r="86" spans="1:7" ht="12.75" customHeight="1" x14ac:dyDescent="0.2">
      <c r="A86" s="148"/>
      <c r="B86" s="148"/>
      <c r="C86" s="344" t="s">
        <v>623</v>
      </c>
      <c r="D86" s="345"/>
      <c r="E86" s="346"/>
      <c r="F86" s="347"/>
      <c r="G86" s="348"/>
    </row>
    <row r="87" spans="1:7" ht="24.75" customHeight="1" x14ac:dyDescent="0.2">
      <c r="A87" s="148"/>
      <c r="B87" s="148"/>
      <c r="C87" s="344" t="s">
        <v>622</v>
      </c>
      <c r="D87" s="345"/>
      <c r="E87" s="346"/>
      <c r="F87" s="347"/>
      <c r="G87" s="348"/>
    </row>
    <row r="88" spans="1:7" ht="22.5" x14ac:dyDescent="0.2">
      <c r="A88" s="148">
        <v>24</v>
      </c>
      <c r="B88" s="148" t="s">
        <v>254</v>
      </c>
      <c r="C88" s="149" t="s">
        <v>255</v>
      </c>
      <c r="D88" s="150" t="s">
        <v>88</v>
      </c>
      <c r="E88" s="151">
        <v>64.400000000000006</v>
      </c>
      <c r="F88" s="176"/>
      <c r="G88" s="152">
        <f>ROUND(E88*F88,2)</f>
        <v>0</v>
      </c>
    </row>
    <row r="89" spans="1:7" x14ac:dyDescent="0.2">
      <c r="A89" s="148"/>
      <c r="B89" s="148"/>
      <c r="C89" s="344" t="s">
        <v>239</v>
      </c>
      <c r="D89" s="345"/>
      <c r="E89" s="346"/>
      <c r="F89" s="347"/>
      <c r="G89" s="348"/>
    </row>
    <row r="90" spans="1:7" ht="12.75" customHeight="1" x14ac:dyDescent="0.2">
      <c r="A90" s="148"/>
      <c r="B90" s="148"/>
      <c r="C90" s="344" t="s">
        <v>240</v>
      </c>
      <c r="D90" s="345"/>
      <c r="E90" s="346"/>
      <c r="F90" s="347"/>
      <c r="G90" s="348"/>
    </row>
    <row r="91" spans="1:7" ht="12.75" customHeight="1" x14ac:dyDescent="0.2">
      <c r="A91" s="148"/>
      <c r="B91" s="148"/>
      <c r="C91" s="344" t="s">
        <v>256</v>
      </c>
      <c r="D91" s="345"/>
      <c r="E91" s="346"/>
      <c r="F91" s="347"/>
      <c r="G91" s="348"/>
    </row>
    <row r="92" spans="1:7" ht="12.75" customHeight="1" x14ac:dyDescent="0.2">
      <c r="A92" s="148"/>
      <c r="B92" s="148"/>
      <c r="C92" s="344" t="s">
        <v>619</v>
      </c>
      <c r="D92" s="345"/>
      <c r="E92" s="346"/>
      <c r="F92" s="347"/>
      <c r="G92" s="348"/>
    </row>
    <row r="93" spans="1:7" ht="12.75" customHeight="1" x14ac:dyDescent="0.2">
      <c r="A93" s="148"/>
      <c r="B93" s="148"/>
      <c r="C93" s="344" t="s">
        <v>243</v>
      </c>
      <c r="D93" s="345"/>
      <c r="E93" s="346"/>
      <c r="F93" s="347"/>
      <c r="G93" s="348"/>
    </row>
    <row r="94" spans="1:7" ht="12.75" customHeight="1" x14ac:dyDescent="0.2">
      <c r="A94" s="148"/>
      <c r="B94" s="148"/>
      <c r="C94" s="344" t="s">
        <v>244</v>
      </c>
      <c r="D94" s="345"/>
      <c r="E94" s="346"/>
      <c r="F94" s="347"/>
      <c r="G94" s="348"/>
    </row>
    <row r="95" spans="1:7" x14ac:dyDescent="0.2">
      <c r="A95" s="148"/>
      <c r="B95" s="148"/>
      <c r="C95" s="344" t="s">
        <v>245</v>
      </c>
      <c r="D95" s="345"/>
      <c r="E95" s="346"/>
      <c r="F95" s="347"/>
      <c r="G95" s="348"/>
    </row>
    <row r="96" spans="1:7" ht="12.75" customHeight="1" x14ac:dyDescent="0.2">
      <c r="A96" s="148"/>
      <c r="B96" s="148"/>
      <c r="C96" s="344" t="s">
        <v>623</v>
      </c>
      <c r="D96" s="345"/>
      <c r="E96" s="346"/>
      <c r="F96" s="347"/>
      <c r="G96" s="348"/>
    </row>
    <row r="97" spans="1:7" ht="24" customHeight="1" x14ac:dyDescent="0.2">
      <c r="A97" s="148"/>
      <c r="B97" s="148"/>
      <c r="C97" s="344" t="s">
        <v>624</v>
      </c>
      <c r="D97" s="345"/>
      <c r="E97" s="346"/>
      <c r="F97" s="347"/>
      <c r="G97" s="348"/>
    </row>
    <row r="98" spans="1:7" ht="22.5" x14ac:dyDescent="0.2">
      <c r="A98" s="148">
        <v>25</v>
      </c>
      <c r="B98" s="148" t="s">
        <v>257</v>
      </c>
      <c r="C98" s="149" t="s">
        <v>258</v>
      </c>
      <c r="D98" s="150" t="s">
        <v>88</v>
      </c>
      <c r="E98" s="151">
        <v>8.9</v>
      </c>
      <c r="F98" s="176"/>
      <c r="G98" s="152">
        <f>ROUND(E98*F98,2)</f>
        <v>0</v>
      </c>
    </row>
    <row r="99" spans="1:7" x14ac:dyDescent="0.2">
      <c r="A99" s="148"/>
      <c r="B99" s="148"/>
      <c r="C99" s="344" t="s">
        <v>259</v>
      </c>
      <c r="D99" s="345"/>
      <c r="E99" s="346"/>
      <c r="F99" s="347"/>
      <c r="G99" s="348"/>
    </row>
    <row r="100" spans="1:7" ht="22.5" x14ac:dyDescent="0.2">
      <c r="A100" s="148">
        <v>26</v>
      </c>
      <c r="B100" s="148" t="s">
        <v>260</v>
      </c>
      <c r="C100" s="149" t="s">
        <v>261</v>
      </c>
      <c r="D100" s="150" t="s">
        <v>262</v>
      </c>
      <c r="E100" s="151">
        <v>2.67</v>
      </c>
      <c r="F100" s="176"/>
      <c r="G100" s="152">
        <f>ROUND(E100*F100,2)</f>
        <v>0</v>
      </c>
    </row>
    <row r="101" spans="1:7" ht="25.5" customHeight="1" x14ac:dyDescent="0.2">
      <c r="A101" s="148"/>
      <c r="B101" s="148"/>
      <c r="C101" s="344" t="s">
        <v>263</v>
      </c>
      <c r="D101" s="345"/>
      <c r="E101" s="346"/>
      <c r="F101" s="347"/>
      <c r="G101" s="348"/>
    </row>
    <row r="102" spans="1:7" x14ac:dyDescent="0.2">
      <c r="A102" s="148"/>
      <c r="B102" s="148"/>
      <c r="C102" s="153" t="s">
        <v>264</v>
      </c>
      <c r="D102" s="154"/>
      <c r="E102" s="155">
        <v>2.67</v>
      </c>
      <c r="F102" s="152"/>
      <c r="G102" s="152"/>
    </row>
    <row r="103" spans="1:7" x14ac:dyDescent="0.2">
      <c r="A103" s="148">
        <v>27</v>
      </c>
      <c r="B103" s="148" t="s">
        <v>265</v>
      </c>
      <c r="C103" s="149" t="s">
        <v>266</v>
      </c>
      <c r="D103" s="150" t="s">
        <v>262</v>
      </c>
      <c r="E103" s="151">
        <v>25.81</v>
      </c>
      <c r="F103" s="176"/>
      <c r="G103" s="152">
        <f>ROUND(E103*F103,2)</f>
        <v>0</v>
      </c>
    </row>
    <row r="104" spans="1:7" ht="38.25" customHeight="1" x14ac:dyDescent="0.2">
      <c r="A104" s="148"/>
      <c r="B104" s="148"/>
      <c r="C104" s="344" t="s">
        <v>625</v>
      </c>
      <c r="D104" s="345"/>
      <c r="E104" s="346"/>
      <c r="F104" s="347"/>
      <c r="G104" s="348"/>
    </row>
    <row r="105" spans="1:7" x14ac:dyDescent="0.2">
      <c r="A105" s="148"/>
      <c r="B105" s="148"/>
      <c r="C105" s="153" t="s">
        <v>267</v>
      </c>
      <c r="D105" s="154"/>
      <c r="E105" s="155">
        <v>25.81</v>
      </c>
      <c r="F105" s="152"/>
      <c r="G105" s="152"/>
    </row>
    <row r="106" spans="1:7" ht="33.75" x14ac:dyDescent="0.2">
      <c r="A106" s="148">
        <v>28</v>
      </c>
      <c r="B106" s="148" t="s">
        <v>268</v>
      </c>
      <c r="C106" s="149" t="s">
        <v>269</v>
      </c>
      <c r="D106" s="150" t="s">
        <v>270</v>
      </c>
      <c r="E106" s="151">
        <v>10.5</v>
      </c>
      <c r="F106" s="176"/>
      <c r="G106" s="152">
        <f>ROUND(E106*F106,2)</f>
        <v>0</v>
      </c>
    </row>
    <row r="107" spans="1:7" x14ac:dyDescent="0.2">
      <c r="A107" s="148"/>
      <c r="B107" s="148"/>
      <c r="C107" s="344" t="s">
        <v>271</v>
      </c>
      <c r="D107" s="345"/>
      <c r="E107" s="346"/>
      <c r="F107" s="347"/>
      <c r="G107" s="348"/>
    </row>
    <row r="108" spans="1:7" x14ac:dyDescent="0.2">
      <c r="A108" s="148">
        <v>29</v>
      </c>
      <c r="B108" s="148" t="s">
        <v>272</v>
      </c>
      <c r="C108" s="149" t="s">
        <v>273</v>
      </c>
      <c r="D108" s="150" t="s">
        <v>270</v>
      </c>
      <c r="E108" s="151">
        <v>193.71</v>
      </c>
      <c r="F108" s="176"/>
      <c r="G108" s="152">
        <f>ROUND(E108*F108,2)</f>
        <v>0</v>
      </c>
    </row>
    <row r="109" spans="1:7" ht="12.75" customHeight="1" x14ac:dyDescent="0.2">
      <c r="A109" s="148"/>
      <c r="B109" s="148"/>
      <c r="C109" s="344" t="s">
        <v>274</v>
      </c>
      <c r="D109" s="345"/>
      <c r="E109" s="346"/>
      <c r="F109" s="347"/>
      <c r="G109" s="348"/>
    </row>
    <row r="110" spans="1:7" x14ac:dyDescent="0.2">
      <c r="A110" s="148"/>
      <c r="B110" s="148"/>
      <c r="C110" s="153" t="s">
        <v>275</v>
      </c>
      <c r="D110" s="154"/>
      <c r="E110" s="155">
        <v>193.71</v>
      </c>
      <c r="F110" s="152"/>
      <c r="G110" s="152"/>
    </row>
    <row r="111" spans="1:7" x14ac:dyDescent="0.2">
      <c r="A111" s="148">
        <v>30</v>
      </c>
      <c r="B111" s="148" t="s">
        <v>276</v>
      </c>
      <c r="C111" s="149" t="s">
        <v>277</v>
      </c>
      <c r="D111" s="150" t="s">
        <v>270</v>
      </c>
      <c r="E111" s="151">
        <v>51.59</v>
      </c>
      <c r="F111" s="176"/>
      <c r="G111" s="152">
        <f>ROUND(E111*F111,2)</f>
        <v>0</v>
      </c>
    </row>
    <row r="112" spans="1:7" ht="12.75" customHeight="1" x14ac:dyDescent="0.2">
      <c r="A112" s="148"/>
      <c r="B112" s="148"/>
      <c r="C112" s="344" t="s">
        <v>278</v>
      </c>
      <c r="D112" s="345"/>
      <c r="E112" s="346"/>
      <c r="F112" s="347"/>
      <c r="G112" s="348"/>
    </row>
    <row r="113" spans="1:7" x14ac:dyDescent="0.2">
      <c r="A113" s="148"/>
      <c r="B113" s="148"/>
      <c r="C113" s="153" t="s">
        <v>279</v>
      </c>
      <c r="D113" s="154"/>
      <c r="E113" s="155">
        <v>51.59</v>
      </c>
      <c r="F113" s="152"/>
      <c r="G113" s="152"/>
    </row>
    <row r="114" spans="1:7" x14ac:dyDescent="0.2">
      <c r="A114" s="148">
        <v>31</v>
      </c>
      <c r="B114" s="148" t="s">
        <v>280</v>
      </c>
      <c r="C114" s="149" t="s">
        <v>281</v>
      </c>
      <c r="D114" s="150" t="s">
        <v>270</v>
      </c>
      <c r="E114" s="151">
        <v>204.1</v>
      </c>
      <c r="F114" s="176"/>
      <c r="G114" s="152">
        <f>ROUND(E114*F114,2)</f>
        <v>0</v>
      </c>
    </row>
    <row r="115" spans="1:7" ht="12.75" customHeight="1" x14ac:dyDescent="0.2">
      <c r="A115" s="148"/>
      <c r="B115" s="148"/>
      <c r="C115" s="344" t="s">
        <v>282</v>
      </c>
      <c r="D115" s="345"/>
      <c r="E115" s="346"/>
      <c r="F115" s="347"/>
      <c r="G115" s="348"/>
    </row>
    <row r="116" spans="1:7" x14ac:dyDescent="0.2">
      <c r="A116" s="148">
        <v>32</v>
      </c>
      <c r="B116" s="148" t="s">
        <v>283</v>
      </c>
      <c r="C116" s="149" t="s">
        <v>284</v>
      </c>
      <c r="D116" s="150" t="s">
        <v>270</v>
      </c>
      <c r="E116" s="151">
        <v>224.51</v>
      </c>
      <c r="F116" s="176"/>
      <c r="G116" s="152">
        <f>ROUND(E116*F116,2)</f>
        <v>0</v>
      </c>
    </row>
    <row r="117" spans="1:7" ht="12.75" customHeight="1" x14ac:dyDescent="0.2">
      <c r="A117" s="148"/>
      <c r="B117" s="148"/>
      <c r="C117" s="344" t="s">
        <v>282</v>
      </c>
      <c r="D117" s="345"/>
      <c r="E117" s="346"/>
      <c r="F117" s="347"/>
      <c r="G117" s="348"/>
    </row>
    <row r="118" spans="1:7" x14ac:dyDescent="0.2">
      <c r="A118" s="148"/>
      <c r="B118" s="148"/>
      <c r="C118" s="153" t="s">
        <v>285</v>
      </c>
      <c r="D118" s="154"/>
      <c r="E118" s="155">
        <v>224.51</v>
      </c>
      <c r="F118" s="152"/>
      <c r="G118" s="152"/>
    </row>
    <row r="119" spans="1:7" x14ac:dyDescent="0.2">
      <c r="A119" s="148">
        <v>33</v>
      </c>
      <c r="B119" s="148" t="s">
        <v>286</v>
      </c>
      <c r="C119" s="149" t="s">
        <v>287</v>
      </c>
      <c r="D119" s="150" t="s">
        <v>270</v>
      </c>
      <c r="E119" s="151">
        <v>79.599999999999994</v>
      </c>
      <c r="F119" s="176"/>
      <c r="G119" s="152">
        <f>ROUND(E119*F119,2)</f>
        <v>0</v>
      </c>
    </row>
    <row r="120" spans="1:7" x14ac:dyDescent="0.2">
      <c r="A120" s="148"/>
      <c r="B120" s="148"/>
      <c r="C120" s="153" t="s">
        <v>288</v>
      </c>
      <c r="D120" s="154"/>
      <c r="E120" s="155">
        <v>36</v>
      </c>
      <c r="F120" s="152"/>
      <c r="G120" s="152"/>
    </row>
    <row r="121" spans="1:7" ht="22.5" x14ac:dyDescent="0.2">
      <c r="A121" s="148"/>
      <c r="B121" s="148"/>
      <c r="C121" s="153" t="s">
        <v>289</v>
      </c>
      <c r="D121" s="154"/>
      <c r="E121" s="155">
        <v>43.6</v>
      </c>
      <c r="F121" s="152"/>
      <c r="G121" s="152"/>
    </row>
    <row r="122" spans="1:7" x14ac:dyDescent="0.2">
      <c r="A122" s="148">
        <v>34</v>
      </c>
      <c r="B122" s="148" t="s">
        <v>290</v>
      </c>
      <c r="C122" s="149" t="s">
        <v>291</v>
      </c>
      <c r="D122" s="150" t="s">
        <v>270</v>
      </c>
      <c r="E122" s="151">
        <v>87.56</v>
      </c>
      <c r="F122" s="176"/>
      <c r="G122" s="152">
        <f>ROUND(E122*F122,2)</f>
        <v>0</v>
      </c>
    </row>
    <row r="123" spans="1:7" ht="22.5" x14ac:dyDescent="0.2">
      <c r="A123" s="148"/>
      <c r="B123" s="148"/>
      <c r="C123" s="153" t="s">
        <v>292</v>
      </c>
      <c r="D123" s="154"/>
      <c r="E123" s="155">
        <v>39.6</v>
      </c>
      <c r="F123" s="152"/>
      <c r="G123" s="152"/>
    </row>
    <row r="124" spans="1:7" ht="22.5" x14ac:dyDescent="0.2">
      <c r="A124" s="148"/>
      <c r="B124" s="148"/>
      <c r="C124" s="153" t="s">
        <v>293</v>
      </c>
      <c r="D124" s="154"/>
      <c r="E124" s="155">
        <v>47.96</v>
      </c>
      <c r="F124" s="152"/>
      <c r="G124" s="152"/>
    </row>
    <row r="125" spans="1:7" ht="22.5" x14ac:dyDescent="0.2">
      <c r="A125" s="148">
        <v>35</v>
      </c>
      <c r="B125" s="148" t="s">
        <v>294</v>
      </c>
      <c r="C125" s="149" t="s">
        <v>295</v>
      </c>
      <c r="D125" s="150" t="s">
        <v>88</v>
      </c>
      <c r="E125" s="151">
        <v>36.6</v>
      </c>
      <c r="F125" s="176"/>
      <c r="G125" s="152">
        <f>ROUND(E125*F125,2)</f>
        <v>0</v>
      </c>
    </row>
    <row r="126" spans="1:7" x14ac:dyDescent="0.2">
      <c r="A126" s="148"/>
      <c r="B126" s="148"/>
      <c r="C126" s="344" t="s">
        <v>239</v>
      </c>
      <c r="D126" s="345"/>
      <c r="E126" s="346"/>
      <c r="F126" s="347"/>
      <c r="G126" s="348"/>
    </row>
    <row r="127" spans="1:7" x14ac:dyDescent="0.2">
      <c r="A127" s="148"/>
      <c r="B127" s="148"/>
      <c r="C127" s="344" t="s">
        <v>296</v>
      </c>
      <c r="D127" s="345"/>
      <c r="E127" s="346"/>
      <c r="F127" s="347"/>
      <c r="G127" s="348"/>
    </row>
    <row r="128" spans="1:7" ht="12.75" customHeight="1" x14ac:dyDescent="0.2">
      <c r="A128" s="148"/>
      <c r="B128" s="148"/>
      <c r="C128" s="344" t="s">
        <v>615</v>
      </c>
      <c r="D128" s="345"/>
      <c r="E128" s="346"/>
      <c r="F128" s="347"/>
      <c r="G128" s="348"/>
    </row>
    <row r="129" spans="1:7" x14ac:dyDescent="0.2">
      <c r="A129" s="148"/>
      <c r="B129" s="148"/>
      <c r="C129" s="344" t="s">
        <v>297</v>
      </c>
      <c r="D129" s="345"/>
      <c r="E129" s="346"/>
      <c r="F129" s="347"/>
      <c r="G129" s="348"/>
    </row>
    <row r="130" spans="1:7" ht="12.75" customHeight="1" x14ac:dyDescent="0.2">
      <c r="A130" s="148"/>
      <c r="B130" s="148"/>
      <c r="C130" s="344" t="s">
        <v>621</v>
      </c>
      <c r="D130" s="345"/>
      <c r="E130" s="346"/>
      <c r="F130" s="347"/>
      <c r="G130" s="348"/>
    </row>
    <row r="131" spans="1:7" x14ac:dyDescent="0.2">
      <c r="A131" s="148"/>
      <c r="B131" s="148"/>
      <c r="C131" s="153" t="s">
        <v>298</v>
      </c>
      <c r="D131" s="154"/>
      <c r="E131" s="155">
        <v>36.6</v>
      </c>
      <c r="F131" s="152"/>
      <c r="G131" s="152"/>
    </row>
    <row r="132" spans="1:7" x14ac:dyDescent="0.2">
      <c r="A132" s="143" t="s">
        <v>84</v>
      </c>
      <c r="B132" s="288">
        <v>63</v>
      </c>
      <c r="C132" s="144" t="s">
        <v>626</v>
      </c>
      <c r="D132" s="145"/>
      <c r="E132" s="146"/>
      <c r="F132" s="147"/>
      <c r="G132" s="147">
        <f>SUMIF(AE133:AE135,"&lt;&gt;NOR",G133:G135)</f>
        <v>0</v>
      </c>
    </row>
    <row r="133" spans="1:7" x14ac:dyDescent="0.2">
      <c r="A133" s="148" t="s">
        <v>629</v>
      </c>
      <c r="B133" s="148" t="s">
        <v>627</v>
      </c>
      <c r="C133" s="150" t="s">
        <v>628</v>
      </c>
      <c r="D133" s="150" t="s">
        <v>88</v>
      </c>
      <c r="E133" s="151">
        <v>264.10000000000002</v>
      </c>
      <c r="F133" s="176"/>
      <c r="G133" s="152">
        <f>ROUND(E133*F133,2)</f>
        <v>0</v>
      </c>
    </row>
    <row r="134" spans="1:7" x14ac:dyDescent="0.2">
      <c r="A134" s="148"/>
      <c r="B134" s="148"/>
      <c r="C134" s="153" t="s">
        <v>630</v>
      </c>
      <c r="D134" s="154"/>
      <c r="E134" s="155"/>
      <c r="F134" s="152"/>
      <c r="G134" s="152"/>
    </row>
    <row r="135" spans="1:7" x14ac:dyDescent="0.2">
      <c r="A135" s="143" t="s">
        <v>84</v>
      </c>
      <c r="B135" s="143" t="s">
        <v>133</v>
      </c>
      <c r="C135" s="144" t="s">
        <v>134</v>
      </c>
      <c r="D135" s="145"/>
      <c r="E135" s="146"/>
      <c r="F135" s="147"/>
      <c r="G135" s="147">
        <f>SUMIF(AE136:AE138,"&lt;&gt;NOR",G136:G138)</f>
        <v>0</v>
      </c>
    </row>
    <row r="136" spans="1:7" x14ac:dyDescent="0.2">
      <c r="A136" s="148">
        <v>36</v>
      </c>
      <c r="B136" s="148" t="s">
        <v>299</v>
      </c>
      <c r="C136" s="149" t="s">
        <v>300</v>
      </c>
      <c r="D136" s="150" t="s">
        <v>210</v>
      </c>
      <c r="E136" s="151">
        <v>3</v>
      </c>
      <c r="F136" s="176"/>
      <c r="G136" s="152">
        <f>ROUND(E136*F136,2)</f>
        <v>0</v>
      </c>
    </row>
    <row r="137" spans="1:7" ht="22.5" x14ac:dyDescent="0.2">
      <c r="A137" s="148">
        <v>37</v>
      </c>
      <c r="B137" s="148" t="s">
        <v>301</v>
      </c>
      <c r="C137" s="149" t="s">
        <v>302</v>
      </c>
      <c r="D137" s="150" t="s">
        <v>210</v>
      </c>
      <c r="E137" s="151">
        <v>3</v>
      </c>
      <c r="F137" s="176"/>
      <c r="G137" s="152">
        <f>ROUND(E137*F137,2)</f>
        <v>0</v>
      </c>
    </row>
    <row r="138" spans="1:7" x14ac:dyDescent="0.2">
      <c r="A138" s="148"/>
      <c r="B138" s="148"/>
      <c r="C138" s="344" t="s">
        <v>303</v>
      </c>
      <c r="D138" s="345"/>
      <c r="E138" s="346"/>
      <c r="F138" s="347"/>
      <c r="G138" s="348"/>
    </row>
    <row r="139" spans="1:7" x14ac:dyDescent="0.2">
      <c r="A139" s="143" t="s">
        <v>84</v>
      </c>
      <c r="B139" s="143" t="s">
        <v>135</v>
      </c>
      <c r="C139" s="144" t="s">
        <v>136</v>
      </c>
      <c r="D139" s="145"/>
      <c r="E139" s="146"/>
      <c r="F139" s="147"/>
      <c r="G139" s="147">
        <f>SUMIF(AE140:AE141,"&lt;&gt;NOR",G140:G141)</f>
        <v>0</v>
      </c>
    </row>
    <row r="140" spans="1:7" ht="22.5" x14ac:dyDescent="0.2">
      <c r="A140" s="148">
        <v>38</v>
      </c>
      <c r="B140" s="148" t="s">
        <v>304</v>
      </c>
      <c r="C140" s="149" t="s">
        <v>305</v>
      </c>
      <c r="D140" s="150" t="s">
        <v>270</v>
      </c>
      <c r="E140" s="151">
        <v>30.975000000000001</v>
      </c>
      <c r="F140" s="176"/>
      <c r="G140" s="152">
        <f>ROUND(E140*F140,2)</f>
        <v>0</v>
      </c>
    </row>
    <row r="141" spans="1:7" x14ac:dyDescent="0.2">
      <c r="A141" s="148"/>
      <c r="B141" s="148"/>
      <c r="C141" s="153" t="s">
        <v>306</v>
      </c>
      <c r="D141" s="154"/>
      <c r="E141" s="155">
        <v>30.975000000000001</v>
      </c>
      <c r="F141" s="152"/>
      <c r="G141" s="152"/>
    </row>
    <row r="142" spans="1:7" x14ac:dyDescent="0.2">
      <c r="A142" s="143" t="s">
        <v>84</v>
      </c>
      <c r="B142" s="143" t="s">
        <v>137</v>
      </c>
      <c r="C142" s="144" t="s">
        <v>138</v>
      </c>
      <c r="D142" s="145"/>
      <c r="E142" s="146"/>
      <c r="F142" s="147"/>
      <c r="G142" s="147">
        <f>SUMIF(AE143:AE151,"&lt;&gt;NOR",G143:G151)</f>
        <v>0</v>
      </c>
    </row>
    <row r="143" spans="1:7" x14ac:dyDescent="0.2">
      <c r="A143" s="148">
        <v>39</v>
      </c>
      <c r="B143" s="148" t="s">
        <v>307</v>
      </c>
      <c r="C143" s="149" t="s">
        <v>308</v>
      </c>
      <c r="D143" s="150" t="s">
        <v>88</v>
      </c>
      <c r="E143" s="151">
        <v>635</v>
      </c>
      <c r="F143" s="176"/>
      <c r="G143" s="152">
        <f>ROUND(E143*F143,2)</f>
        <v>0</v>
      </c>
    </row>
    <row r="144" spans="1:7" x14ac:dyDescent="0.2">
      <c r="A144" s="148">
        <v>40</v>
      </c>
      <c r="B144" s="148" t="s">
        <v>309</v>
      </c>
      <c r="C144" s="149" t="s">
        <v>310</v>
      </c>
      <c r="D144" s="150" t="s">
        <v>88</v>
      </c>
      <c r="E144" s="151">
        <v>952.5</v>
      </c>
      <c r="F144" s="176"/>
      <c r="G144" s="152">
        <f>ROUND(E144*F144,2)</f>
        <v>0</v>
      </c>
    </row>
    <row r="145" spans="1:7" x14ac:dyDescent="0.2">
      <c r="A145" s="148"/>
      <c r="B145" s="148"/>
      <c r="C145" s="153" t="s">
        <v>311</v>
      </c>
      <c r="D145" s="154"/>
      <c r="E145" s="155">
        <v>952.5</v>
      </c>
      <c r="F145" s="152"/>
      <c r="G145" s="152"/>
    </row>
    <row r="146" spans="1:7" x14ac:dyDescent="0.2">
      <c r="A146" s="148">
        <v>42</v>
      </c>
      <c r="B146" s="148" t="s">
        <v>312</v>
      </c>
      <c r="C146" s="149" t="s">
        <v>313</v>
      </c>
      <c r="D146" s="150" t="s">
        <v>88</v>
      </c>
      <c r="E146" s="151">
        <v>635</v>
      </c>
      <c r="F146" s="176"/>
      <c r="G146" s="152">
        <f>ROUND(E146*F146,2)</f>
        <v>0</v>
      </c>
    </row>
    <row r="147" spans="1:7" x14ac:dyDescent="0.2">
      <c r="A147" s="148">
        <v>43</v>
      </c>
      <c r="B147" s="148" t="s">
        <v>314</v>
      </c>
      <c r="C147" s="149" t="s">
        <v>315</v>
      </c>
      <c r="D147" s="150" t="s">
        <v>270</v>
      </c>
      <c r="E147" s="151">
        <v>6</v>
      </c>
      <c r="F147" s="176"/>
      <c r="G147" s="152">
        <f>ROUND(E147*F147,2)</f>
        <v>0</v>
      </c>
    </row>
    <row r="148" spans="1:7" x14ac:dyDescent="0.2">
      <c r="A148" s="148">
        <v>44</v>
      </c>
      <c r="B148" s="148" t="s">
        <v>316</v>
      </c>
      <c r="C148" s="149" t="s">
        <v>317</v>
      </c>
      <c r="D148" s="150" t="s">
        <v>270</v>
      </c>
      <c r="E148" s="151">
        <v>9</v>
      </c>
      <c r="F148" s="176"/>
      <c r="G148" s="152">
        <f>ROUND(E148*F148,2)</f>
        <v>0</v>
      </c>
    </row>
    <row r="149" spans="1:7" x14ac:dyDescent="0.2">
      <c r="A149" s="148"/>
      <c r="B149" s="148"/>
      <c r="C149" s="153" t="s">
        <v>318</v>
      </c>
      <c r="D149" s="154"/>
      <c r="E149" s="155">
        <v>9</v>
      </c>
      <c r="F149" s="152"/>
      <c r="G149" s="152"/>
    </row>
    <row r="150" spans="1:7" x14ac:dyDescent="0.2">
      <c r="A150" s="148">
        <v>45</v>
      </c>
      <c r="B150" s="148" t="s">
        <v>319</v>
      </c>
      <c r="C150" s="149" t="s">
        <v>320</v>
      </c>
      <c r="D150" s="150" t="s">
        <v>270</v>
      </c>
      <c r="E150" s="151">
        <v>6</v>
      </c>
      <c r="F150" s="176"/>
      <c r="G150" s="152">
        <f>ROUND(E150*F150,2)</f>
        <v>0</v>
      </c>
    </row>
    <row r="151" spans="1:7" x14ac:dyDescent="0.2">
      <c r="A151" s="148">
        <v>46</v>
      </c>
      <c r="B151" s="148" t="s">
        <v>321</v>
      </c>
      <c r="C151" s="149" t="s">
        <v>322</v>
      </c>
      <c r="D151" s="150" t="s">
        <v>200</v>
      </c>
      <c r="E151" s="151">
        <v>12.59965</v>
      </c>
      <c r="F151" s="176"/>
      <c r="G151" s="152">
        <f>ROUND(E151*F151,2)</f>
        <v>0</v>
      </c>
    </row>
    <row r="152" spans="1:7" x14ac:dyDescent="0.2">
      <c r="A152" s="143" t="s">
        <v>84</v>
      </c>
      <c r="B152" s="143" t="s">
        <v>139</v>
      </c>
      <c r="C152" s="144" t="s">
        <v>140</v>
      </c>
      <c r="D152" s="145"/>
      <c r="E152" s="146"/>
      <c r="F152" s="147"/>
      <c r="G152" s="147">
        <f>SUMIF(AE153:AE164,"&lt;&gt;NOR",G153:G164)</f>
        <v>0</v>
      </c>
    </row>
    <row r="153" spans="1:7" x14ac:dyDescent="0.2">
      <c r="A153" s="148">
        <v>47</v>
      </c>
      <c r="B153" s="148" t="s">
        <v>323</v>
      </c>
      <c r="C153" s="149" t="s">
        <v>324</v>
      </c>
      <c r="D153" s="150" t="s">
        <v>88</v>
      </c>
      <c r="E153" s="151">
        <v>264.10000000000002</v>
      </c>
      <c r="F153" s="176"/>
      <c r="G153" s="152">
        <f>ROUND(E153*F153,2)</f>
        <v>0</v>
      </c>
    </row>
    <row r="154" spans="1:7" ht="12.75" customHeight="1" x14ac:dyDescent="0.2">
      <c r="A154" s="148"/>
      <c r="B154" s="148"/>
      <c r="C154" s="344" t="s">
        <v>325</v>
      </c>
      <c r="D154" s="345"/>
      <c r="E154" s="346"/>
      <c r="F154" s="347"/>
      <c r="G154" s="348"/>
    </row>
    <row r="155" spans="1:7" x14ac:dyDescent="0.2">
      <c r="A155" s="148">
        <v>48</v>
      </c>
      <c r="B155" s="148" t="s">
        <v>326</v>
      </c>
      <c r="C155" s="149" t="s">
        <v>327</v>
      </c>
      <c r="D155" s="150" t="s">
        <v>88</v>
      </c>
      <c r="E155" s="151">
        <v>46.3</v>
      </c>
      <c r="F155" s="176"/>
      <c r="G155" s="152">
        <f>ROUND(E155*F155,2)</f>
        <v>0</v>
      </c>
    </row>
    <row r="156" spans="1:7" ht="45.75" customHeight="1" x14ac:dyDescent="0.2">
      <c r="A156" s="148"/>
      <c r="B156" s="148"/>
      <c r="C156" s="344" t="s">
        <v>328</v>
      </c>
      <c r="D156" s="345"/>
      <c r="E156" s="346"/>
      <c r="F156" s="347"/>
      <c r="G156" s="348"/>
    </row>
    <row r="157" spans="1:7" x14ac:dyDescent="0.2">
      <c r="A157" s="148"/>
      <c r="B157" s="148"/>
      <c r="C157" s="153" t="s">
        <v>329</v>
      </c>
      <c r="D157" s="154"/>
      <c r="E157" s="155">
        <v>3.6</v>
      </c>
      <c r="F157" s="152"/>
      <c r="G157" s="152"/>
    </row>
    <row r="158" spans="1:7" x14ac:dyDescent="0.2">
      <c r="A158" s="148"/>
      <c r="B158" s="148"/>
      <c r="C158" s="153" t="s">
        <v>330</v>
      </c>
      <c r="D158" s="154"/>
      <c r="E158" s="155">
        <v>6.8</v>
      </c>
      <c r="F158" s="152"/>
      <c r="G158" s="152"/>
    </row>
    <row r="159" spans="1:7" x14ac:dyDescent="0.2">
      <c r="A159" s="148"/>
      <c r="B159" s="148"/>
      <c r="C159" s="153" t="s">
        <v>331</v>
      </c>
      <c r="D159" s="154"/>
      <c r="E159" s="155">
        <v>6.2</v>
      </c>
      <c r="F159" s="152"/>
      <c r="G159" s="152"/>
    </row>
    <row r="160" spans="1:7" x14ac:dyDescent="0.2">
      <c r="A160" s="148"/>
      <c r="B160" s="148"/>
      <c r="C160" s="153" t="s">
        <v>332</v>
      </c>
      <c r="D160" s="154"/>
      <c r="E160" s="155">
        <v>6.2</v>
      </c>
      <c r="F160" s="152"/>
      <c r="G160" s="152"/>
    </row>
    <row r="161" spans="1:7" x14ac:dyDescent="0.2">
      <c r="A161" s="148"/>
      <c r="B161" s="148"/>
      <c r="C161" s="153" t="s">
        <v>333</v>
      </c>
      <c r="D161" s="154"/>
      <c r="E161" s="155">
        <v>4.7</v>
      </c>
      <c r="F161" s="152"/>
      <c r="G161" s="152"/>
    </row>
    <row r="162" spans="1:7" x14ac:dyDescent="0.2">
      <c r="A162" s="148"/>
      <c r="B162" s="148"/>
      <c r="C162" s="153" t="s">
        <v>334</v>
      </c>
      <c r="D162" s="154"/>
      <c r="E162" s="155">
        <v>6.2</v>
      </c>
      <c r="F162" s="152"/>
      <c r="G162" s="152"/>
    </row>
    <row r="163" spans="1:7" x14ac:dyDescent="0.2">
      <c r="A163" s="148"/>
      <c r="B163" s="148"/>
      <c r="C163" s="153" t="s">
        <v>335</v>
      </c>
      <c r="D163" s="154"/>
      <c r="E163" s="155">
        <v>4.7</v>
      </c>
      <c r="F163" s="152"/>
      <c r="G163" s="152"/>
    </row>
    <row r="164" spans="1:7" x14ac:dyDescent="0.2">
      <c r="A164" s="148"/>
      <c r="B164" s="148"/>
      <c r="C164" s="153" t="s">
        <v>336</v>
      </c>
      <c r="D164" s="154"/>
      <c r="E164" s="155">
        <v>7.9</v>
      </c>
      <c r="F164" s="152"/>
      <c r="G164" s="152"/>
    </row>
    <row r="165" spans="1:7" x14ac:dyDescent="0.2">
      <c r="A165" s="143" t="s">
        <v>84</v>
      </c>
      <c r="B165" s="143" t="s">
        <v>141</v>
      </c>
      <c r="C165" s="144" t="s">
        <v>142</v>
      </c>
      <c r="D165" s="145"/>
      <c r="E165" s="146"/>
      <c r="F165" s="147"/>
      <c r="G165" s="147">
        <f>SUMIF(AE166:AE174,"&lt;&gt;NOR",G166:G174)</f>
        <v>0</v>
      </c>
    </row>
    <row r="166" spans="1:7" x14ac:dyDescent="0.2">
      <c r="A166" s="148">
        <v>49</v>
      </c>
      <c r="B166" s="148" t="s">
        <v>337</v>
      </c>
      <c r="C166" s="149" t="s">
        <v>338</v>
      </c>
      <c r="D166" s="150" t="s">
        <v>210</v>
      </c>
      <c r="E166" s="151">
        <v>2</v>
      </c>
      <c r="F166" s="176"/>
      <c r="G166" s="152">
        <f>ROUND(E166*F166,2)</f>
        <v>0</v>
      </c>
    </row>
    <row r="167" spans="1:7" x14ac:dyDescent="0.2">
      <c r="A167" s="148">
        <v>50</v>
      </c>
      <c r="B167" s="148" t="s">
        <v>339</v>
      </c>
      <c r="C167" s="149" t="s">
        <v>340</v>
      </c>
      <c r="D167" s="150" t="s">
        <v>210</v>
      </c>
      <c r="E167" s="151">
        <v>1</v>
      </c>
      <c r="F167" s="176"/>
      <c r="G167" s="152">
        <f>ROUND(E167*F167,2)</f>
        <v>0</v>
      </c>
    </row>
    <row r="168" spans="1:7" x14ac:dyDescent="0.2">
      <c r="A168" s="148">
        <v>51</v>
      </c>
      <c r="B168" s="148" t="s">
        <v>341</v>
      </c>
      <c r="C168" s="149" t="s">
        <v>342</v>
      </c>
      <c r="D168" s="150" t="s">
        <v>88</v>
      </c>
      <c r="E168" s="151">
        <v>6.0876000000000001</v>
      </c>
      <c r="F168" s="176"/>
      <c r="G168" s="152">
        <f>ROUND(E168*F168,2)</f>
        <v>0</v>
      </c>
    </row>
    <row r="169" spans="1:7" x14ac:dyDescent="0.2">
      <c r="A169" s="148"/>
      <c r="B169" s="148"/>
      <c r="C169" s="153" t="s">
        <v>343</v>
      </c>
      <c r="D169" s="154"/>
      <c r="E169" s="155">
        <v>1.98</v>
      </c>
      <c r="F169" s="152"/>
      <c r="G169" s="152"/>
    </row>
    <row r="170" spans="1:7" x14ac:dyDescent="0.2">
      <c r="A170" s="148"/>
      <c r="B170" s="148"/>
      <c r="C170" s="153" t="s">
        <v>344</v>
      </c>
      <c r="D170" s="154"/>
      <c r="E170" s="155">
        <v>1.98</v>
      </c>
      <c r="F170" s="152"/>
      <c r="G170" s="152"/>
    </row>
    <row r="171" spans="1:7" x14ac:dyDescent="0.2">
      <c r="A171" s="148"/>
      <c r="B171" s="148"/>
      <c r="C171" s="153" t="s">
        <v>345</v>
      </c>
      <c r="D171" s="154"/>
      <c r="E171" s="155">
        <v>2.1276000000000002</v>
      </c>
      <c r="F171" s="152"/>
      <c r="G171" s="152"/>
    </row>
    <row r="172" spans="1:7" ht="22.5" x14ac:dyDescent="0.2">
      <c r="A172" s="148">
        <v>52</v>
      </c>
      <c r="B172" s="148" t="s">
        <v>346</v>
      </c>
      <c r="C172" s="149" t="s">
        <v>347</v>
      </c>
      <c r="D172" s="150" t="s">
        <v>88</v>
      </c>
      <c r="E172" s="151">
        <v>30.5</v>
      </c>
      <c r="F172" s="176"/>
      <c r="G172" s="152">
        <f>ROUND(E172*F172,2)</f>
        <v>0</v>
      </c>
    </row>
    <row r="173" spans="1:7" x14ac:dyDescent="0.2">
      <c r="A173" s="148">
        <v>53</v>
      </c>
      <c r="B173" s="148" t="s">
        <v>348</v>
      </c>
      <c r="C173" s="149" t="s">
        <v>349</v>
      </c>
      <c r="D173" s="150" t="s">
        <v>88</v>
      </c>
      <c r="E173" s="151">
        <v>0.4446</v>
      </c>
      <c r="F173" s="176"/>
      <c r="G173" s="152">
        <f>ROUND(E173*F173,2)</f>
        <v>0</v>
      </c>
    </row>
    <row r="174" spans="1:7" x14ac:dyDescent="0.2">
      <c r="A174" s="148"/>
      <c r="B174" s="148"/>
      <c r="C174" s="153" t="s">
        <v>350</v>
      </c>
      <c r="D174" s="154"/>
      <c r="E174" s="155">
        <v>0.4446</v>
      </c>
      <c r="F174" s="152"/>
      <c r="G174" s="152"/>
    </row>
    <row r="175" spans="1:7" x14ac:dyDescent="0.2">
      <c r="A175" s="143" t="s">
        <v>84</v>
      </c>
      <c r="B175" s="143" t="s">
        <v>143</v>
      </c>
      <c r="C175" s="144" t="s">
        <v>144</v>
      </c>
      <c r="D175" s="145"/>
      <c r="E175" s="146"/>
      <c r="F175" s="147"/>
      <c r="G175" s="147">
        <f>SUMIF(AE176:AE184,"&lt;&gt;NOR",G176:G184)</f>
        <v>0</v>
      </c>
    </row>
    <row r="176" spans="1:7" x14ac:dyDescent="0.2">
      <c r="A176" s="148">
        <v>54</v>
      </c>
      <c r="B176" s="148" t="s">
        <v>351</v>
      </c>
      <c r="C176" s="149" t="s">
        <v>352</v>
      </c>
      <c r="D176" s="150" t="s">
        <v>88</v>
      </c>
      <c r="E176" s="151">
        <v>294.95</v>
      </c>
      <c r="F176" s="176"/>
      <c r="G176" s="152">
        <f>ROUND(E176*F176,2)</f>
        <v>0</v>
      </c>
    </row>
    <row r="177" spans="1:7" x14ac:dyDescent="0.2">
      <c r="A177" s="148"/>
      <c r="B177" s="148"/>
      <c r="C177" s="153" t="s">
        <v>234</v>
      </c>
      <c r="D177" s="154"/>
      <c r="E177" s="155">
        <v>294.95</v>
      </c>
      <c r="F177" s="152"/>
      <c r="G177" s="152"/>
    </row>
    <row r="178" spans="1:7" x14ac:dyDescent="0.2">
      <c r="A178" s="148">
        <v>55</v>
      </c>
      <c r="B178" s="148" t="s">
        <v>353</v>
      </c>
      <c r="C178" s="149" t="s">
        <v>354</v>
      </c>
      <c r="D178" s="150" t="s">
        <v>200</v>
      </c>
      <c r="E178" s="151">
        <v>12.536020000000001</v>
      </c>
      <c r="F178" s="176"/>
      <c r="G178" s="152">
        <f>ROUND(E178*F178,2)</f>
        <v>0</v>
      </c>
    </row>
    <row r="179" spans="1:7" x14ac:dyDescent="0.2">
      <c r="A179" s="148">
        <v>56</v>
      </c>
      <c r="B179" s="148" t="s">
        <v>355</v>
      </c>
      <c r="C179" s="149" t="s">
        <v>356</v>
      </c>
      <c r="D179" s="150" t="s">
        <v>200</v>
      </c>
      <c r="E179" s="151">
        <v>50.144080000000002</v>
      </c>
      <c r="F179" s="176"/>
      <c r="G179" s="152">
        <f>ROUND(E179*F179,2)</f>
        <v>0</v>
      </c>
    </row>
    <row r="180" spans="1:7" x14ac:dyDescent="0.2">
      <c r="A180" s="148"/>
      <c r="B180" s="148"/>
      <c r="C180" s="153" t="s">
        <v>357</v>
      </c>
      <c r="D180" s="154"/>
      <c r="E180" s="155">
        <v>50.144080000000002</v>
      </c>
      <c r="F180" s="152"/>
      <c r="G180" s="152"/>
    </row>
    <row r="181" spans="1:7" x14ac:dyDescent="0.2">
      <c r="A181" s="148">
        <v>57</v>
      </c>
      <c r="B181" s="148" t="s">
        <v>358</v>
      </c>
      <c r="C181" s="149" t="s">
        <v>359</v>
      </c>
      <c r="D181" s="150" t="s">
        <v>200</v>
      </c>
      <c r="E181" s="151">
        <v>12.536020000000001</v>
      </c>
      <c r="F181" s="176"/>
      <c r="G181" s="152">
        <f>ROUND(E181*F181,2)</f>
        <v>0</v>
      </c>
    </row>
    <row r="182" spans="1:7" x14ac:dyDescent="0.2">
      <c r="A182" s="148">
        <v>58</v>
      </c>
      <c r="B182" s="148" t="s">
        <v>360</v>
      </c>
      <c r="C182" s="149" t="s">
        <v>361</v>
      </c>
      <c r="D182" s="150" t="s">
        <v>200</v>
      </c>
      <c r="E182" s="151">
        <v>125.36020000000001</v>
      </c>
      <c r="F182" s="176"/>
      <c r="G182" s="152">
        <f>ROUND(E182*F182,2)</f>
        <v>0</v>
      </c>
    </row>
    <row r="183" spans="1:7" x14ac:dyDescent="0.2">
      <c r="A183" s="148"/>
      <c r="B183" s="148"/>
      <c r="C183" s="153" t="s">
        <v>362</v>
      </c>
      <c r="D183" s="154"/>
      <c r="E183" s="155">
        <v>125.36020000000001</v>
      </c>
      <c r="F183" s="152"/>
      <c r="G183" s="152"/>
    </row>
    <row r="184" spans="1:7" x14ac:dyDescent="0.2">
      <c r="A184" s="148">
        <v>59</v>
      </c>
      <c r="B184" s="148" t="s">
        <v>363</v>
      </c>
      <c r="C184" s="149" t="s">
        <v>364</v>
      </c>
      <c r="D184" s="150" t="s">
        <v>200</v>
      </c>
      <c r="E184" s="151">
        <v>12.536020000000001</v>
      </c>
      <c r="F184" s="176"/>
      <c r="G184" s="152">
        <f>ROUND(E184*F184,2)</f>
        <v>0</v>
      </c>
    </row>
    <row r="185" spans="1:7" x14ac:dyDescent="0.2">
      <c r="A185" s="143" t="s">
        <v>84</v>
      </c>
      <c r="B185" s="143" t="s">
        <v>145</v>
      </c>
      <c r="C185" s="144" t="s">
        <v>146</v>
      </c>
      <c r="D185" s="145"/>
      <c r="E185" s="146"/>
      <c r="F185" s="147"/>
      <c r="G185" s="147">
        <f>SUMIF(AE186:AE187,"&lt;&gt;NOR",G186:G187)</f>
        <v>0</v>
      </c>
    </row>
    <row r="186" spans="1:7" x14ac:dyDescent="0.2">
      <c r="A186" s="148">
        <v>60</v>
      </c>
      <c r="B186" s="148" t="s">
        <v>365</v>
      </c>
      <c r="C186" s="149" t="s">
        <v>366</v>
      </c>
      <c r="D186" s="150" t="s">
        <v>200</v>
      </c>
      <c r="E186" s="151">
        <v>38.042079999999999</v>
      </c>
      <c r="F186" s="176"/>
      <c r="G186" s="152">
        <f>ROUND(E186*F186,2)</f>
        <v>0</v>
      </c>
    </row>
    <row r="187" spans="1:7" x14ac:dyDescent="0.2">
      <c r="A187" s="148">
        <v>61</v>
      </c>
      <c r="B187" s="148" t="s">
        <v>367</v>
      </c>
      <c r="C187" s="149" t="s">
        <v>368</v>
      </c>
      <c r="D187" s="150" t="s">
        <v>200</v>
      </c>
      <c r="E187" s="151">
        <v>23.99006</v>
      </c>
      <c r="F187" s="176"/>
      <c r="G187" s="152">
        <f>ROUND(E187*F187,2)</f>
        <v>0</v>
      </c>
    </row>
    <row r="188" spans="1:7" x14ac:dyDescent="0.2">
      <c r="A188" s="143" t="s">
        <v>84</v>
      </c>
      <c r="B188" s="143" t="s">
        <v>147</v>
      </c>
      <c r="C188" s="144" t="s">
        <v>148</v>
      </c>
      <c r="D188" s="145"/>
      <c r="E188" s="146"/>
      <c r="F188" s="147"/>
      <c r="G188" s="147">
        <f>SUMIF(AE189:AE195,"&lt;&gt;NOR",G189:G195)</f>
        <v>0</v>
      </c>
    </row>
    <row r="189" spans="1:7" x14ac:dyDescent="0.2">
      <c r="A189" s="148">
        <v>62</v>
      </c>
      <c r="B189" s="148" t="s">
        <v>369</v>
      </c>
      <c r="C189" s="149" t="s">
        <v>370</v>
      </c>
      <c r="D189" s="150" t="s">
        <v>88</v>
      </c>
      <c r="E189" s="151">
        <v>41.58</v>
      </c>
      <c r="F189" s="176"/>
      <c r="G189" s="152">
        <f>ROUND(E189*F189,2)</f>
        <v>0</v>
      </c>
    </row>
    <row r="190" spans="1:7" x14ac:dyDescent="0.2">
      <c r="A190" s="148"/>
      <c r="B190" s="148"/>
      <c r="C190" s="153" t="s">
        <v>371</v>
      </c>
      <c r="D190" s="154"/>
      <c r="E190" s="155">
        <v>20.9</v>
      </c>
      <c r="F190" s="152"/>
      <c r="G190" s="152"/>
    </row>
    <row r="191" spans="1:7" x14ac:dyDescent="0.2">
      <c r="A191" s="148"/>
      <c r="B191" s="148"/>
      <c r="C191" s="153" t="s">
        <v>372</v>
      </c>
      <c r="D191" s="154"/>
      <c r="E191" s="155">
        <v>20.68</v>
      </c>
      <c r="F191" s="152"/>
      <c r="G191" s="152"/>
    </row>
    <row r="192" spans="1:7" ht="22.5" x14ac:dyDescent="0.2">
      <c r="A192" s="148">
        <v>63</v>
      </c>
      <c r="B192" s="148" t="s">
        <v>373</v>
      </c>
      <c r="C192" s="149" t="s">
        <v>374</v>
      </c>
      <c r="D192" s="150" t="s">
        <v>270</v>
      </c>
      <c r="E192" s="151">
        <v>63.69</v>
      </c>
      <c r="F192" s="176"/>
      <c r="G192" s="152">
        <f>ROUND(E192*F192,2)</f>
        <v>0</v>
      </c>
    </row>
    <row r="193" spans="1:7" x14ac:dyDescent="0.2">
      <c r="A193" s="148"/>
      <c r="B193" s="148"/>
      <c r="C193" s="153" t="s">
        <v>375</v>
      </c>
      <c r="D193" s="154"/>
      <c r="E193" s="155">
        <v>31.13</v>
      </c>
      <c r="F193" s="152"/>
      <c r="G193" s="152"/>
    </row>
    <row r="194" spans="1:7" x14ac:dyDescent="0.2">
      <c r="A194" s="148"/>
      <c r="B194" s="148"/>
      <c r="C194" s="153" t="s">
        <v>376</v>
      </c>
      <c r="D194" s="154"/>
      <c r="E194" s="155">
        <v>32.56</v>
      </c>
      <c r="F194" s="152"/>
      <c r="G194" s="152"/>
    </row>
    <row r="195" spans="1:7" x14ac:dyDescent="0.2">
      <c r="A195" s="148">
        <v>64</v>
      </c>
      <c r="B195" s="148" t="s">
        <v>377</v>
      </c>
      <c r="C195" s="149" t="s">
        <v>378</v>
      </c>
      <c r="D195" s="150" t="s">
        <v>200</v>
      </c>
      <c r="E195" s="151">
        <v>0.68840000000000001</v>
      </c>
      <c r="F195" s="176"/>
      <c r="G195" s="152">
        <f>ROUND(E195*F195,2)</f>
        <v>0</v>
      </c>
    </row>
    <row r="196" spans="1:7" x14ac:dyDescent="0.2">
      <c r="A196" s="143" t="s">
        <v>84</v>
      </c>
      <c r="B196" s="143" t="s">
        <v>149</v>
      </c>
      <c r="C196" s="144" t="s">
        <v>150</v>
      </c>
      <c r="D196" s="145"/>
      <c r="E196" s="146"/>
      <c r="F196" s="147"/>
      <c r="G196" s="147">
        <f>SUMIF(AE197:AE214,"&lt;&gt;NOR",G197:G214)</f>
        <v>0</v>
      </c>
    </row>
    <row r="197" spans="1:7" x14ac:dyDescent="0.2">
      <c r="A197" s="148">
        <v>65</v>
      </c>
      <c r="B197" s="148" t="s">
        <v>379</v>
      </c>
      <c r="C197" s="149" t="s">
        <v>380</v>
      </c>
      <c r="D197" s="150" t="s">
        <v>88</v>
      </c>
      <c r="E197" s="151">
        <v>290.51</v>
      </c>
      <c r="F197" s="176"/>
      <c r="G197" s="152">
        <f>ROUND(E197*F197,2)</f>
        <v>0</v>
      </c>
    </row>
    <row r="198" spans="1:7" ht="25.5" customHeight="1" x14ac:dyDescent="0.2">
      <c r="A198" s="148"/>
      <c r="B198" s="148"/>
      <c r="C198" s="344" t="s">
        <v>381</v>
      </c>
      <c r="D198" s="345"/>
      <c r="E198" s="346"/>
      <c r="F198" s="347"/>
      <c r="G198" s="348"/>
    </row>
    <row r="199" spans="1:7" x14ac:dyDescent="0.2">
      <c r="A199" s="148"/>
      <c r="B199" s="148"/>
      <c r="C199" s="153" t="s">
        <v>382</v>
      </c>
      <c r="D199" s="154"/>
      <c r="E199" s="155">
        <v>200.31</v>
      </c>
      <c r="F199" s="152"/>
      <c r="G199" s="152"/>
    </row>
    <row r="200" spans="1:7" x14ac:dyDescent="0.2">
      <c r="A200" s="148"/>
      <c r="B200" s="148"/>
      <c r="C200" s="153" t="s">
        <v>383</v>
      </c>
      <c r="D200" s="154"/>
      <c r="E200" s="155">
        <v>90.2</v>
      </c>
      <c r="F200" s="152"/>
      <c r="G200" s="152"/>
    </row>
    <row r="201" spans="1:7" ht="22.5" x14ac:dyDescent="0.2">
      <c r="A201" s="148">
        <v>66</v>
      </c>
      <c r="B201" s="148" t="s">
        <v>384</v>
      </c>
      <c r="C201" s="149" t="s">
        <v>385</v>
      </c>
      <c r="D201" s="150" t="s">
        <v>88</v>
      </c>
      <c r="E201" s="151">
        <v>264.10000000000002</v>
      </c>
      <c r="F201" s="176"/>
      <c r="G201" s="152">
        <f>ROUND(E201*F201,2)</f>
        <v>0</v>
      </c>
    </row>
    <row r="202" spans="1:7" ht="24.75" customHeight="1" x14ac:dyDescent="0.2">
      <c r="A202" s="148"/>
      <c r="B202" s="148"/>
      <c r="C202" s="344" t="s">
        <v>386</v>
      </c>
      <c r="D202" s="345"/>
      <c r="E202" s="346"/>
      <c r="F202" s="347"/>
      <c r="G202" s="348"/>
    </row>
    <row r="203" spans="1:7" x14ac:dyDescent="0.2">
      <c r="A203" s="148"/>
      <c r="B203" s="148"/>
      <c r="C203" s="153" t="s">
        <v>387</v>
      </c>
      <c r="D203" s="154"/>
      <c r="E203" s="155">
        <v>182.1</v>
      </c>
      <c r="F203" s="152"/>
      <c r="G203" s="152"/>
    </row>
    <row r="204" spans="1:7" x14ac:dyDescent="0.2">
      <c r="A204" s="148"/>
      <c r="B204" s="148"/>
      <c r="C204" s="153" t="s">
        <v>388</v>
      </c>
      <c r="D204" s="154"/>
      <c r="E204" s="155">
        <v>82</v>
      </c>
      <c r="F204" s="152"/>
      <c r="G204" s="152"/>
    </row>
    <row r="205" spans="1:7" ht="22.5" x14ac:dyDescent="0.2">
      <c r="A205" s="148">
        <v>67</v>
      </c>
      <c r="B205" s="148" t="s">
        <v>389</v>
      </c>
      <c r="C205" s="149" t="s">
        <v>390</v>
      </c>
      <c r="D205" s="150" t="s">
        <v>88</v>
      </c>
      <c r="E205" s="151">
        <v>264.10000000000002</v>
      </c>
      <c r="F205" s="176"/>
      <c r="G205" s="152">
        <f>ROUND(E205*F205,2)</f>
        <v>0</v>
      </c>
    </row>
    <row r="206" spans="1:7" x14ac:dyDescent="0.2">
      <c r="A206" s="148"/>
      <c r="B206" s="148"/>
      <c r="C206" s="153" t="s">
        <v>387</v>
      </c>
      <c r="D206" s="154"/>
      <c r="E206" s="155">
        <v>182.1</v>
      </c>
      <c r="F206" s="152"/>
      <c r="G206" s="152"/>
    </row>
    <row r="207" spans="1:7" x14ac:dyDescent="0.2">
      <c r="A207" s="148"/>
      <c r="B207" s="148"/>
      <c r="C207" s="153" t="s">
        <v>388</v>
      </c>
      <c r="D207" s="154"/>
      <c r="E207" s="155">
        <v>82</v>
      </c>
      <c r="F207" s="152"/>
      <c r="G207" s="152"/>
    </row>
    <row r="208" spans="1:7" ht="22.5" x14ac:dyDescent="0.2">
      <c r="A208" s="148">
        <v>68</v>
      </c>
      <c r="B208" s="148" t="s">
        <v>391</v>
      </c>
      <c r="C208" s="149" t="s">
        <v>392</v>
      </c>
      <c r="D208" s="150" t="s">
        <v>88</v>
      </c>
      <c r="E208" s="151">
        <v>277.30500000000001</v>
      </c>
      <c r="F208" s="176"/>
      <c r="G208" s="152">
        <f>ROUND(E208*F208,2)</f>
        <v>0</v>
      </c>
    </row>
    <row r="209" spans="1:7" x14ac:dyDescent="0.2">
      <c r="A209" s="148"/>
      <c r="B209" s="148"/>
      <c r="C209" s="153" t="s">
        <v>393</v>
      </c>
      <c r="D209" s="154"/>
      <c r="E209" s="155">
        <v>191.20500000000001</v>
      </c>
      <c r="F209" s="152"/>
      <c r="G209" s="152"/>
    </row>
    <row r="210" spans="1:7" x14ac:dyDescent="0.2">
      <c r="A210" s="148"/>
      <c r="B210" s="148"/>
      <c r="C210" s="153" t="s">
        <v>394</v>
      </c>
      <c r="D210" s="154"/>
      <c r="E210" s="155">
        <v>86.1</v>
      </c>
      <c r="F210" s="152"/>
      <c r="G210" s="152"/>
    </row>
    <row r="211" spans="1:7" ht="22.5" x14ac:dyDescent="0.2">
      <c r="A211" s="148">
        <v>69</v>
      </c>
      <c r="B211" s="148" t="s">
        <v>395</v>
      </c>
      <c r="C211" s="149" t="s">
        <v>396</v>
      </c>
      <c r="D211" s="150" t="s">
        <v>88</v>
      </c>
      <c r="E211" s="151">
        <v>277.30500000000001</v>
      </c>
      <c r="F211" s="176"/>
      <c r="G211" s="152">
        <f>ROUND(E211*F211,2)</f>
        <v>0</v>
      </c>
    </row>
    <row r="212" spans="1:7" x14ac:dyDescent="0.2">
      <c r="A212" s="148"/>
      <c r="B212" s="148"/>
      <c r="C212" s="153" t="s">
        <v>393</v>
      </c>
      <c r="D212" s="154"/>
      <c r="E212" s="155">
        <v>191.20500000000001</v>
      </c>
      <c r="F212" s="152"/>
      <c r="G212" s="152"/>
    </row>
    <row r="213" spans="1:7" x14ac:dyDescent="0.2">
      <c r="A213" s="148"/>
      <c r="B213" s="148"/>
      <c r="C213" s="153" t="s">
        <v>394</v>
      </c>
      <c r="D213" s="154"/>
      <c r="E213" s="155">
        <v>86.1</v>
      </c>
      <c r="F213" s="152"/>
      <c r="G213" s="152"/>
    </row>
    <row r="214" spans="1:7" x14ac:dyDescent="0.2">
      <c r="A214" s="148">
        <v>70</v>
      </c>
      <c r="B214" s="148" t="s">
        <v>397</v>
      </c>
      <c r="C214" s="149" t="s">
        <v>398</v>
      </c>
      <c r="D214" s="150" t="s">
        <v>200</v>
      </c>
      <c r="E214" s="151">
        <v>4.3774600000000001</v>
      </c>
      <c r="F214" s="176"/>
      <c r="G214" s="152">
        <f>ROUND(E214*F214,2)</f>
        <v>0</v>
      </c>
    </row>
    <row r="215" spans="1:7" x14ac:dyDescent="0.2">
      <c r="A215" s="143" t="s">
        <v>84</v>
      </c>
      <c r="B215" s="143" t="s">
        <v>151</v>
      </c>
      <c r="C215" s="144" t="s">
        <v>152</v>
      </c>
      <c r="D215" s="145"/>
      <c r="E215" s="146"/>
      <c r="F215" s="147"/>
      <c r="G215" s="147">
        <f>SUMIF(AE216:AE221,"&lt;&gt;NOR",G216:G221)</f>
        <v>0</v>
      </c>
    </row>
    <row r="216" spans="1:7" x14ac:dyDescent="0.2">
      <c r="A216" s="148">
        <v>71</v>
      </c>
      <c r="B216" s="148" t="s">
        <v>399</v>
      </c>
      <c r="C216" s="149" t="s">
        <v>400</v>
      </c>
      <c r="D216" s="150" t="s">
        <v>210</v>
      </c>
      <c r="E216" s="151">
        <v>4</v>
      </c>
      <c r="F216" s="176"/>
      <c r="G216" s="152">
        <f>ROUND(E216*F216,2)</f>
        <v>0</v>
      </c>
    </row>
    <row r="217" spans="1:7" ht="22.5" x14ac:dyDescent="0.2">
      <c r="A217" s="148">
        <v>72</v>
      </c>
      <c r="B217" s="148" t="s">
        <v>401</v>
      </c>
      <c r="C217" s="149" t="s">
        <v>402</v>
      </c>
      <c r="D217" s="150" t="s">
        <v>210</v>
      </c>
      <c r="E217" s="151">
        <v>4</v>
      </c>
      <c r="F217" s="176"/>
      <c r="G217" s="152">
        <f>ROUND(E217*F217,2)</f>
        <v>0</v>
      </c>
    </row>
    <row r="218" spans="1:7" x14ac:dyDescent="0.2">
      <c r="A218" s="148">
        <v>73</v>
      </c>
      <c r="B218" s="148" t="s">
        <v>403</v>
      </c>
      <c r="C218" s="149" t="s">
        <v>404</v>
      </c>
      <c r="D218" s="150" t="s">
        <v>270</v>
      </c>
      <c r="E218" s="151">
        <v>4</v>
      </c>
      <c r="F218" s="176"/>
      <c r="G218" s="152">
        <f>ROUND(E218*F218,2)</f>
        <v>0</v>
      </c>
    </row>
    <row r="219" spans="1:7" x14ac:dyDescent="0.2">
      <c r="A219" s="148"/>
      <c r="B219" s="148"/>
      <c r="C219" s="153" t="s">
        <v>405</v>
      </c>
      <c r="D219" s="154"/>
      <c r="E219" s="155">
        <v>4</v>
      </c>
      <c r="F219" s="152"/>
      <c r="G219" s="152"/>
    </row>
    <row r="220" spans="1:7" x14ac:dyDescent="0.2">
      <c r="A220" s="148">
        <v>74</v>
      </c>
      <c r="B220" s="148" t="s">
        <v>406</v>
      </c>
      <c r="C220" s="149" t="s">
        <v>407</v>
      </c>
      <c r="D220" s="150" t="s">
        <v>210</v>
      </c>
      <c r="E220" s="151">
        <v>4</v>
      </c>
      <c r="F220" s="176"/>
      <c r="G220" s="152">
        <f>ROUND(E220*F220,2)</f>
        <v>0</v>
      </c>
    </row>
    <row r="221" spans="1:7" x14ac:dyDescent="0.2">
      <c r="A221" s="148">
        <v>75</v>
      </c>
      <c r="B221" s="148" t="s">
        <v>408</v>
      </c>
      <c r="C221" s="149" t="s">
        <v>409</v>
      </c>
      <c r="D221" s="150" t="s">
        <v>200</v>
      </c>
      <c r="E221" s="151">
        <v>0.35208</v>
      </c>
      <c r="F221" s="176"/>
      <c r="G221" s="152">
        <f>ROUND(E221*F221,2)</f>
        <v>0</v>
      </c>
    </row>
    <row r="222" spans="1:7" x14ac:dyDescent="0.2">
      <c r="A222" s="143" t="s">
        <v>84</v>
      </c>
      <c r="B222" s="143" t="s">
        <v>153</v>
      </c>
      <c r="C222" s="144" t="s">
        <v>154</v>
      </c>
      <c r="D222" s="145"/>
      <c r="E222" s="146"/>
      <c r="F222" s="147"/>
      <c r="G222" s="147">
        <f>SUMIF(AE223:AE229,"&lt;&gt;NOR",G223:G229)</f>
        <v>0</v>
      </c>
    </row>
    <row r="223" spans="1:7" x14ac:dyDescent="0.2">
      <c r="A223" s="148">
        <v>76</v>
      </c>
      <c r="B223" s="148" t="s">
        <v>410</v>
      </c>
      <c r="C223" s="149" t="s">
        <v>411</v>
      </c>
      <c r="D223" s="150" t="s">
        <v>210</v>
      </c>
      <c r="E223" s="151">
        <v>11</v>
      </c>
      <c r="F223" s="176"/>
      <c r="G223" s="152">
        <f>ROUND(E223*F223,2)</f>
        <v>0</v>
      </c>
    </row>
    <row r="224" spans="1:7" x14ac:dyDescent="0.2">
      <c r="A224" s="148">
        <v>77</v>
      </c>
      <c r="B224" s="148" t="s">
        <v>412</v>
      </c>
      <c r="C224" s="149" t="s">
        <v>413</v>
      </c>
      <c r="D224" s="150" t="s">
        <v>210</v>
      </c>
      <c r="E224" s="151">
        <v>11</v>
      </c>
      <c r="F224" s="176"/>
      <c r="G224" s="152">
        <f>ROUND(E224*F224,2)</f>
        <v>0</v>
      </c>
    </row>
    <row r="225" spans="1:7" x14ac:dyDescent="0.2">
      <c r="A225" s="148">
        <v>78</v>
      </c>
      <c r="B225" s="148" t="s">
        <v>414</v>
      </c>
      <c r="C225" s="149" t="s">
        <v>415</v>
      </c>
      <c r="D225" s="150" t="s">
        <v>210</v>
      </c>
      <c r="E225" s="151">
        <v>11</v>
      </c>
      <c r="F225" s="176"/>
      <c r="G225" s="152">
        <f>ROUND(E225*F225,2)</f>
        <v>0</v>
      </c>
    </row>
    <row r="226" spans="1:7" x14ac:dyDescent="0.2">
      <c r="A226" s="148">
        <v>79</v>
      </c>
      <c r="B226" s="148" t="s">
        <v>416</v>
      </c>
      <c r="C226" s="149" t="s">
        <v>417</v>
      </c>
      <c r="D226" s="150" t="s">
        <v>270</v>
      </c>
      <c r="E226" s="151">
        <v>2</v>
      </c>
      <c r="F226" s="176"/>
      <c r="G226" s="152">
        <f>ROUND(E226*F226,2)</f>
        <v>0</v>
      </c>
    </row>
    <row r="227" spans="1:7" ht="22.5" x14ac:dyDescent="0.2">
      <c r="A227" s="148">
        <v>80</v>
      </c>
      <c r="B227" s="148" t="s">
        <v>418</v>
      </c>
      <c r="C227" s="149" t="s">
        <v>419</v>
      </c>
      <c r="D227" s="150" t="s">
        <v>210</v>
      </c>
      <c r="E227" s="151">
        <v>5</v>
      </c>
      <c r="F227" s="176"/>
      <c r="G227" s="152">
        <f>ROUND(E227*F227,2)</f>
        <v>0</v>
      </c>
    </row>
    <row r="228" spans="1:7" ht="12.75" customHeight="1" x14ac:dyDescent="0.2">
      <c r="A228" s="148"/>
      <c r="B228" s="148"/>
      <c r="C228" s="344" t="s">
        <v>420</v>
      </c>
      <c r="D228" s="345"/>
      <c r="E228" s="346"/>
      <c r="F228" s="347"/>
      <c r="G228" s="348"/>
    </row>
    <row r="229" spans="1:7" ht="12.75" customHeight="1" x14ac:dyDescent="0.2">
      <c r="A229" s="148"/>
      <c r="B229" s="148"/>
      <c r="C229" s="344" t="s">
        <v>421</v>
      </c>
      <c r="D229" s="345"/>
      <c r="E229" s="346"/>
      <c r="F229" s="347"/>
      <c r="G229" s="348"/>
    </row>
    <row r="230" spans="1:7" x14ac:dyDescent="0.2">
      <c r="A230" s="143" t="s">
        <v>84</v>
      </c>
      <c r="B230" s="143" t="s">
        <v>155</v>
      </c>
      <c r="C230" s="144" t="s">
        <v>156</v>
      </c>
      <c r="D230" s="145"/>
      <c r="E230" s="146"/>
      <c r="F230" s="147"/>
      <c r="G230" s="147">
        <f>SUMIF(AE231:AE238,"&lt;&gt;NOR",G231:G238)</f>
        <v>0</v>
      </c>
    </row>
    <row r="231" spans="1:7" ht="22.5" x14ac:dyDescent="0.2">
      <c r="A231" s="148">
        <v>81</v>
      </c>
      <c r="B231" s="148" t="s">
        <v>422</v>
      </c>
      <c r="C231" s="149" t="s">
        <v>423</v>
      </c>
      <c r="D231" s="150" t="s">
        <v>88</v>
      </c>
      <c r="E231" s="151">
        <v>269.38200000000001</v>
      </c>
      <c r="F231" s="176"/>
      <c r="G231" s="152">
        <f>ROUND(E231*F231,2)</f>
        <v>0</v>
      </c>
    </row>
    <row r="232" spans="1:7" x14ac:dyDescent="0.2">
      <c r="A232" s="148"/>
      <c r="B232" s="148"/>
      <c r="C232" s="153" t="s">
        <v>424</v>
      </c>
      <c r="D232" s="154"/>
      <c r="E232" s="155">
        <v>185.74199999999999</v>
      </c>
      <c r="F232" s="152"/>
      <c r="G232" s="152"/>
    </row>
    <row r="233" spans="1:7" x14ac:dyDescent="0.2">
      <c r="A233" s="148"/>
      <c r="B233" s="148"/>
      <c r="C233" s="153" t="s">
        <v>425</v>
      </c>
      <c r="D233" s="154"/>
      <c r="E233" s="155">
        <v>83.64</v>
      </c>
      <c r="F233" s="152"/>
      <c r="G233" s="152"/>
    </row>
    <row r="234" spans="1:7" x14ac:dyDescent="0.2">
      <c r="A234" s="148">
        <v>82</v>
      </c>
      <c r="B234" s="148" t="s">
        <v>426</v>
      </c>
      <c r="C234" s="149" t="s">
        <v>427</v>
      </c>
      <c r="D234" s="150" t="s">
        <v>270</v>
      </c>
      <c r="E234" s="151">
        <v>5</v>
      </c>
      <c r="F234" s="176"/>
      <c r="G234" s="152">
        <f>ROUND(E234*F234,2)</f>
        <v>0</v>
      </c>
    </row>
    <row r="235" spans="1:7" ht="23.25" customHeight="1" x14ac:dyDescent="0.2">
      <c r="A235" s="148"/>
      <c r="B235" s="148"/>
      <c r="C235" s="344" t="s">
        <v>428</v>
      </c>
      <c r="D235" s="345"/>
      <c r="E235" s="346"/>
      <c r="F235" s="347"/>
      <c r="G235" s="348"/>
    </row>
    <row r="236" spans="1:7" x14ac:dyDescent="0.2">
      <c r="A236" s="148"/>
      <c r="B236" s="148"/>
      <c r="C236" s="153" t="s">
        <v>429</v>
      </c>
      <c r="D236" s="154"/>
      <c r="E236" s="155">
        <v>4</v>
      </c>
      <c r="F236" s="152"/>
      <c r="G236" s="152"/>
    </row>
    <row r="237" spans="1:7" x14ac:dyDescent="0.2">
      <c r="A237" s="148"/>
      <c r="B237" s="148"/>
      <c r="C237" s="153" t="s">
        <v>430</v>
      </c>
      <c r="D237" s="154"/>
      <c r="E237" s="155">
        <v>1</v>
      </c>
      <c r="F237" s="152"/>
      <c r="G237" s="152"/>
    </row>
    <row r="238" spans="1:7" ht="22.5" x14ac:dyDescent="0.2">
      <c r="A238" s="148">
        <v>83</v>
      </c>
      <c r="B238" s="148" t="s">
        <v>431</v>
      </c>
      <c r="C238" s="149" t="s">
        <v>432</v>
      </c>
      <c r="D238" s="150" t="s">
        <v>200</v>
      </c>
      <c r="E238" s="151">
        <v>2.9059900000000001</v>
      </c>
      <c r="F238" s="176"/>
      <c r="G238" s="152">
        <f>ROUND(E238*F238,2)</f>
        <v>0</v>
      </c>
    </row>
    <row r="239" spans="1:7" x14ac:dyDescent="0.2">
      <c r="A239" s="143" t="s">
        <v>84</v>
      </c>
      <c r="B239" s="143" t="s">
        <v>157</v>
      </c>
      <c r="C239" s="144" t="s">
        <v>158</v>
      </c>
      <c r="D239" s="145"/>
      <c r="E239" s="146"/>
      <c r="F239" s="147"/>
      <c r="G239" s="147">
        <f>SUMIF(AE240:AE280,"&lt;&gt;NOR",G240:G280)</f>
        <v>0</v>
      </c>
    </row>
    <row r="240" spans="1:7" x14ac:dyDescent="0.2">
      <c r="A240" s="148">
        <v>84</v>
      </c>
      <c r="B240" s="148" t="s">
        <v>433</v>
      </c>
      <c r="C240" s="149" t="s">
        <v>434</v>
      </c>
      <c r="D240" s="150" t="s">
        <v>270</v>
      </c>
      <c r="E240" s="151">
        <v>86</v>
      </c>
      <c r="F240" s="176"/>
      <c r="G240" s="152">
        <f>ROUND(E240*F240,2)</f>
        <v>0</v>
      </c>
    </row>
    <row r="241" spans="1:7" x14ac:dyDescent="0.2">
      <c r="A241" s="148">
        <v>85</v>
      </c>
      <c r="B241" s="148" t="s">
        <v>435</v>
      </c>
      <c r="C241" s="149" t="s">
        <v>436</v>
      </c>
      <c r="D241" s="150" t="s">
        <v>270</v>
      </c>
      <c r="E241" s="151">
        <v>68</v>
      </c>
      <c r="F241" s="176"/>
      <c r="G241" s="152">
        <f>ROUND(E241*F241,2)</f>
        <v>0</v>
      </c>
    </row>
    <row r="242" spans="1:7" ht="22.5" x14ac:dyDescent="0.2">
      <c r="A242" s="148">
        <v>86</v>
      </c>
      <c r="B242" s="148" t="s">
        <v>437</v>
      </c>
      <c r="C242" s="149" t="s">
        <v>438</v>
      </c>
      <c r="D242" s="150" t="s">
        <v>270</v>
      </c>
      <c r="E242" s="151">
        <v>68</v>
      </c>
      <c r="F242" s="176"/>
      <c r="G242" s="152">
        <f>ROUND(E242*F242,2)</f>
        <v>0</v>
      </c>
    </row>
    <row r="243" spans="1:7" x14ac:dyDescent="0.2">
      <c r="A243" s="148"/>
      <c r="B243" s="148"/>
      <c r="C243" s="344" t="s">
        <v>439</v>
      </c>
      <c r="D243" s="345"/>
      <c r="E243" s="346"/>
      <c r="F243" s="347"/>
      <c r="G243" s="348"/>
    </row>
    <row r="244" spans="1:7" ht="22.5" x14ac:dyDescent="0.2">
      <c r="A244" s="148">
        <v>87</v>
      </c>
      <c r="B244" s="148" t="s">
        <v>440</v>
      </c>
      <c r="C244" s="149" t="s">
        <v>441</v>
      </c>
      <c r="D244" s="150" t="s">
        <v>210</v>
      </c>
      <c r="E244" s="151">
        <v>8</v>
      </c>
      <c r="F244" s="176"/>
      <c r="G244" s="152">
        <f>ROUND(E244*F244,2)</f>
        <v>0</v>
      </c>
    </row>
    <row r="245" spans="1:7" x14ac:dyDescent="0.2">
      <c r="A245" s="148">
        <v>88</v>
      </c>
      <c r="B245" s="148" t="s">
        <v>442</v>
      </c>
      <c r="C245" s="149" t="s">
        <v>443</v>
      </c>
      <c r="D245" s="150" t="s">
        <v>270</v>
      </c>
      <c r="E245" s="151">
        <v>46</v>
      </c>
      <c r="F245" s="176"/>
      <c r="G245" s="152">
        <f>ROUND(E245*F245,2)</f>
        <v>0</v>
      </c>
    </row>
    <row r="246" spans="1:7" x14ac:dyDescent="0.2">
      <c r="A246" s="148"/>
      <c r="B246" s="148"/>
      <c r="C246" s="153" t="s">
        <v>444</v>
      </c>
      <c r="D246" s="154"/>
      <c r="E246" s="155">
        <v>36</v>
      </c>
      <c r="F246" s="152"/>
      <c r="G246" s="152"/>
    </row>
    <row r="247" spans="1:7" x14ac:dyDescent="0.2">
      <c r="A247" s="148"/>
      <c r="B247" s="148"/>
      <c r="C247" s="153" t="s">
        <v>445</v>
      </c>
      <c r="D247" s="154"/>
      <c r="E247" s="155">
        <v>10</v>
      </c>
      <c r="F247" s="152"/>
      <c r="G247" s="152"/>
    </row>
    <row r="248" spans="1:7" ht="22.5" x14ac:dyDescent="0.2">
      <c r="A248" s="148">
        <v>89</v>
      </c>
      <c r="B248" s="148" t="s">
        <v>446</v>
      </c>
      <c r="C248" s="149" t="s">
        <v>447</v>
      </c>
      <c r="D248" s="150" t="s">
        <v>270</v>
      </c>
      <c r="E248" s="151">
        <v>36</v>
      </c>
      <c r="F248" s="176"/>
      <c r="G248" s="152">
        <f>ROUND(E248*F248,2)</f>
        <v>0</v>
      </c>
    </row>
    <row r="249" spans="1:7" x14ac:dyDescent="0.2">
      <c r="A249" s="148"/>
      <c r="B249" s="148"/>
      <c r="C249" s="344" t="s">
        <v>448</v>
      </c>
      <c r="D249" s="345"/>
      <c r="E249" s="346"/>
      <c r="F249" s="347"/>
      <c r="G249" s="348"/>
    </row>
    <row r="250" spans="1:7" x14ac:dyDescent="0.2">
      <c r="A250" s="148">
        <v>90</v>
      </c>
      <c r="B250" s="148" t="s">
        <v>449</v>
      </c>
      <c r="C250" s="149" t="s">
        <v>450</v>
      </c>
      <c r="D250" s="150" t="s">
        <v>270</v>
      </c>
      <c r="E250" s="151">
        <v>45.68</v>
      </c>
      <c r="F250" s="176"/>
      <c r="G250" s="152">
        <f>ROUND(E250*F250,2)</f>
        <v>0</v>
      </c>
    </row>
    <row r="251" spans="1:7" x14ac:dyDescent="0.2">
      <c r="A251" s="148"/>
      <c r="B251" s="148"/>
      <c r="C251" s="153" t="s">
        <v>451</v>
      </c>
      <c r="D251" s="154"/>
      <c r="E251" s="155">
        <v>45.68</v>
      </c>
      <c r="F251" s="152"/>
      <c r="G251" s="152"/>
    </row>
    <row r="252" spans="1:7" x14ac:dyDescent="0.2">
      <c r="A252" s="148">
        <v>91</v>
      </c>
      <c r="B252" s="148" t="s">
        <v>452</v>
      </c>
      <c r="C252" s="149" t="s">
        <v>453</v>
      </c>
      <c r="D252" s="150" t="s">
        <v>270</v>
      </c>
      <c r="E252" s="151">
        <v>43.26</v>
      </c>
      <c r="F252" s="176"/>
      <c r="G252" s="152">
        <f>ROUND(E252*F252,2)</f>
        <v>0</v>
      </c>
    </row>
    <row r="253" spans="1:7" ht="12.75" customHeight="1" x14ac:dyDescent="0.2">
      <c r="A253" s="148"/>
      <c r="B253" s="148"/>
      <c r="C253" s="344" t="s">
        <v>454</v>
      </c>
      <c r="D253" s="345"/>
      <c r="E253" s="346"/>
      <c r="F253" s="347"/>
      <c r="G253" s="348"/>
    </row>
    <row r="254" spans="1:7" x14ac:dyDescent="0.2">
      <c r="A254" s="148"/>
      <c r="B254" s="148"/>
      <c r="C254" s="153" t="s">
        <v>455</v>
      </c>
      <c r="D254" s="154"/>
      <c r="E254" s="155">
        <v>1.92</v>
      </c>
      <c r="F254" s="152"/>
      <c r="G254" s="152"/>
    </row>
    <row r="255" spans="1:7" x14ac:dyDescent="0.2">
      <c r="A255" s="148"/>
      <c r="B255" s="148"/>
      <c r="C255" s="153" t="s">
        <v>456</v>
      </c>
      <c r="D255" s="154"/>
      <c r="E255" s="155">
        <v>1.1399999999999999</v>
      </c>
      <c r="F255" s="152"/>
      <c r="G255" s="152"/>
    </row>
    <row r="256" spans="1:7" x14ac:dyDescent="0.2">
      <c r="A256" s="148"/>
      <c r="B256" s="148"/>
      <c r="C256" s="153" t="s">
        <v>457</v>
      </c>
      <c r="D256" s="154"/>
      <c r="E256" s="155">
        <v>0.84</v>
      </c>
      <c r="F256" s="152"/>
      <c r="G256" s="152"/>
    </row>
    <row r="257" spans="1:7" x14ac:dyDescent="0.2">
      <c r="A257" s="148"/>
      <c r="B257" s="148"/>
      <c r="C257" s="153" t="s">
        <v>458</v>
      </c>
      <c r="D257" s="154"/>
      <c r="E257" s="155">
        <v>0.82</v>
      </c>
      <c r="F257" s="152"/>
      <c r="G257" s="152"/>
    </row>
    <row r="258" spans="1:7" x14ac:dyDescent="0.2">
      <c r="A258" s="148"/>
      <c r="B258" s="148"/>
      <c r="C258" s="153" t="s">
        <v>459</v>
      </c>
      <c r="D258" s="154"/>
      <c r="E258" s="155">
        <v>33.28</v>
      </c>
      <c r="F258" s="152"/>
      <c r="G258" s="152"/>
    </row>
    <row r="259" spans="1:7" x14ac:dyDescent="0.2">
      <c r="A259" s="148"/>
      <c r="B259" s="148"/>
      <c r="C259" s="153" t="s">
        <v>460</v>
      </c>
      <c r="D259" s="154"/>
      <c r="E259" s="155">
        <v>0.34</v>
      </c>
      <c r="F259" s="152"/>
      <c r="G259" s="152"/>
    </row>
    <row r="260" spans="1:7" x14ac:dyDescent="0.2">
      <c r="A260" s="148"/>
      <c r="B260" s="148"/>
      <c r="C260" s="153" t="s">
        <v>461</v>
      </c>
      <c r="D260" s="154"/>
      <c r="E260" s="155">
        <v>2.92</v>
      </c>
      <c r="F260" s="152"/>
      <c r="G260" s="152"/>
    </row>
    <row r="261" spans="1:7" x14ac:dyDescent="0.2">
      <c r="A261" s="148"/>
      <c r="B261" s="148"/>
      <c r="C261" s="153" t="s">
        <v>462</v>
      </c>
      <c r="D261" s="154"/>
      <c r="E261" s="155">
        <v>2</v>
      </c>
      <c r="F261" s="152"/>
      <c r="G261" s="152"/>
    </row>
    <row r="262" spans="1:7" ht="22.5" x14ac:dyDescent="0.2">
      <c r="A262" s="148">
        <v>92</v>
      </c>
      <c r="B262" s="148" t="s">
        <v>463</v>
      </c>
      <c r="C262" s="149" t="s">
        <v>464</v>
      </c>
      <c r="D262" s="150" t="s">
        <v>270</v>
      </c>
      <c r="E262" s="151">
        <v>2.2000000000000002</v>
      </c>
      <c r="F262" s="176"/>
      <c r="G262" s="152">
        <f>ROUND(E262*F262,2)</f>
        <v>0</v>
      </c>
    </row>
    <row r="263" spans="1:7" ht="37.5" customHeight="1" x14ac:dyDescent="0.2">
      <c r="A263" s="148"/>
      <c r="B263" s="148"/>
      <c r="C263" s="344" t="s">
        <v>465</v>
      </c>
      <c r="D263" s="345"/>
      <c r="E263" s="346"/>
      <c r="F263" s="347"/>
      <c r="G263" s="348"/>
    </row>
    <row r="264" spans="1:7" x14ac:dyDescent="0.2">
      <c r="A264" s="148"/>
      <c r="B264" s="148"/>
      <c r="C264" s="153" t="s">
        <v>466</v>
      </c>
      <c r="D264" s="154"/>
      <c r="E264" s="155">
        <v>2.2000000000000002</v>
      </c>
      <c r="F264" s="152"/>
      <c r="G264" s="152"/>
    </row>
    <row r="265" spans="1:7" ht="22.5" x14ac:dyDescent="0.2">
      <c r="A265" s="148">
        <v>93</v>
      </c>
      <c r="B265" s="148" t="s">
        <v>467</v>
      </c>
      <c r="C265" s="149" t="s">
        <v>468</v>
      </c>
      <c r="D265" s="150" t="s">
        <v>270</v>
      </c>
      <c r="E265" s="151">
        <v>45.386000000000003</v>
      </c>
      <c r="F265" s="176"/>
      <c r="G265" s="152">
        <f>ROUND(E265*F265,2)</f>
        <v>0</v>
      </c>
    </row>
    <row r="266" spans="1:7" ht="37.5" customHeight="1" x14ac:dyDescent="0.2">
      <c r="A266" s="148"/>
      <c r="B266" s="148"/>
      <c r="C266" s="344" t="s">
        <v>465</v>
      </c>
      <c r="D266" s="345"/>
      <c r="E266" s="346"/>
      <c r="F266" s="347"/>
      <c r="G266" s="348"/>
    </row>
    <row r="267" spans="1:7" x14ac:dyDescent="0.2">
      <c r="A267" s="148"/>
      <c r="B267" s="148"/>
      <c r="C267" s="153" t="s">
        <v>469</v>
      </c>
      <c r="D267" s="154"/>
      <c r="E267" s="155">
        <v>2.1120000000000001</v>
      </c>
      <c r="F267" s="152"/>
      <c r="G267" s="152"/>
    </row>
    <row r="268" spans="1:7" x14ac:dyDescent="0.2">
      <c r="A268" s="148"/>
      <c r="B268" s="148"/>
      <c r="C268" s="153" t="s">
        <v>470</v>
      </c>
      <c r="D268" s="154"/>
      <c r="E268" s="155">
        <v>1.254</v>
      </c>
      <c r="F268" s="152"/>
      <c r="G268" s="152"/>
    </row>
    <row r="269" spans="1:7" x14ac:dyDescent="0.2">
      <c r="A269" s="148"/>
      <c r="B269" s="148"/>
      <c r="C269" s="153" t="s">
        <v>471</v>
      </c>
      <c r="D269" s="154"/>
      <c r="E269" s="155">
        <v>0.92400000000000004</v>
      </c>
      <c r="F269" s="152"/>
      <c r="G269" s="152"/>
    </row>
    <row r="270" spans="1:7" x14ac:dyDescent="0.2">
      <c r="A270" s="148"/>
      <c r="B270" s="148"/>
      <c r="C270" s="153" t="s">
        <v>472</v>
      </c>
      <c r="D270" s="154"/>
      <c r="E270" s="155">
        <v>0.90200000000000002</v>
      </c>
      <c r="F270" s="152"/>
      <c r="G270" s="152"/>
    </row>
    <row r="271" spans="1:7" x14ac:dyDescent="0.2">
      <c r="A271" s="148"/>
      <c r="B271" s="148"/>
      <c r="C271" s="153" t="s">
        <v>473</v>
      </c>
      <c r="D271" s="154"/>
      <c r="E271" s="155">
        <v>36.607999999999997</v>
      </c>
      <c r="F271" s="152"/>
      <c r="G271" s="152"/>
    </row>
    <row r="272" spans="1:7" x14ac:dyDescent="0.2">
      <c r="A272" s="148"/>
      <c r="B272" s="148"/>
      <c r="C272" s="153" t="s">
        <v>474</v>
      </c>
      <c r="D272" s="154"/>
      <c r="E272" s="155">
        <v>0.374</v>
      </c>
      <c r="F272" s="152"/>
      <c r="G272" s="152"/>
    </row>
    <row r="273" spans="1:7" x14ac:dyDescent="0.2">
      <c r="A273" s="148"/>
      <c r="B273" s="148"/>
      <c r="C273" s="153" t="s">
        <v>475</v>
      </c>
      <c r="D273" s="154"/>
      <c r="E273" s="155">
        <v>3.2120000000000002</v>
      </c>
      <c r="F273" s="152"/>
      <c r="G273" s="152"/>
    </row>
    <row r="274" spans="1:7" x14ac:dyDescent="0.2">
      <c r="A274" s="148">
        <v>94</v>
      </c>
      <c r="B274" s="148" t="s">
        <v>476</v>
      </c>
      <c r="C274" s="149" t="s">
        <v>477</v>
      </c>
      <c r="D274" s="150" t="s">
        <v>270</v>
      </c>
      <c r="E274" s="151">
        <v>24</v>
      </c>
      <c r="F274" s="176"/>
      <c r="G274" s="152">
        <f>ROUND(E274*F274,2)</f>
        <v>0</v>
      </c>
    </row>
    <row r="275" spans="1:7" x14ac:dyDescent="0.2">
      <c r="A275" s="148"/>
      <c r="B275" s="148"/>
      <c r="C275" s="153" t="s">
        <v>478</v>
      </c>
      <c r="D275" s="154"/>
      <c r="E275" s="155">
        <v>24</v>
      </c>
      <c r="F275" s="152"/>
      <c r="G275" s="152"/>
    </row>
    <row r="276" spans="1:7" ht="22.5" x14ac:dyDescent="0.2">
      <c r="A276" s="148">
        <v>95</v>
      </c>
      <c r="B276" s="148" t="s">
        <v>479</v>
      </c>
      <c r="C276" s="149" t="s">
        <v>480</v>
      </c>
      <c r="D276" s="150" t="s">
        <v>270</v>
      </c>
      <c r="E276" s="151">
        <v>24</v>
      </c>
      <c r="F276" s="176"/>
      <c r="G276" s="152">
        <f>ROUND(E276*F276,2)</f>
        <v>0</v>
      </c>
    </row>
    <row r="277" spans="1:7" x14ac:dyDescent="0.2">
      <c r="A277" s="148"/>
      <c r="B277" s="148"/>
      <c r="C277" s="153" t="s">
        <v>478</v>
      </c>
      <c r="D277" s="154"/>
      <c r="E277" s="155">
        <v>24</v>
      </c>
      <c r="F277" s="152"/>
      <c r="G277" s="152"/>
    </row>
    <row r="278" spans="1:7" x14ac:dyDescent="0.2">
      <c r="A278" s="148">
        <v>96</v>
      </c>
      <c r="B278" s="148" t="s">
        <v>481</v>
      </c>
      <c r="C278" s="149" t="s">
        <v>482</v>
      </c>
      <c r="D278" s="150" t="s">
        <v>210</v>
      </c>
      <c r="E278" s="151">
        <v>8</v>
      </c>
      <c r="F278" s="176"/>
      <c r="G278" s="152">
        <f>ROUND(E278*F278,2)</f>
        <v>0</v>
      </c>
    </row>
    <row r="279" spans="1:7" x14ac:dyDescent="0.2">
      <c r="A279" s="148"/>
      <c r="B279" s="148"/>
      <c r="C279" s="344" t="s">
        <v>483</v>
      </c>
      <c r="D279" s="345"/>
      <c r="E279" s="346"/>
      <c r="F279" s="347"/>
      <c r="G279" s="348"/>
    </row>
    <row r="280" spans="1:7" x14ac:dyDescent="0.2">
      <c r="A280" s="148">
        <v>97</v>
      </c>
      <c r="B280" s="148" t="s">
        <v>484</v>
      </c>
      <c r="C280" s="149" t="s">
        <v>485</v>
      </c>
      <c r="D280" s="150" t="s">
        <v>200</v>
      </c>
      <c r="E280" s="151">
        <v>0.59419999999999995</v>
      </c>
      <c r="F280" s="176"/>
      <c r="G280" s="152">
        <f>ROUND(E280*F280,2)</f>
        <v>0</v>
      </c>
    </row>
    <row r="281" spans="1:7" x14ac:dyDescent="0.2">
      <c r="A281" s="143" t="s">
        <v>84</v>
      </c>
      <c r="B281" s="143" t="s">
        <v>159</v>
      </c>
      <c r="C281" s="144" t="s">
        <v>160</v>
      </c>
      <c r="D281" s="145"/>
      <c r="E281" s="146"/>
      <c r="F281" s="147"/>
      <c r="G281" s="147">
        <f>SUMIF(AE282:AE291,"&lt;&gt;NOR",G282:G291)</f>
        <v>0</v>
      </c>
    </row>
    <row r="282" spans="1:7" x14ac:dyDescent="0.2">
      <c r="A282" s="148">
        <v>98</v>
      </c>
      <c r="B282" s="148" t="s">
        <v>486</v>
      </c>
      <c r="C282" s="149" t="s">
        <v>487</v>
      </c>
      <c r="D282" s="150" t="s">
        <v>88</v>
      </c>
      <c r="E282" s="151">
        <v>42.1</v>
      </c>
      <c r="F282" s="176"/>
      <c r="G282" s="152">
        <f>ROUND(E282*F282,2)</f>
        <v>0</v>
      </c>
    </row>
    <row r="283" spans="1:7" x14ac:dyDescent="0.2">
      <c r="A283" s="148"/>
      <c r="B283" s="148"/>
      <c r="C283" s="153" t="s">
        <v>488</v>
      </c>
      <c r="D283" s="154"/>
      <c r="E283" s="155">
        <v>42.1</v>
      </c>
      <c r="F283" s="152"/>
      <c r="G283" s="152"/>
    </row>
    <row r="284" spans="1:7" x14ac:dyDescent="0.2">
      <c r="A284" s="148">
        <v>99</v>
      </c>
      <c r="B284" s="148" t="s">
        <v>489</v>
      </c>
      <c r="C284" s="149" t="s">
        <v>490</v>
      </c>
      <c r="D284" s="150" t="s">
        <v>88</v>
      </c>
      <c r="E284" s="151">
        <v>42.1</v>
      </c>
      <c r="F284" s="176"/>
      <c r="G284" s="152">
        <f>ROUND(E284*F284,2)</f>
        <v>0</v>
      </c>
    </row>
    <row r="285" spans="1:7" x14ac:dyDescent="0.2">
      <c r="A285" s="148"/>
      <c r="B285" s="148"/>
      <c r="C285" s="153" t="s">
        <v>488</v>
      </c>
      <c r="D285" s="154"/>
      <c r="E285" s="155">
        <v>42.1</v>
      </c>
      <c r="F285" s="152"/>
      <c r="G285" s="152"/>
    </row>
    <row r="286" spans="1:7" x14ac:dyDescent="0.2">
      <c r="A286" s="148">
        <v>100</v>
      </c>
      <c r="B286" s="148" t="s">
        <v>491</v>
      </c>
      <c r="C286" s="149" t="s">
        <v>492</v>
      </c>
      <c r="D286" s="150" t="s">
        <v>88</v>
      </c>
      <c r="E286" s="151">
        <v>18</v>
      </c>
      <c r="F286" s="176"/>
      <c r="G286" s="152">
        <f>ROUND(E286*F286,2)</f>
        <v>0</v>
      </c>
    </row>
    <row r="287" spans="1:7" x14ac:dyDescent="0.2">
      <c r="A287" s="148">
        <v>101</v>
      </c>
      <c r="B287" s="148" t="s">
        <v>493</v>
      </c>
      <c r="C287" s="149" t="s">
        <v>494</v>
      </c>
      <c r="D287" s="150" t="s">
        <v>179</v>
      </c>
      <c r="E287" s="151">
        <v>0.36</v>
      </c>
      <c r="F287" s="176"/>
      <c r="G287" s="152">
        <f>ROUND(E287*F287,2)</f>
        <v>0</v>
      </c>
    </row>
    <row r="288" spans="1:7" x14ac:dyDescent="0.2">
      <c r="A288" s="148"/>
      <c r="B288" s="148"/>
      <c r="C288" s="153" t="s">
        <v>495</v>
      </c>
      <c r="D288" s="154"/>
      <c r="E288" s="155">
        <v>0.36</v>
      </c>
      <c r="F288" s="152"/>
      <c r="G288" s="152"/>
    </row>
    <row r="289" spans="1:7" ht="22.5" x14ac:dyDescent="0.2">
      <c r="A289" s="148">
        <v>102</v>
      </c>
      <c r="B289" s="148" t="s">
        <v>496</v>
      </c>
      <c r="C289" s="149" t="s">
        <v>497</v>
      </c>
      <c r="D289" s="150" t="s">
        <v>88</v>
      </c>
      <c r="E289" s="151">
        <v>18</v>
      </c>
      <c r="F289" s="176"/>
      <c r="G289" s="152">
        <f>ROUND(E289*F289,2)</f>
        <v>0</v>
      </c>
    </row>
    <row r="290" spans="1:7" x14ac:dyDescent="0.2">
      <c r="A290" s="148">
        <v>103</v>
      </c>
      <c r="B290" s="148" t="s">
        <v>498</v>
      </c>
      <c r="C290" s="149" t="s">
        <v>499</v>
      </c>
      <c r="D290" s="150" t="s">
        <v>88</v>
      </c>
      <c r="E290" s="151">
        <v>18</v>
      </c>
      <c r="F290" s="176"/>
      <c r="G290" s="152">
        <f>ROUND(E290*F290,2)</f>
        <v>0</v>
      </c>
    </row>
    <row r="291" spans="1:7" x14ac:dyDescent="0.2">
      <c r="A291" s="148">
        <v>104</v>
      </c>
      <c r="B291" s="148" t="s">
        <v>500</v>
      </c>
      <c r="C291" s="149" t="s">
        <v>501</v>
      </c>
      <c r="D291" s="150" t="s">
        <v>200</v>
      </c>
      <c r="E291" s="151">
        <v>0.21096000000000001</v>
      </c>
      <c r="F291" s="176"/>
      <c r="G291" s="152">
        <f>ROUND(E291*F291,2)</f>
        <v>0</v>
      </c>
    </row>
    <row r="292" spans="1:7" x14ac:dyDescent="0.2">
      <c r="A292" s="143" t="s">
        <v>84</v>
      </c>
      <c r="B292" s="143" t="s">
        <v>161</v>
      </c>
      <c r="C292" s="144" t="s">
        <v>162</v>
      </c>
      <c r="D292" s="145"/>
      <c r="E292" s="146"/>
      <c r="F292" s="147"/>
      <c r="G292" s="147">
        <f>SUMIF(AE293:AE297,"&lt;&gt;NOR",G293:G297)</f>
        <v>0</v>
      </c>
    </row>
    <row r="293" spans="1:7" x14ac:dyDescent="0.2">
      <c r="A293" s="148">
        <v>105</v>
      </c>
      <c r="B293" s="148" t="s">
        <v>502</v>
      </c>
      <c r="C293" s="149" t="s">
        <v>503</v>
      </c>
      <c r="D293" s="150" t="s">
        <v>210</v>
      </c>
      <c r="E293" s="151">
        <v>3</v>
      </c>
      <c r="F293" s="176"/>
      <c r="G293" s="152">
        <f>ROUND(E293*F293,2)</f>
        <v>0</v>
      </c>
    </row>
    <row r="294" spans="1:7" ht="22.5" x14ac:dyDescent="0.2">
      <c r="A294" s="148">
        <v>106</v>
      </c>
      <c r="B294" s="148" t="s">
        <v>504</v>
      </c>
      <c r="C294" s="149" t="s">
        <v>505</v>
      </c>
      <c r="D294" s="150" t="s">
        <v>210</v>
      </c>
      <c r="E294" s="151">
        <v>3</v>
      </c>
      <c r="F294" s="176"/>
      <c r="G294" s="152">
        <f>ROUND(E294*F294,2)</f>
        <v>0</v>
      </c>
    </row>
    <row r="295" spans="1:7" ht="12.75" customHeight="1" x14ac:dyDescent="0.2">
      <c r="A295" s="148"/>
      <c r="B295" s="148"/>
      <c r="C295" s="344" t="s">
        <v>506</v>
      </c>
      <c r="D295" s="345"/>
      <c r="E295" s="346"/>
      <c r="F295" s="347"/>
      <c r="G295" s="348"/>
    </row>
    <row r="296" spans="1:7" ht="24.75" customHeight="1" x14ac:dyDescent="0.2">
      <c r="A296" s="148"/>
      <c r="B296" s="148"/>
      <c r="C296" s="344" t="s">
        <v>507</v>
      </c>
      <c r="D296" s="345"/>
      <c r="E296" s="346"/>
      <c r="F296" s="347"/>
      <c r="G296" s="348"/>
    </row>
    <row r="297" spans="1:7" x14ac:dyDescent="0.2">
      <c r="A297" s="148">
        <v>107</v>
      </c>
      <c r="B297" s="148" t="s">
        <v>508</v>
      </c>
      <c r="C297" s="149" t="s">
        <v>509</v>
      </c>
      <c r="D297" s="150" t="s">
        <v>200</v>
      </c>
      <c r="E297" s="151">
        <v>8.1000000000000003E-2</v>
      </c>
      <c r="F297" s="176"/>
      <c r="G297" s="152">
        <f>ROUND(E297*F297,2)</f>
        <v>0</v>
      </c>
    </row>
    <row r="298" spans="1:7" x14ac:dyDescent="0.2">
      <c r="A298" s="143" t="s">
        <v>84</v>
      </c>
      <c r="B298" s="143" t="s">
        <v>163</v>
      </c>
      <c r="C298" s="144" t="s">
        <v>164</v>
      </c>
      <c r="D298" s="145"/>
      <c r="E298" s="146"/>
      <c r="F298" s="147"/>
      <c r="G298" s="147">
        <f>SUMIF(AE299:AE312,"&lt;&gt;NOR",G299:G312)</f>
        <v>0</v>
      </c>
    </row>
    <row r="299" spans="1:7" x14ac:dyDescent="0.2">
      <c r="A299" s="148">
        <v>108</v>
      </c>
      <c r="B299" s="148" t="s">
        <v>510</v>
      </c>
      <c r="C299" s="149" t="s">
        <v>511</v>
      </c>
      <c r="D299" s="150" t="s">
        <v>262</v>
      </c>
      <c r="E299" s="151">
        <v>64</v>
      </c>
      <c r="F299" s="176"/>
      <c r="G299" s="152">
        <f>ROUND(E299*F299,2)</f>
        <v>0</v>
      </c>
    </row>
    <row r="300" spans="1:7" x14ac:dyDescent="0.2">
      <c r="A300" s="148"/>
      <c r="B300" s="148"/>
      <c r="C300" s="153" t="s">
        <v>512</v>
      </c>
      <c r="D300" s="154"/>
      <c r="E300" s="155">
        <v>4</v>
      </c>
      <c r="F300" s="152"/>
      <c r="G300" s="152"/>
    </row>
    <row r="301" spans="1:7" x14ac:dyDescent="0.2">
      <c r="A301" s="148"/>
      <c r="B301" s="148"/>
      <c r="C301" s="153" t="s">
        <v>513</v>
      </c>
      <c r="D301" s="154"/>
      <c r="E301" s="155">
        <v>45</v>
      </c>
      <c r="F301" s="152"/>
      <c r="G301" s="152"/>
    </row>
    <row r="302" spans="1:7" x14ac:dyDescent="0.2">
      <c r="A302" s="148"/>
      <c r="B302" s="148"/>
      <c r="C302" s="153" t="s">
        <v>514</v>
      </c>
      <c r="D302" s="154"/>
      <c r="E302" s="155">
        <v>15</v>
      </c>
      <c r="F302" s="152"/>
      <c r="G302" s="152"/>
    </row>
    <row r="303" spans="1:7" x14ac:dyDescent="0.2">
      <c r="A303" s="148">
        <v>109</v>
      </c>
      <c r="B303" s="148" t="s">
        <v>515</v>
      </c>
      <c r="C303" s="149" t="s">
        <v>516</v>
      </c>
      <c r="D303" s="150" t="s">
        <v>262</v>
      </c>
      <c r="E303" s="151">
        <v>5</v>
      </c>
      <c r="F303" s="176"/>
      <c r="G303" s="152">
        <f>ROUND(E303*F303,2)</f>
        <v>0</v>
      </c>
    </row>
    <row r="304" spans="1:7" ht="50.25" customHeight="1" x14ac:dyDescent="0.2">
      <c r="A304" s="148"/>
      <c r="B304" s="148"/>
      <c r="C304" s="344" t="s">
        <v>517</v>
      </c>
      <c r="D304" s="345"/>
      <c r="E304" s="346"/>
      <c r="F304" s="347"/>
      <c r="G304" s="348"/>
    </row>
    <row r="305" spans="1:7" x14ac:dyDescent="0.2">
      <c r="A305" s="148">
        <v>110</v>
      </c>
      <c r="B305" s="148" t="s">
        <v>518</v>
      </c>
      <c r="C305" s="149" t="s">
        <v>519</v>
      </c>
      <c r="D305" s="150" t="s">
        <v>262</v>
      </c>
      <c r="E305" s="151">
        <v>5</v>
      </c>
      <c r="F305" s="176"/>
      <c r="G305" s="152">
        <f>ROUND(E305*F305,2)</f>
        <v>0</v>
      </c>
    </row>
    <row r="306" spans="1:7" ht="22.5" x14ac:dyDescent="0.2">
      <c r="A306" s="148">
        <v>111</v>
      </c>
      <c r="B306" s="148" t="s">
        <v>520</v>
      </c>
      <c r="C306" s="149" t="s">
        <v>521</v>
      </c>
      <c r="D306" s="150" t="s">
        <v>522</v>
      </c>
      <c r="E306" s="151">
        <v>2</v>
      </c>
      <c r="F306" s="176"/>
      <c r="G306" s="152">
        <f>ROUND(E306*F306,2)</f>
        <v>0</v>
      </c>
    </row>
    <row r="307" spans="1:7" ht="24" customHeight="1" x14ac:dyDescent="0.2">
      <c r="A307" s="148"/>
      <c r="B307" s="148"/>
      <c r="C307" s="344" t="s">
        <v>523</v>
      </c>
      <c r="D307" s="345"/>
      <c r="E307" s="346"/>
      <c r="F307" s="347"/>
      <c r="G307" s="348"/>
    </row>
    <row r="308" spans="1:7" ht="45" customHeight="1" x14ac:dyDescent="0.2">
      <c r="A308" s="148"/>
      <c r="B308" s="148"/>
      <c r="C308" s="344" t="s">
        <v>524</v>
      </c>
      <c r="D308" s="345"/>
      <c r="E308" s="346"/>
      <c r="F308" s="347"/>
      <c r="G308" s="348"/>
    </row>
    <row r="309" spans="1:7" ht="22.5" x14ac:dyDescent="0.2">
      <c r="A309" s="148">
        <v>112</v>
      </c>
      <c r="B309" s="148" t="s">
        <v>525</v>
      </c>
      <c r="C309" s="149" t="s">
        <v>526</v>
      </c>
      <c r="D309" s="150" t="s">
        <v>522</v>
      </c>
      <c r="E309" s="151">
        <v>1</v>
      </c>
      <c r="F309" s="176"/>
      <c r="G309" s="152">
        <f>ROUND(E309*F309,2)</f>
        <v>0</v>
      </c>
    </row>
    <row r="310" spans="1:7" ht="24.75" customHeight="1" x14ac:dyDescent="0.2">
      <c r="A310" s="148"/>
      <c r="B310" s="148"/>
      <c r="C310" s="344" t="s">
        <v>523</v>
      </c>
      <c r="D310" s="345"/>
      <c r="E310" s="346"/>
      <c r="F310" s="347"/>
      <c r="G310" s="348"/>
    </row>
    <row r="311" spans="1:7" ht="48.75" customHeight="1" x14ac:dyDescent="0.2">
      <c r="A311" s="148"/>
      <c r="B311" s="148"/>
      <c r="C311" s="344" t="s">
        <v>524</v>
      </c>
      <c r="D311" s="345"/>
      <c r="E311" s="346"/>
      <c r="F311" s="347"/>
      <c r="G311" s="348"/>
    </row>
    <row r="312" spans="1:7" x14ac:dyDescent="0.2">
      <c r="A312" s="148">
        <v>113</v>
      </c>
      <c r="B312" s="148" t="s">
        <v>527</v>
      </c>
      <c r="C312" s="149" t="s">
        <v>528</v>
      </c>
      <c r="D312" s="150" t="s">
        <v>200</v>
      </c>
      <c r="E312" s="151">
        <v>6.0499999999999998E-2</v>
      </c>
      <c r="F312" s="176"/>
      <c r="G312" s="152">
        <f>ROUND(E312*F312,2)</f>
        <v>0</v>
      </c>
    </row>
    <row r="313" spans="1:7" x14ac:dyDescent="0.2">
      <c r="A313" s="143" t="s">
        <v>84</v>
      </c>
      <c r="B313" s="143" t="s">
        <v>165</v>
      </c>
      <c r="C313" s="144" t="s">
        <v>166</v>
      </c>
      <c r="D313" s="145"/>
      <c r="E313" s="146"/>
      <c r="F313" s="147"/>
      <c r="G313" s="147">
        <f>SUMIF(AE314:AE320,"&lt;&gt;NOR",G314:G320)</f>
        <v>0</v>
      </c>
    </row>
    <row r="314" spans="1:7" x14ac:dyDescent="0.2">
      <c r="A314" s="148">
        <v>114</v>
      </c>
      <c r="B314" s="148" t="s">
        <v>529</v>
      </c>
      <c r="C314" s="149" t="s">
        <v>530</v>
      </c>
      <c r="D314" s="150" t="s">
        <v>88</v>
      </c>
      <c r="E314" s="151">
        <v>38.738</v>
      </c>
      <c r="F314" s="176"/>
      <c r="G314" s="152">
        <f>ROUND(E314*F314,2)</f>
        <v>0</v>
      </c>
    </row>
    <row r="315" spans="1:7" x14ac:dyDescent="0.2">
      <c r="A315" s="148"/>
      <c r="B315" s="148"/>
      <c r="C315" s="344" t="s">
        <v>531</v>
      </c>
      <c r="D315" s="345"/>
      <c r="E315" s="346"/>
      <c r="F315" s="347"/>
      <c r="G315" s="348"/>
    </row>
    <row r="316" spans="1:7" ht="22.5" x14ac:dyDescent="0.2">
      <c r="A316" s="148"/>
      <c r="B316" s="148"/>
      <c r="C316" s="153" t="s">
        <v>532</v>
      </c>
      <c r="D316" s="154"/>
      <c r="E316" s="155">
        <v>38.738</v>
      </c>
      <c r="F316" s="152"/>
      <c r="G316" s="152"/>
    </row>
    <row r="317" spans="1:7" x14ac:dyDescent="0.2">
      <c r="A317" s="148">
        <v>115</v>
      </c>
      <c r="B317" s="148" t="s">
        <v>533</v>
      </c>
      <c r="C317" s="149" t="s">
        <v>534</v>
      </c>
      <c r="D317" s="150" t="s">
        <v>88</v>
      </c>
      <c r="E317" s="151">
        <v>2.2050000000000001</v>
      </c>
      <c r="F317" s="176"/>
      <c r="G317" s="152">
        <f>ROUND(E317*F317,2)</f>
        <v>0</v>
      </c>
    </row>
    <row r="318" spans="1:7" x14ac:dyDescent="0.2">
      <c r="A318" s="148"/>
      <c r="B318" s="148"/>
      <c r="C318" s="153" t="s">
        <v>535</v>
      </c>
      <c r="D318" s="154"/>
      <c r="E318" s="155">
        <v>2.2050000000000001</v>
      </c>
      <c r="F318" s="152"/>
      <c r="G318" s="152"/>
    </row>
    <row r="319" spans="1:7" ht="22.5" x14ac:dyDescent="0.2">
      <c r="A319" s="148">
        <v>116</v>
      </c>
      <c r="B319" s="148" t="s">
        <v>536</v>
      </c>
      <c r="C319" s="149" t="s">
        <v>537</v>
      </c>
      <c r="D319" s="150" t="s">
        <v>88</v>
      </c>
      <c r="E319" s="151">
        <v>5.8000000000000007</v>
      </c>
      <c r="F319" s="176"/>
      <c r="G319" s="152">
        <f>ROUND(E319*F319,2)</f>
        <v>0</v>
      </c>
    </row>
    <row r="320" spans="1:7" x14ac:dyDescent="0.2">
      <c r="A320" s="148"/>
      <c r="B320" s="148"/>
      <c r="C320" s="153" t="s">
        <v>538</v>
      </c>
      <c r="D320" s="154"/>
      <c r="E320" s="155">
        <v>5.8</v>
      </c>
      <c r="F320" s="152"/>
      <c r="G320" s="152"/>
    </row>
    <row r="321" spans="1:7" x14ac:dyDescent="0.2">
      <c r="A321" s="143" t="s">
        <v>84</v>
      </c>
      <c r="B321" s="143" t="s">
        <v>167</v>
      </c>
      <c r="C321" s="144" t="s">
        <v>168</v>
      </c>
      <c r="D321" s="145"/>
      <c r="E321" s="146"/>
      <c r="F321" s="147"/>
      <c r="G321" s="147">
        <f>SUMIF(AE322:AE341,"&lt;&gt;NOR",G322:G341)</f>
        <v>0</v>
      </c>
    </row>
    <row r="322" spans="1:7" x14ac:dyDescent="0.2">
      <c r="A322" s="148">
        <v>117</v>
      </c>
      <c r="B322" s="148" t="s">
        <v>539</v>
      </c>
      <c r="C322" s="149" t="s">
        <v>540</v>
      </c>
      <c r="D322" s="150" t="s">
        <v>88</v>
      </c>
      <c r="E322" s="151">
        <v>60.519599999999997</v>
      </c>
      <c r="F322" s="176"/>
      <c r="G322" s="152">
        <f>ROUND(E322*F322,2)</f>
        <v>0</v>
      </c>
    </row>
    <row r="323" spans="1:7" x14ac:dyDescent="0.2">
      <c r="A323" s="148"/>
      <c r="B323" s="148"/>
      <c r="C323" s="153" t="s">
        <v>541</v>
      </c>
      <c r="D323" s="154"/>
      <c r="E323" s="155">
        <v>10.206</v>
      </c>
      <c r="F323" s="152"/>
      <c r="G323" s="152"/>
    </row>
    <row r="324" spans="1:7" x14ac:dyDescent="0.2">
      <c r="A324" s="148"/>
      <c r="B324" s="148"/>
      <c r="C324" s="153" t="s">
        <v>542</v>
      </c>
      <c r="D324" s="154"/>
      <c r="E324" s="155">
        <v>18.3</v>
      </c>
      <c r="F324" s="152"/>
      <c r="G324" s="152"/>
    </row>
    <row r="325" spans="1:7" x14ac:dyDescent="0.2">
      <c r="A325" s="148"/>
      <c r="B325" s="148"/>
      <c r="C325" s="153" t="s">
        <v>543</v>
      </c>
      <c r="D325" s="154"/>
      <c r="E325" s="155">
        <v>18.3</v>
      </c>
      <c r="F325" s="152"/>
      <c r="G325" s="152"/>
    </row>
    <row r="326" spans="1:7" x14ac:dyDescent="0.2">
      <c r="A326" s="148"/>
      <c r="B326" s="148"/>
      <c r="C326" s="153" t="s">
        <v>544</v>
      </c>
      <c r="D326" s="154"/>
      <c r="E326" s="155">
        <v>3</v>
      </c>
      <c r="F326" s="152"/>
      <c r="G326" s="152"/>
    </row>
    <row r="327" spans="1:7" x14ac:dyDescent="0.2">
      <c r="A327" s="148"/>
      <c r="B327" s="148"/>
      <c r="C327" s="153" t="s">
        <v>545</v>
      </c>
      <c r="D327" s="154"/>
      <c r="E327" s="155">
        <v>6</v>
      </c>
      <c r="F327" s="152"/>
      <c r="G327" s="152"/>
    </row>
    <row r="328" spans="1:7" x14ac:dyDescent="0.2">
      <c r="A328" s="148"/>
      <c r="B328" s="148"/>
      <c r="C328" s="153" t="s">
        <v>546</v>
      </c>
      <c r="D328" s="154"/>
      <c r="E328" s="155">
        <v>4.7135999999999996</v>
      </c>
      <c r="F328" s="152"/>
      <c r="G328" s="152"/>
    </row>
    <row r="329" spans="1:7" x14ac:dyDescent="0.2">
      <c r="A329" s="148">
        <v>118</v>
      </c>
      <c r="B329" s="148" t="s">
        <v>547</v>
      </c>
      <c r="C329" s="149" t="s">
        <v>548</v>
      </c>
      <c r="D329" s="150" t="s">
        <v>88</v>
      </c>
      <c r="E329" s="151">
        <v>60.519599999999997</v>
      </c>
      <c r="F329" s="176"/>
      <c r="G329" s="152">
        <f>ROUND(E329*F329,2)</f>
        <v>0</v>
      </c>
    </row>
    <row r="330" spans="1:7" x14ac:dyDescent="0.2">
      <c r="A330" s="148"/>
      <c r="B330" s="148"/>
      <c r="C330" s="153" t="s">
        <v>541</v>
      </c>
      <c r="D330" s="154"/>
      <c r="E330" s="155">
        <v>10.206</v>
      </c>
      <c r="F330" s="152"/>
      <c r="G330" s="152"/>
    </row>
    <row r="331" spans="1:7" x14ac:dyDescent="0.2">
      <c r="A331" s="148"/>
      <c r="B331" s="148"/>
      <c r="C331" s="153" t="s">
        <v>542</v>
      </c>
      <c r="D331" s="154"/>
      <c r="E331" s="155">
        <v>18.3</v>
      </c>
      <c r="F331" s="152"/>
      <c r="G331" s="152"/>
    </row>
    <row r="332" spans="1:7" x14ac:dyDescent="0.2">
      <c r="A332" s="148"/>
      <c r="B332" s="148"/>
      <c r="C332" s="153" t="s">
        <v>543</v>
      </c>
      <c r="D332" s="154"/>
      <c r="E332" s="155">
        <v>18.3</v>
      </c>
      <c r="F332" s="152"/>
      <c r="G332" s="152"/>
    </row>
    <row r="333" spans="1:7" x14ac:dyDescent="0.2">
      <c r="A333" s="148"/>
      <c r="B333" s="148"/>
      <c r="C333" s="153" t="s">
        <v>544</v>
      </c>
      <c r="D333" s="154"/>
      <c r="E333" s="155">
        <v>3</v>
      </c>
      <c r="F333" s="152"/>
      <c r="G333" s="152"/>
    </row>
    <row r="334" spans="1:7" x14ac:dyDescent="0.2">
      <c r="A334" s="148"/>
      <c r="B334" s="148"/>
      <c r="C334" s="153" t="s">
        <v>545</v>
      </c>
      <c r="D334" s="154"/>
      <c r="E334" s="155">
        <v>6</v>
      </c>
      <c r="F334" s="152"/>
      <c r="G334" s="152"/>
    </row>
    <row r="335" spans="1:7" x14ac:dyDescent="0.2">
      <c r="A335" s="148"/>
      <c r="B335" s="148"/>
      <c r="C335" s="153" t="s">
        <v>546</v>
      </c>
      <c r="D335" s="154"/>
      <c r="E335" s="155">
        <v>4.7135999999999996</v>
      </c>
      <c r="F335" s="152"/>
      <c r="G335" s="152"/>
    </row>
    <row r="336" spans="1:7" x14ac:dyDescent="0.2">
      <c r="A336" s="148">
        <v>119</v>
      </c>
      <c r="B336" s="148" t="s">
        <v>549</v>
      </c>
      <c r="C336" s="149" t="s">
        <v>550</v>
      </c>
      <c r="D336" s="150" t="s">
        <v>88</v>
      </c>
      <c r="E336" s="151">
        <v>45.71</v>
      </c>
      <c r="F336" s="176"/>
      <c r="G336" s="152">
        <f>ROUND(E336*F336,2)</f>
        <v>0</v>
      </c>
    </row>
    <row r="337" spans="1:7" x14ac:dyDescent="0.2">
      <c r="A337" s="148"/>
      <c r="B337" s="148"/>
      <c r="C337" s="153" t="s">
        <v>329</v>
      </c>
      <c r="D337" s="154"/>
      <c r="E337" s="155">
        <v>3.6</v>
      </c>
      <c r="F337" s="152"/>
      <c r="G337" s="152"/>
    </row>
    <row r="338" spans="1:7" x14ac:dyDescent="0.2">
      <c r="A338" s="148"/>
      <c r="B338" s="148"/>
      <c r="C338" s="153" t="s">
        <v>335</v>
      </c>
      <c r="D338" s="154"/>
      <c r="E338" s="155">
        <v>4.7</v>
      </c>
      <c r="F338" s="152"/>
      <c r="G338" s="152"/>
    </row>
    <row r="339" spans="1:7" x14ac:dyDescent="0.2">
      <c r="A339" s="148"/>
      <c r="B339" s="148"/>
      <c r="C339" s="153" t="s">
        <v>551</v>
      </c>
      <c r="D339" s="154"/>
      <c r="E339" s="155">
        <v>14.505000000000001</v>
      </c>
      <c r="F339" s="152"/>
      <c r="G339" s="152"/>
    </row>
    <row r="340" spans="1:7" x14ac:dyDescent="0.2">
      <c r="A340" s="148"/>
      <c r="B340" s="148"/>
      <c r="C340" s="153" t="s">
        <v>552</v>
      </c>
      <c r="D340" s="154"/>
      <c r="E340" s="155">
        <v>14.505000000000001</v>
      </c>
      <c r="F340" s="152"/>
      <c r="G340" s="152"/>
    </row>
    <row r="341" spans="1:7" x14ac:dyDescent="0.2">
      <c r="A341" s="148"/>
      <c r="B341" s="148"/>
      <c r="C341" s="153" t="s">
        <v>553</v>
      </c>
      <c r="D341" s="154"/>
      <c r="E341" s="155">
        <v>8.4</v>
      </c>
      <c r="F341" s="152"/>
      <c r="G341" s="152"/>
    </row>
    <row r="342" spans="1:7" x14ac:dyDescent="0.2">
      <c r="A342" s="143" t="s">
        <v>84</v>
      </c>
      <c r="B342" s="143" t="s">
        <v>169</v>
      </c>
      <c r="C342" s="144" t="s">
        <v>170</v>
      </c>
      <c r="D342" s="145"/>
      <c r="E342" s="146"/>
      <c r="F342" s="147"/>
      <c r="G342" s="147">
        <f>SUMIF(AE343:AE351,"&lt;&gt;NOR",G343:G351)</f>
        <v>0</v>
      </c>
    </row>
    <row r="343" spans="1:7" x14ac:dyDescent="0.2">
      <c r="A343" s="148">
        <v>120</v>
      </c>
      <c r="B343" s="148" t="s">
        <v>554</v>
      </c>
      <c r="C343" s="149" t="s">
        <v>555</v>
      </c>
      <c r="D343" s="150" t="s">
        <v>210</v>
      </c>
      <c r="E343" s="151">
        <v>1</v>
      </c>
      <c r="F343" s="176"/>
      <c r="G343" s="152">
        <f>ROUND(E343*F343,2)</f>
        <v>0</v>
      </c>
    </row>
    <row r="344" spans="1:7" ht="24" customHeight="1" x14ac:dyDescent="0.2">
      <c r="A344" s="148"/>
      <c r="B344" s="148"/>
      <c r="C344" s="344" t="s">
        <v>556</v>
      </c>
      <c r="D344" s="345"/>
      <c r="E344" s="346"/>
      <c r="F344" s="347"/>
      <c r="G344" s="348"/>
    </row>
    <row r="345" spans="1:7" x14ac:dyDescent="0.2">
      <c r="A345" s="148">
        <v>121</v>
      </c>
      <c r="B345" s="148" t="s">
        <v>557</v>
      </c>
      <c r="C345" s="149" t="s">
        <v>558</v>
      </c>
      <c r="D345" s="150" t="s">
        <v>270</v>
      </c>
      <c r="E345" s="151">
        <v>14.5</v>
      </c>
      <c r="F345" s="176"/>
      <c r="G345" s="152">
        <f>ROUND(E345*F345,2)</f>
        <v>0</v>
      </c>
    </row>
    <row r="346" spans="1:7" ht="22.5" x14ac:dyDescent="0.2">
      <c r="A346" s="148">
        <v>122</v>
      </c>
      <c r="B346" s="148" t="s">
        <v>559</v>
      </c>
      <c r="C346" s="149" t="s">
        <v>560</v>
      </c>
      <c r="D346" s="150" t="s">
        <v>270</v>
      </c>
      <c r="E346" s="151">
        <v>15.950000000000001</v>
      </c>
      <c r="F346" s="176"/>
      <c r="G346" s="152">
        <f>ROUND(E346*F346,2)</f>
        <v>0</v>
      </c>
    </row>
    <row r="347" spans="1:7" x14ac:dyDescent="0.2">
      <c r="A347" s="148"/>
      <c r="B347" s="148"/>
      <c r="C347" s="153" t="s">
        <v>561</v>
      </c>
      <c r="D347" s="154"/>
      <c r="E347" s="155">
        <v>15.95</v>
      </c>
      <c r="F347" s="152"/>
      <c r="G347" s="152"/>
    </row>
    <row r="348" spans="1:7" x14ac:dyDescent="0.2">
      <c r="A348" s="148">
        <v>123</v>
      </c>
      <c r="B348" s="148" t="s">
        <v>562</v>
      </c>
      <c r="C348" s="149" t="s">
        <v>563</v>
      </c>
      <c r="D348" s="150" t="s">
        <v>270</v>
      </c>
      <c r="E348" s="151">
        <v>14.5</v>
      </c>
      <c r="F348" s="176"/>
      <c r="G348" s="152">
        <f>ROUND(E348*F348,2)</f>
        <v>0</v>
      </c>
    </row>
    <row r="349" spans="1:7" ht="22.5" x14ac:dyDescent="0.2">
      <c r="A349" s="148">
        <v>124</v>
      </c>
      <c r="B349" s="148" t="s">
        <v>564</v>
      </c>
      <c r="C349" s="149" t="s">
        <v>565</v>
      </c>
      <c r="D349" s="150" t="s">
        <v>210</v>
      </c>
      <c r="E349" s="151">
        <v>1</v>
      </c>
      <c r="F349" s="176"/>
      <c r="G349" s="152">
        <f>ROUND(E349*F349,2)</f>
        <v>0</v>
      </c>
    </row>
    <row r="350" spans="1:7" x14ac:dyDescent="0.2">
      <c r="A350" s="148">
        <v>125</v>
      </c>
      <c r="B350" s="148" t="s">
        <v>566</v>
      </c>
      <c r="C350" s="149" t="s">
        <v>567</v>
      </c>
      <c r="D350" s="150" t="s">
        <v>210</v>
      </c>
      <c r="E350" s="151">
        <v>3</v>
      </c>
      <c r="F350" s="176"/>
      <c r="G350" s="152">
        <f>ROUND(E350*F350,2)</f>
        <v>0</v>
      </c>
    </row>
    <row r="351" spans="1:7" ht="35.25" customHeight="1" x14ac:dyDescent="0.2">
      <c r="A351" s="148"/>
      <c r="B351" s="148"/>
      <c r="C351" s="344" t="s">
        <v>568</v>
      </c>
      <c r="D351" s="345"/>
      <c r="E351" s="346"/>
      <c r="F351" s="347"/>
      <c r="G351" s="348"/>
    </row>
    <row r="352" spans="1:7" x14ac:dyDescent="0.2">
      <c r="A352" s="143" t="s">
        <v>84</v>
      </c>
      <c r="B352" s="143" t="s">
        <v>171</v>
      </c>
      <c r="C352" s="144" t="s">
        <v>172</v>
      </c>
      <c r="D352" s="145"/>
      <c r="E352" s="146"/>
      <c r="F352" s="147"/>
      <c r="G352" s="147">
        <f>SUMIF(AE353:AE358,"&lt;&gt;NOR",G353:G358)</f>
        <v>0</v>
      </c>
    </row>
    <row r="353" spans="1:12" x14ac:dyDescent="0.2">
      <c r="A353" s="156">
        <v>126</v>
      </c>
      <c r="B353" s="156" t="s">
        <v>569</v>
      </c>
      <c r="C353" s="157" t="s">
        <v>570</v>
      </c>
      <c r="D353" s="158" t="s">
        <v>210</v>
      </c>
      <c r="E353" s="159">
        <v>7</v>
      </c>
      <c r="F353" s="177"/>
      <c r="G353" s="160">
        <f>ROUND(E353*F353,2)</f>
        <v>0</v>
      </c>
    </row>
    <row r="354" spans="1:12" x14ac:dyDescent="0.2">
      <c r="A354" s="148">
        <v>127</v>
      </c>
      <c r="B354" s="148" t="s">
        <v>571</v>
      </c>
      <c r="C354" s="149" t="s">
        <v>572</v>
      </c>
      <c r="D354" s="150" t="s">
        <v>210</v>
      </c>
      <c r="E354" s="151">
        <v>2</v>
      </c>
      <c r="F354" s="176"/>
      <c r="G354" s="152">
        <f>ROUND(E354*F354,2)</f>
        <v>0</v>
      </c>
    </row>
    <row r="355" spans="1:12" x14ac:dyDescent="0.2">
      <c r="A355" s="148"/>
      <c r="B355" s="148"/>
      <c r="C355" s="153" t="s">
        <v>573</v>
      </c>
      <c r="D355" s="154"/>
      <c r="E355" s="155">
        <v>1</v>
      </c>
      <c r="F355" s="152"/>
      <c r="G355" s="152"/>
    </row>
    <row r="356" spans="1:12" x14ac:dyDescent="0.2">
      <c r="A356" s="148"/>
      <c r="B356" s="148"/>
      <c r="C356" s="153" t="s">
        <v>574</v>
      </c>
      <c r="D356" s="154"/>
      <c r="E356" s="155">
        <v>1</v>
      </c>
      <c r="F356" s="152"/>
      <c r="G356" s="152"/>
    </row>
    <row r="357" spans="1:12" x14ac:dyDescent="0.2">
      <c r="A357" s="148">
        <v>128</v>
      </c>
      <c r="B357" s="148" t="s">
        <v>575</v>
      </c>
      <c r="C357" s="149" t="s">
        <v>576</v>
      </c>
      <c r="D357" s="150" t="s">
        <v>67</v>
      </c>
      <c r="E357" s="151">
        <v>1</v>
      </c>
      <c r="F357" s="176"/>
      <c r="G357" s="152">
        <f>ROUND(E357*F357,2)</f>
        <v>0</v>
      </c>
    </row>
    <row r="358" spans="1:12" ht="46.5" customHeight="1" x14ac:dyDescent="0.2">
      <c r="A358" s="165"/>
      <c r="B358" s="165"/>
      <c r="C358" s="349" t="s">
        <v>577</v>
      </c>
      <c r="D358" s="350"/>
      <c r="E358" s="351"/>
      <c r="F358" s="352"/>
      <c r="G358" s="353"/>
    </row>
    <row r="359" spans="1:12" x14ac:dyDescent="0.2">
      <c r="D359" s="114"/>
    </row>
    <row r="360" spans="1:12" x14ac:dyDescent="0.2">
      <c r="A360" s="341" t="s">
        <v>26</v>
      </c>
      <c r="B360" s="361"/>
      <c r="C360" s="361"/>
      <c r="D360" s="361"/>
      <c r="E360" s="361"/>
      <c r="F360" s="361"/>
      <c r="G360" s="362">
        <f>G8+G31+G40+G45+G51+G132+G135+G139+G142+G152+G165+G175+G185+G188+G196+G215+G222+G230+G239+G281+G292+G298+G313+G321+G342+G352</f>
        <v>0</v>
      </c>
      <c r="H360" s="363"/>
      <c r="I360" s="363"/>
      <c r="J360" s="363"/>
      <c r="K360" s="363"/>
      <c r="L360" s="364"/>
    </row>
    <row r="361" spans="1:12" x14ac:dyDescent="0.2">
      <c r="D361" s="114"/>
    </row>
    <row r="362" spans="1:12" x14ac:dyDescent="0.2">
      <c r="D362" s="114"/>
    </row>
    <row r="363" spans="1:12" x14ac:dyDescent="0.2">
      <c r="D363" s="114"/>
    </row>
    <row r="364" spans="1:12" x14ac:dyDescent="0.2">
      <c r="D364" s="114"/>
    </row>
    <row r="365" spans="1:12" x14ac:dyDescent="0.2">
      <c r="D365" s="114"/>
    </row>
    <row r="366" spans="1:12" x14ac:dyDescent="0.2">
      <c r="D366" s="114"/>
    </row>
    <row r="367" spans="1:12" x14ac:dyDescent="0.2">
      <c r="D367" s="114"/>
    </row>
    <row r="368" spans="1:12"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row r="5001" spans="4:4" x14ac:dyDescent="0.2">
      <c r="D5001" s="114"/>
    </row>
  </sheetData>
  <sheetProtection algorithmName="SHA-512" hashValue="0hFb9z7rIfO6mAHllBXo+RLxhh5rPh8vGV0L0TV3QOZY7b5ViiDODN1/2km+Ti18hWw6KA2slpBmsXqs4MU1EA==" saltValue="dnjDfTooRQwQkOoGG2Ev5Q==" spinCount="100000" sheet="1" objects="1" scenarios="1"/>
  <mergeCells count="85">
    <mergeCell ref="C44:G44"/>
    <mergeCell ref="A1:G1"/>
    <mergeCell ref="C2:G2"/>
    <mergeCell ref="C3:G3"/>
    <mergeCell ref="C4:G4"/>
    <mergeCell ref="C21:G21"/>
    <mergeCell ref="C68:G68"/>
    <mergeCell ref="C53:G53"/>
    <mergeCell ref="C57:G57"/>
    <mergeCell ref="C58:G58"/>
    <mergeCell ref="C59:G59"/>
    <mergeCell ref="C60:G60"/>
    <mergeCell ref="C61:G61"/>
    <mergeCell ref="C62:G62"/>
    <mergeCell ref="C63:G63"/>
    <mergeCell ref="C64:G64"/>
    <mergeCell ref="C65:G65"/>
    <mergeCell ref="C67:G67"/>
    <mergeCell ref="C81:G81"/>
    <mergeCell ref="C69:G69"/>
    <mergeCell ref="C70:G70"/>
    <mergeCell ref="C71:G71"/>
    <mergeCell ref="C72:G72"/>
    <mergeCell ref="C73:G73"/>
    <mergeCell ref="C74:G74"/>
    <mergeCell ref="C75:G75"/>
    <mergeCell ref="C76:G76"/>
    <mergeCell ref="C78:G78"/>
    <mergeCell ref="C79:G79"/>
    <mergeCell ref="C80:G80"/>
    <mergeCell ref="C94:G94"/>
    <mergeCell ref="C82:G82"/>
    <mergeCell ref="C83:G83"/>
    <mergeCell ref="C84:G84"/>
    <mergeCell ref="C85:G85"/>
    <mergeCell ref="C86:G86"/>
    <mergeCell ref="C87:G87"/>
    <mergeCell ref="C89:G89"/>
    <mergeCell ref="C90:G90"/>
    <mergeCell ref="C91:G91"/>
    <mergeCell ref="C92:G92"/>
    <mergeCell ref="C93:G93"/>
    <mergeCell ref="C126:G126"/>
    <mergeCell ref="C95:G95"/>
    <mergeCell ref="C96:G96"/>
    <mergeCell ref="C97:G97"/>
    <mergeCell ref="C99:G99"/>
    <mergeCell ref="C101:G101"/>
    <mergeCell ref="C104:G104"/>
    <mergeCell ref="C107:G107"/>
    <mergeCell ref="C109:G109"/>
    <mergeCell ref="C112:G112"/>
    <mergeCell ref="C115:G115"/>
    <mergeCell ref="C117:G117"/>
    <mergeCell ref="C235:G235"/>
    <mergeCell ref="C127:G127"/>
    <mergeCell ref="C128:G128"/>
    <mergeCell ref="C129:G129"/>
    <mergeCell ref="C130:G130"/>
    <mergeCell ref="C138:G138"/>
    <mergeCell ref="C154:G154"/>
    <mergeCell ref="C156:G156"/>
    <mergeCell ref="C198:G198"/>
    <mergeCell ref="C202:G202"/>
    <mergeCell ref="C228:G228"/>
    <mergeCell ref="C229:G229"/>
    <mergeCell ref="C310:G310"/>
    <mergeCell ref="C243:G243"/>
    <mergeCell ref="C249:G249"/>
    <mergeCell ref="C253:G253"/>
    <mergeCell ref="C263:G263"/>
    <mergeCell ref="C266:G266"/>
    <mergeCell ref="C279:G279"/>
    <mergeCell ref="C295:G295"/>
    <mergeCell ref="C296:G296"/>
    <mergeCell ref="C304:G304"/>
    <mergeCell ref="C307:G307"/>
    <mergeCell ref="C308:G308"/>
    <mergeCell ref="A360:F360"/>
    <mergeCell ref="G360:L360"/>
    <mergeCell ref="C311:G311"/>
    <mergeCell ref="C315:G315"/>
    <mergeCell ref="C344:G344"/>
    <mergeCell ref="C351:G351"/>
    <mergeCell ref="C358:G358"/>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7" zoomScale="80" zoomScaleNormal="80" workbookViewId="0">
      <selection activeCell="B21" sqref="B21"/>
    </sheetView>
  </sheetViews>
  <sheetFormatPr defaultRowHeight="12.75" x14ac:dyDescent="0.2"/>
  <cols>
    <col min="1" max="1" width="7.42578125" customWidth="1"/>
    <col min="2" max="2" width="48.85546875" customWidth="1"/>
    <col min="3" max="3" width="10" customWidth="1"/>
    <col min="4" max="4" width="9.42578125" customWidth="1"/>
    <col min="5" max="8" width="16.28515625" customWidth="1"/>
    <col min="9" max="9" width="18.140625" customWidth="1"/>
  </cols>
  <sheetData>
    <row r="1" spans="1:11" x14ac:dyDescent="0.2">
      <c r="A1" s="185"/>
      <c r="B1" s="185"/>
      <c r="C1" s="185"/>
      <c r="D1" s="185"/>
      <c r="E1" s="185"/>
      <c r="F1" s="185"/>
      <c r="G1" s="185"/>
      <c r="H1" s="185"/>
      <c r="I1" s="185"/>
      <c r="J1" s="185"/>
      <c r="K1" s="185"/>
    </row>
    <row r="2" spans="1:11" ht="15" x14ac:dyDescent="0.2">
      <c r="A2" s="186"/>
      <c r="B2" s="367" t="s">
        <v>79</v>
      </c>
      <c r="C2" s="367"/>
      <c r="D2" s="367"/>
      <c r="E2" s="367"/>
      <c r="F2" s="367"/>
      <c r="G2" s="187"/>
      <c r="H2" s="187"/>
      <c r="I2" s="188"/>
      <c r="J2" s="185"/>
      <c r="K2" s="185"/>
    </row>
    <row r="3" spans="1:11" ht="15" x14ac:dyDescent="0.2">
      <c r="A3" s="189"/>
      <c r="B3" s="368" t="s">
        <v>81</v>
      </c>
      <c r="C3" s="368"/>
      <c r="D3" s="368"/>
      <c r="E3" s="368"/>
      <c r="F3" s="368"/>
      <c r="G3" s="190"/>
      <c r="H3" s="190"/>
      <c r="I3" s="191"/>
      <c r="J3" s="185"/>
      <c r="K3" s="185"/>
    </row>
    <row r="4" spans="1:11" ht="15" x14ac:dyDescent="0.2">
      <c r="A4" s="192" t="s">
        <v>83</v>
      </c>
      <c r="B4" s="369" t="s">
        <v>37</v>
      </c>
      <c r="C4" s="369"/>
      <c r="D4" s="369"/>
      <c r="E4" s="369"/>
      <c r="F4" s="369"/>
      <c r="G4" s="193"/>
      <c r="H4" s="193"/>
      <c r="I4" s="194"/>
      <c r="J4" s="185"/>
      <c r="K4" s="185"/>
    </row>
    <row r="5" spans="1:11" ht="13.5" thickBot="1" x14ac:dyDescent="0.25">
      <c r="A5" s="185"/>
      <c r="B5" s="185"/>
      <c r="C5" s="185"/>
      <c r="D5" s="185"/>
      <c r="E5" s="185"/>
      <c r="F5" s="185"/>
      <c r="G5" s="185"/>
      <c r="H5" s="185"/>
      <c r="I5" s="185"/>
      <c r="J5" s="185"/>
      <c r="K5" s="185"/>
    </row>
    <row r="6" spans="1:11" ht="15" x14ac:dyDescent="0.25">
      <c r="A6" s="195"/>
      <c r="B6" s="196" t="s">
        <v>48</v>
      </c>
      <c r="C6" s="365" t="s">
        <v>578</v>
      </c>
      <c r="D6" s="366"/>
      <c r="E6" s="197" t="s">
        <v>579</v>
      </c>
      <c r="F6" s="198" t="s">
        <v>579</v>
      </c>
      <c r="G6" s="199" t="s">
        <v>26</v>
      </c>
      <c r="H6" s="200" t="s">
        <v>26</v>
      </c>
      <c r="I6" s="201" t="s">
        <v>579</v>
      </c>
      <c r="J6" s="185"/>
      <c r="K6" s="185"/>
    </row>
    <row r="7" spans="1:11" ht="15.75" thickBot="1" x14ac:dyDescent="0.3">
      <c r="A7" s="202"/>
      <c r="B7" s="203" t="s">
        <v>580</v>
      </c>
      <c r="C7" s="204" t="s">
        <v>581</v>
      </c>
      <c r="D7" s="205" t="s">
        <v>582</v>
      </c>
      <c r="E7" s="206" t="s">
        <v>583</v>
      </c>
      <c r="F7" s="204" t="s">
        <v>584</v>
      </c>
      <c r="G7" s="207" t="s">
        <v>585</v>
      </c>
      <c r="H7" s="208" t="s">
        <v>28</v>
      </c>
      <c r="I7" s="209" t="s">
        <v>26</v>
      </c>
      <c r="J7" s="185"/>
      <c r="K7" s="185"/>
    </row>
    <row r="8" spans="1:11" ht="16.5" thickTop="1" thickBot="1" x14ac:dyDescent="0.3">
      <c r="A8" s="210" t="s">
        <v>586</v>
      </c>
      <c r="B8" s="211"/>
      <c r="C8" s="212"/>
      <c r="D8" s="212"/>
      <c r="E8" s="213"/>
      <c r="F8" s="214"/>
      <c r="G8" s="212"/>
      <c r="H8" s="212"/>
      <c r="I8" s="215"/>
      <c r="J8" s="185"/>
      <c r="K8" s="185"/>
    </row>
    <row r="9" spans="1:11" ht="15" x14ac:dyDescent="0.25">
      <c r="A9" s="216"/>
      <c r="B9" s="217" t="s">
        <v>586</v>
      </c>
      <c r="C9" s="218"/>
      <c r="D9" s="219"/>
      <c r="E9" s="220"/>
      <c r="F9" s="221"/>
      <c r="G9" s="222"/>
      <c r="H9" s="223"/>
      <c r="I9" s="224"/>
      <c r="J9" s="185"/>
      <c r="K9" s="185"/>
    </row>
    <row r="10" spans="1:11" ht="15" x14ac:dyDescent="0.25">
      <c r="A10" s="225">
        <v>1</v>
      </c>
      <c r="B10" s="226" t="s">
        <v>587</v>
      </c>
      <c r="C10" s="227">
        <v>12</v>
      </c>
      <c r="D10" s="228" t="s">
        <v>262</v>
      </c>
      <c r="E10" s="179"/>
      <c r="F10" s="180"/>
      <c r="G10" s="229">
        <f>C10*E10</f>
        <v>0</v>
      </c>
      <c r="H10" s="230">
        <f>C10*F10</f>
        <v>0</v>
      </c>
      <c r="I10" s="231">
        <f>G10+H10</f>
        <v>0</v>
      </c>
      <c r="J10" s="185"/>
      <c r="K10" s="185"/>
    </row>
    <row r="11" spans="1:11" ht="15" x14ac:dyDescent="0.25">
      <c r="A11" s="225">
        <v>2</v>
      </c>
      <c r="B11" s="226" t="s">
        <v>588</v>
      </c>
      <c r="C11" s="227">
        <v>30</v>
      </c>
      <c r="D11" s="228" t="s">
        <v>522</v>
      </c>
      <c r="E11" s="179"/>
      <c r="F11" s="180"/>
      <c r="G11" s="229">
        <f t="shared" ref="G11:G23" si="0">C11*E11</f>
        <v>0</v>
      </c>
      <c r="H11" s="230">
        <f t="shared" ref="H11:H23" si="1">C11*F11</f>
        <v>0</v>
      </c>
      <c r="I11" s="231">
        <f t="shared" ref="I11:I23" si="2">G11+H11</f>
        <v>0</v>
      </c>
      <c r="J11" s="185"/>
      <c r="K11" s="185"/>
    </row>
    <row r="12" spans="1:11" ht="15" x14ac:dyDescent="0.25">
      <c r="A12" s="225">
        <v>3</v>
      </c>
      <c r="B12" s="226" t="s">
        <v>589</v>
      </c>
      <c r="C12" s="227">
        <v>14</v>
      </c>
      <c r="D12" s="228" t="s">
        <v>522</v>
      </c>
      <c r="E12" s="179"/>
      <c r="F12" s="180"/>
      <c r="G12" s="229">
        <f t="shared" si="0"/>
        <v>0</v>
      </c>
      <c r="H12" s="230">
        <f t="shared" si="1"/>
        <v>0</v>
      </c>
      <c r="I12" s="231">
        <f t="shared" si="2"/>
        <v>0</v>
      </c>
      <c r="J12" s="185"/>
      <c r="K12" s="185"/>
    </row>
    <row r="13" spans="1:11" ht="15" x14ac:dyDescent="0.25">
      <c r="A13" s="225">
        <v>4</v>
      </c>
      <c r="B13" s="232" t="s">
        <v>590</v>
      </c>
      <c r="C13" s="227">
        <v>6</v>
      </c>
      <c r="D13" s="228" t="s">
        <v>522</v>
      </c>
      <c r="E13" s="179"/>
      <c r="F13" s="180"/>
      <c r="G13" s="229">
        <f t="shared" si="0"/>
        <v>0</v>
      </c>
      <c r="H13" s="230">
        <f t="shared" si="1"/>
        <v>0</v>
      </c>
      <c r="I13" s="231">
        <f t="shared" si="2"/>
        <v>0</v>
      </c>
      <c r="J13" s="185"/>
      <c r="K13" s="185"/>
    </row>
    <row r="14" spans="1:11" ht="15" x14ac:dyDescent="0.25">
      <c r="A14" s="225">
        <v>5</v>
      </c>
      <c r="B14" s="226" t="s">
        <v>591</v>
      </c>
      <c r="C14" s="227">
        <v>8</v>
      </c>
      <c r="D14" s="228" t="s">
        <v>522</v>
      </c>
      <c r="E14" s="179"/>
      <c r="F14" s="180"/>
      <c r="G14" s="229">
        <f t="shared" si="0"/>
        <v>0</v>
      </c>
      <c r="H14" s="230">
        <f t="shared" si="1"/>
        <v>0</v>
      </c>
      <c r="I14" s="231">
        <f t="shared" si="2"/>
        <v>0</v>
      </c>
      <c r="J14" s="185"/>
      <c r="K14" s="185"/>
    </row>
    <row r="15" spans="1:11" ht="15" x14ac:dyDescent="0.25">
      <c r="A15" s="225">
        <v>6</v>
      </c>
      <c r="B15" s="226" t="s">
        <v>592</v>
      </c>
      <c r="C15" s="227">
        <v>6</v>
      </c>
      <c r="D15" s="228" t="s">
        <v>522</v>
      </c>
      <c r="E15" s="179"/>
      <c r="F15" s="180"/>
      <c r="G15" s="229">
        <f t="shared" si="0"/>
        <v>0</v>
      </c>
      <c r="H15" s="230">
        <f t="shared" si="1"/>
        <v>0</v>
      </c>
      <c r="I15" s="231">
        <f t="shared" si="2"/>
        <v>0</v>
      </c>
      <c r="J15" s="185"/>
      <c r="K15" s="185"/>
    </row>
    <row r="16" spans="1:11" ht="15" x14ac:dyDescent="0.25">
      <c r="A16" s="225">
        <v>7</v>
      </c>
      <c r="B16" s="233" t="s">
        <v>593</v>
      </c>
      <c r="C16" s="227">
        <v>12</v>
      </c>
      <c r="D16" s="228" t="s">
        <v>270</v>
      </c>
      <c r="E16" s="179"/>
      <c r="F16" s="181"/>
      <c r="G16" s="229">
        <f t="shared" ref="G16:G22" si="3">C16*E16</f>
        <v>0</v>
      </c>
      <c r="H16" s="230">
        <f t="shared" ref="H16:H22" si="4">C16*F16</f>
        <v>0</v>
      </c>
      <c r="I16" s="231">
        <f t="shared" ref="I16:I22" si="5">G16+H16</f>
        <v>0</v>
      </c>
      <c r="J16" s="185"/>
      <c r="K16" s="185"/>
    </row>
    <row r="17" spans="1:11" ht="15" x14ac:dyDescent="0.25">
      <c r="A17" s="225">
        <v>8</v>
      </c>
      <c r="B17" s="232" t="s">
        <v>594</v>
      </c>
      <c r="C17" s="227">
        <v>60</v>
      </c>
      <c r="D17" s="228" t="s">
        <v>262</v>
      </c>
      <c r="E17" s="179"/>
      <c r="F17" s="181"/>
      <c r="G17" s="229">
        <f t="shared" si="3"/>
        <v>0</v>
      </c>
      <c r="H17" s="230">
        <f t="shared" si="4"/>
        <v>0</v>
      </c>
      <c r="I17" s="231">
        <f t="shared" si="5"/>
        <v>0</v>
      </c>
      <c r="J17" s="185"/>
      <c r="K17" s="185"/>
    </row>
    <row r="18" spans="1:11" ht="15" x14ac:dyDescent="0.25">
      <c r="A18" s="225">
        <v>9</v>
      </c>
      <c r="B18" s="226" t="s">
        <v>595</v>
      </c>
      <c r="C18" s="227">
        <v>8</v>
      </c>
      <c r="D18" s="228" t="s">
        <v>522</v>
      </c>
      <c r="E18" s="179"/>
      <c r="F18" s="181"/>
      <c r="G18" s="229">
        <f t="shared" si="3"/>
        <v>0</v>
      </c>
      <c r="H18" s="230">
        <f t="shared" si="4"/>
        <v>0</v>
      </c>
      <c r="I18" s="231">
        <f t="shared" si="5"/>
        <v>0</v>
      </c>
      <c r="J18" s="185"/>
      <c r="K18" s="185"/>
    </row>
    <row r="19" spans="1:11" ht="15" x14ac:dyDescent="0.25">
      <c r="A19" s="225">
        <v>10</v>
      </c>
      <c r="B19" s="234" t="s">
        <v>596</v>
      </c>
      <c r="C19" s="227">
        <v>12</v>
      </c>
      <c r="D19" s="228" t="s">
        <v>522</v>
      </c>
      <c r="E19" s="179"/>
      <c r="F19" s="180"/>
      <c r="G19" s="229">
        <f t="shared" si="3"/>
        <v>0</v>
      </c>
      <c r="H19" s="230">
        <f t="shared" si="4"/>
        <v>0</v>
      </c>
      <c r="I19" s="231">
        <f t="shared" si="5"/>
        <v>0</v>
      </c>
      <c r="J19" s="185"/>
      <c r="K19" s="185"/>
    </row>
    <row r="20" spans="1:11" ht="15" x14ac:dyDescent="0.25">
      <c r="A20" s="225">
        <v>11</v>
      </c>
      <c r="B20" s="233" t="s">
        <v>597</v>
      </c>
      <c r="C20" s="227">
        <v>25</v>
      </c>
      <c r="D20" s="228" t="s">
        <v>522</v>
      </c>
      <c r="E20" s="179"/>
      <c r="F20" s="181"/>
      <c r="G20" s="229">
        <f t="shared" si="3"/>
        <v>0</v>
      </c>
      <c r="H20" s="230">
        <f t="shared" si="4"/>
        <v>0</v>
      </c>
      <c r="I20" s="231">
        <f t="shared" si="5"/>
        <v>0</v>
      </c>
      <c r="J20" s="185"/>
      <c r="K20" s="185"/>
    </row>
    <row r="21" spans="1:11" ht="15" x14ac:dyDescent="0.25">
      <c r="A21" s="289" t="s">
        <v>631</v>
      </c>
      <c r="B21" s="290" t="s">
        <v>633</v>
      </c>
      <c r="C21" s="227">
        <v>6</v>
      </c>
      <c r="D21" s="228" t="s">
        <v>522</v>
      </c>
      <c r="E21" s="179"/>
      <c r="F21" s="181"/>
      <c r="G21" s="229">
        <f t="shared" si="3"/>
        <v>0</v>
      </c>
      <c r="H21" s="230">
        <f t="shared" si="4"/>
        <v>0</v>
      </c>
      <c r="I21" s="231">
        <f t="shared" si="5"/>
        <v>0</v>
      </c>
      <c r="J21" s="185"/>
      <c r="K21" s="185"/>
    </row>
    <row r="22" spans="1:11" ht="15" x14ac:dyDescent="0.25">
      <c r="A22" s="289" t="s">
        <v>632</v>
      </c>
      <c r="B22" s="290" t="s">
        <v>634</v>
      </c>
      <c r="C22" s="227">
        <v>12</v>
      </c>
      <c r="D22" s="228" t="s">
        <v>522</v>
      </c>
      <c r="E22" s="179"/>
      <c r="F22" s="181"/>
      <c r="G22" s="229">
        <f t="shared" si="3"/>
        <v>0</v>
      </c>
      <c r="H22" s="230">
        <f t="shared" si="4"/>
        <v>0</v>
      </c>
      <c r="I22" s="231">
        <f t="shared" si="5"/>
        <v>0</v>
      </c>
      <c r="J22" s="185"/>
      <c r="K22" s="185"/>
    </row>
    <row r="23" spans="1:11" ht="59.25" customHeight="1" x14ac:dyDescent="0.25">
      <c r="A23" s="225">
        <v>12</v>
      </c>
      <c r="B23" s="235" t="s">
        <v>598</v>
      </c>
      <c r="C23" s="227">
        <v>16</v>
      </c>
      <c r="D23" s="228" t="s">
        <v>599</v>
      </c>
      <c r="E23" s="236"/>
      <c r="F23" s="180"/>
      <c r="G23" s="229">
        <f t="shared" si="0"/>
        <v>0</v>
      </c>
      <c r="H23" s="230">
        <f t="shared" si="1"/>
        <v>0</v>
      </c>
      <c r="I23" s="231">
        <f t="shared" si="2"/>
        <v>0</v>
      </c>
      <c r="J23" s="185"/>
      <c r="K23" s="185"/>
    </row>
    <row r="24" spans="1:11" ht="15" x14ac:dyDescent="0.25">
      <c r="A24" s="237"/>
      <c r="B24" s="238"/>
      <c r="C24" s="239"/>
      <c r="D24" s="228"/>
      <c r="E24" s="183"/>
      <c r="F24" s="240"/>
      <c r="G24" s="229"/>
      <c r="H24" s="230"/>
      <c r="I24" s="231"/>
      <c r="J24" s="185"/>
      <c r="K24" s="185"/>
    </row>
    <row r="25" spans="1:11" ht="15" x14ac:dyDescent="0.25">
      <c r="A25" s="241">
        <v>13</v>
      </c>
      <c r="B25" s="239" t="s">
        <v>600</v>
      </c>
      <c r="C25" s="239">
        <v>1</v>
      </c>
      <c r="D25" s="242" t="s">
        <v>601</v>
      </c>
      <c r="E25" s="183"/>
      <c r="F25" s="243"/>
      <c r="G25" s="244">
        <f>ROUND(SUM(G10:G24)*0.04,0)</f>
        <v>0</v>
      </c>
      <c r="H25" s="230"/>
      <c r="I25" s="245">
        <f>G25+H25</f>
        <v>0</v>
      </c>
      <c r="J25" s="185"/>
      <c r="K25" s="185"/>
    </row>
    <row r="26" spans="1:11" ht="15" x14ac:dyDescent="0.25">
      <c r="A26" s="237"/>
      <c r="B26" s="239"/>
      <c r="C26" s="239"/>
      <c r="D26" s="242"/>
      <c r="E26" s="183"/>
      <c r="F26" s="243"/>
      <c r="G26" s="246">
        <f>SUM(G10:G25)</f>
        <v>0</v>
      </c>
      <c r="H26" s="247">
        <f>SUM(H10:H25)</f>
        <v>0</v>
      </c>
      <c r="I26" s="248">
        <f>H26+G26</f>
        <v>0</v>
      </c>
      <c r="J26" s="185"/>
      <c r="K26" s="185"/>
    </row>
    <row r="27" spans="1:11" ht="15" x14ac:dyDescent="0.25">
      <c r="A27" s="237"/>
      <c r="B27" s="239"/>
      <c r="C27" s="239"/>
      <c r="D27" s="242"/>
      <c r="E27" s="183"/>
      <c r="F27" s="240"/>
      <c r="G27" s="249"/>
      <c r="H27" s="250"/>
      <c r="I27" s="251"/>
      <c r="J27" s="185"/>
      <c r="K27" s="185"/>
    </row>
    <row r="28" spans="1:11" ht="15" x14ac:dyDescent="0.25">
      <c r="A28" s="252"/>
      <c r="B28" s="253" t="s">
        <v>602</v>
      </c>
      <c r="C28" s="254"/>
      <c r="D28" s="255"/>
      <c r="E28" s="256"/>
      <c r="F28" s="257"/>
      <c r="G28" s="258"/>
      <c r="H28" s="259"/>
      <c r="I28" s="260"/>
      <c r="J28" s="185"/>
      <c r="K28" s="185"/>
    </row>
    <row r="29" spans="1:11" ht="15" x14ac:dyDescent="0.25">
      <c r="A29" s="261">
        <v>1</v>
      </c>
      <c r="B29" s="238" t="s">
        <v>603</v>
      </c>
      <c r="C29" s="239">
        <v>1</v>
      </c>
      <c r="D29" s="242" t="s">
        <v>601</v>
      </c>
      <c r="E29" s="183"/>
      <c r="F29" s="182"/>
      <c r="G29" s="229">
        <f t="shared" ref="G29:G34" si="6">C29*E29</f>
        <v>0</v>
      </c>
      <c r="H29" s="230">
        <f t="shared" ref="H29:H34" si="7">C29*F29</f>
        <v>0</v>
      </c>
      <c r="I29" s="231">
        <f t="shared" ref="I29:I34" si="8">G29+H29</f>
        <v>0</v>
      </c>
      <c r="J29" s="185"/>
      <c r="K29" s="185"/>
    </row>
    <row r="30" spans="1:11" ht="15" x14ac:dyDescent="0.25">
      <c r="A30" s="261">
        <v>2</v>
      </c>
      <c r="B30" s="238" t="s">
        <v>604</v>
      </c>
      <c r="C30" s="239">
        <v>1</v>
      </c>
      <c r="D30" s="242" t="s">
        <v>601</v>
      </c>
      <c r="E30" s="183"/>
      <c r="F30" s="182"/>
      <c r="G30" s="229">
        <f t="shared" si="6"/>
        <v>0</v>
      </c>
      <c r="H30" s="230">
        <f t="shared" si="7"/>
        <v>0</v>
      </c>
      <c r="I30" s="231">
        <f t="shared" si="8"/>
        <v>0</v>
      </c>
      <c r="J30" s="185"/>
      <c r="K30" s="185"/>
    </row>
    <row r="31" spans="1:11" ht="15" x14ac:dyDescent="0.25">
      <c r="A31" s="261">
        <v>3</v>
      </c>
      <c r="B31" s="238" t="s">
        <v>605</v>
      </c>
      <c r="C31" s="239">
        <v>1</v>
      </c>
      <c r="D31" s="242" t="s">
        <v>601</v>
      </c>
      <c r="E31" s="183"/>
      <c r="F31" s="182"/>
      <c r="G31" s="229">
        <f t="shared" si="6"/>
        <v>0</v>
      </c>
      <c r="H31" s="230">
        <f t="shared" si="7"/>
        <v>0</v>
      </c>
      <c r="I31" s="231">
        <f t="shared" si="8"/>
        <v>0</v>
      </c>
      <c r="J31" s="185"/>
      <c r="K31" s="185"/>
    </row>
    <row r="32" spans="1:11" ht="15" x14ac:dyDescent="0.25">
      <c r="A32" s="261">
        <v>4</v>
      </c>
      <c r="B32" s="238" t="s">
        <v>606</v>
      </c>
      <c r="C32" s="239">
        <v>8</v>
      </c>
      <c r="D32" s="242" t="s">
        <v>599</v>
      </c>
      <c r="E32" s="179"/>
      <c r="F32" s="182"/>
      <c r="G32" s="229">
        <f t="shared" si="6"/>
        <v>0</v>
      </c>
      <c r="H32" s="230">
        <f t="shared" si="7"/>
        <v>0</v>
      </c>
      <c r="I32" s="231">
        <f t="shared" si="8"/>
        <v>0</v>
      </c>
      <c r="J32" s="185"/>
      <c r="K32" s="185"/>
    </row>
    <row r="33" spans="1:11" ht="45" x14ac:dyDescent="0.25">
      <c r="A33" s="261">
        <v>5</v>
      </c>
      <c r="B33" s="238" t="s">
        <v>607</v>
      </c>
      <c r="C33" s="239">
        <v>1</v>
      </c>
      <c r="D33" s="242" t="s">
        <v>601</v>
      </c>
      <c r="E33" s="183"/>
      <c r="F33" s="182"/>
      <c r="G33" s="229">
        <f t="shared" si="6"/>
        <v>0</v>
      </c>
      <c r="H33" s="230">
        <f t="shared" si="7"/>
        <v>0</v>
      </c>
      <c r="I33" s="231">
        <f t="shared" si="8"/>
        <v>0</v>
      </c>
      <c r="J33" s="185"/>
      <c r="K33" s="185"/>
    </row>
    <row r="34" spans="1:11" ht="105" x14ac:dyDescent="0.25">
      <c r="A34" s="261">
        <v>6</v>
      </c>
      <c r="B34" s="238" t="s">
        <v>608</v>
      </c>
      <c r="C34" s="239">
        <v>1</v>
      </c>
      <c r="D34" s="242" t="s">
        <v>601</v>
      </c>
      <c r="E34" s="183"/>
      <c r="F34" s="182"/>
      <c r="G34" s="229">
        <f t="shared" si="6"/>
        <v>0</v>
      </c>
      <c r="H34" s="230">
        <f t="shared" si="7"/>
        <v>0</v>
      </c>
      <c r="I34" s="231">
        <f t="shared" si="8"/>
        <v>0</v>
      </c>
      <c r="J34" s="185"/>
      <c r="K34" s="185"/>
    </row>
    <row r="35" spans="1:11" ht="15" x14ac:dyDescent="0.25">
      <c r="A35" s="261"/>
      <c r="B35" s="239"/>
      <c r="C35" s="239"/>
      <c r="D35" s="242"/>
      <c r="E35" s="183"/>
      <c r="F35" s="240"/>
      <c r="G35" s="246">
        <f>SUM(G29:G34)</f>
        <v>0</v>
      </c>
      <c r="H35" s="247">
        <f>SUM(H29:H34)</f>
        <v>0</v>
      </c>
      <c r="I35" s="248">
        <f>G35+H35</f>
        <v>0</v>
      </c>
      <c r="J35" s="185"/>
      <c r="K35" s="185"/>
    </row>
    <row r="36" spans="1:11" ht="15.75" thickBot="1" x14ac:dyDescent="0.3">
      <c r="A36" s="262"/>
      <c r="B36" s="263"/>
      <c r="C36" s="263"/>
      <c r="D36" s="264"/>
      <c r="E36" s="184"/>
      <c r="F36" s="265"/>
      <c r="G36" s="266"/>
      <c r="H36" s="267"/>
      <c r="I36" s="268"/>
      <c r="J36" s="185"/>
      <c r="K36" s="185"/>
    </row>
    <row r="37" spans="1:11" ht="16.5" thickBot="1" x14ac:dyDescent="0.3">
      <c r="A37" s="269"/>
      <c r="B37" s="270" t="s">
        <v>609</v>
      </c>
      <c r="C37" s="271"/>
      <c r="D37" s="272"/>
      <c r="E37" s="273"/>
      <c r="F37" s="274"/>
      <c r="G37" s="275">
        <f>G26+G35</f>
        <v>0</v>
      </c>
      <c r="H37" s="276">
        <f>H26+H35</f>
        <v>0</v>
      </c>
      <c r="I37" s="277">
        <f>G37+H37</f>
        <v>0</v>
      </c>
      <c r="J37" s="185"/>
      <c r="K37" s="185"/>
    </row>
    <row r="38" spans="1:11" ht="15" x14ac:dyDescent="0.25">
      <c r="A38" s="278"/>
      <c r="B38" s="278"/>
      <c r="C38" s="278"/>
      <c r="D38" s="278"/>
      <c r="E38" s="278"/>
      <c r="F38" s="278"/>
      <c r="G38" s="278"/>
      <c r="H38" s="278"/>
      <c r="I38" s="278"/>
      <c r="J38" s="185"/>
      <c r="K38" s="185"/>
    </row>
    <row r="39" spans="1:11" ht="15" x14ac:dyDescent="0.25">
      <c r="A39" s="278" t="s">
        <v>612</v>
      </c>
      <c r="B39" s="278" t="s">
        <v>610</v>
      </c>
      <c r="C39" s="278"/>
      <c r="D39" s="278"/>
      <c r="E39" s="278"/>
      <c r="F39" s="278"/>
      <c r="G39" s="278"/>
      <c r="H39" s="278"/>
      <c r="I39" s="278"/>
      <c r="J39" s="185"/>
      <c r="K39" s="185"/>
    </row>
    <row r="40" spans="1:11" ht="15" x14ac:dyDescent="0.25">
      <c r="A40" s="278"/>
      <c r="B40" s="278" t="s">
        <v>611</v>
      </c>
      <c r="C40" s="278"/>
      <c r="D40" s="278"/>
      <c r="E40" s="278"/>
      <c r="F40" s="278"/>
      <c r="G40" s="278"/>
      <c r="H40" s="278"/>
      <c r="I40" s="278"/>
      <c r="J40" s="185"/>
      <c r="K40" s="185"/>
    </row>
    <row r="41" spans="1:11" ht="15" x14ac:dyDescent="0.25">
      <c r="A41" s="185"/>
      <c r="B41" s="278" t="s">
        <v>618</v>
      </c>
      <c r="C41" s="185"/>
      <c r="D41" s="185"/>
      <c r="E41" s="185"/>
      <c r="F41" s="185"/>
      <c r="G41" s="185"/>
      <c r="H41" s="185"/>
      <c r="I41" s="185"/>
      <c r="J41" s="185"/>
      <c r="K41" s="185"/>
    </row>
  </sheetData>
  <sheetProtection algorithmName="SHA-512" hashValue="ZTl2hS3xt7Frihw2HaZDyoUFg7FyT0msokQihWh8uXvaoQ+ENPGyNHLU6u/biZl4GwmPS7JnnS6wbF/Ai5rw+w==" saltValue="dQ8HgC4ntI8xrlKaeSTRMQ==" spinCount="100000" sheet="1" objects="1" scenarios="1"/>
  <mergeCells count="4">
    <mergeCell ref="C6:D6"/>
    <mergeCell ref="B2:F2"/>
    <mergeCell ref="B3:F3"/>
    <mergeCell ref="B4:F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49</vt:i4>
      </vt:variant>
    </vt:vector>
  </HeadingPairs>
  <TitlesOfParts>
    <vt:vector size="56" baseType="lpstr">
      <vt:lpstr>Pokyny pro vyplnění</vt:lpstr>
      <vt:lpstr>Pokyny</vt:lpstr>
      <vt:lpstr>Stavba</vt:lpstr>
      <vt:lpstr>VzorPolozky</vt:lpstr>
      <vt:lpstr>Vedlejší a ost. náklady</vt:lpstr>
      <vt:lpstr>D.1.1 Položky</vt:lpstr>
      <vt:lpstr>D.1.4.1 Položky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Položky'!Názvy_tisku</vt:lpstr>
      <vt:lpstr>'Vedlejší a ost. náklady'!Názvy_tisku</vt:lpstr>
      <vt:lpstr>oadresa</vt:lpstr>
      <vt:lpstr>Stavba!Objednatel</vt:lpstr>
      <vt:lpstr>'D.1.1 Položky'!Oblast_tisku</vt:lpstr>
      <vt:lpstr>Stavba!Oblast_tisku</vt:lpstr>
      <vt:lpstr>'Vedlejší a ost. náklady'!Oblast_tisku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Rambousek</dc:creator>
  <cp:lastModifiedBy>Nevoralová Jana, Ing.</cp:lastModifiedBy>
  <cp:lastPrinted>2020-02-24T09:59:42Z</cp:lastPrinted>
  <dcterms:created xsi:type="dcterms:W3CDTF">2009-04-08T07:15:50Z</dcterms:created>
  <dcterms:modified xsi:type="dcterms:W3CDTF">2021-11-08T14:17:36Z</dcterms:modified>
</cp:coreProperties>
</file>