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4CACF3D-3958-4800-8B25-3EC2DA21EE1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1 Pol" sheetId="12" r:id="rId4"/>
    <sheet name="002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1 Pol'!$1:$7</definedName>
    <definedName name="_xlnm.Print_Titles" localSheetId="4">'002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1 Pol'!$A$1:$X$162</definedName>
    <definedName name="_xlnm.Print_Area" localSheetId="4">'002 2 Pol'!$A$1:$X$184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174" i="13"/>
  <c r="BA149" i="13"/>
  <c r="BA145" i="13"/>
  <c r="BA143" i="13"/>
  <c r="BA139" i="13"/>
  <c r="BA135" i="13"/>
  <c r="BA133" i="13"/>
  <c r="BA108" i="13"/>
  <c r="BA100" i="13"/>
  <c r="BA98" i="13"/>
  <c r="BA97" i="13"/>
  <c r="BA95" i="13"/>
  <c r="BA91" i="13"/>
  <c r="BA89" i="13"/>
  <c r="BA88" i="13"/>
  <c r="BA86" i="13"/>
  <c r="BA85" i="13"/>
  <c r="BA81" i="13"/>
  <c r="BA80" i="13"/>
  <c r="BA78" i="13"/>
  <c r="BA74" i="13"/>
  <c r="BA59" i="13"/>
  <c r="BA47" i="13"/>
  <c r="BA40" i="13"/>
  <c r="BA21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5" i="13"/>
  <c r="I15" i="13"/>
  <c r="K15" i="13"/>
  <c r="M15" i="13"/>
  <c r="O15" i="13"/>
  <c r="Q15" i="13"/>
  <c r="V15" i="13"/>
  <c r="G20" i="13"/>
  <c r="I20" i="13"/>
  <c r="K20" i="13"/>
  <c r="M20" i="13"/>
  <c r="O20" i="13"/>
  <c r="Q20" i="13"/>
  <c r="V20" i="13"/>
  <c r="G24" i="13"/>
  <c r="M24" i="13" s="1"/>
  <c r="I24" i="13"/>
  <c r="K24" i="13"/>
  <c r="O24" i="13"/>
  <c r="O8" i="13" s="1"/>
  <c r="Q24" i="13"/>
  <c r="V24" i="13"/>
  <c r="G31" i="13"/>
  <c r="M31" i="13" s="1"/>
  <c r="I31" i="13"/>
  <c r="K31" i="13"/>
  <c r="O31" i="13"/>
  <c r="Q31" i="13"/>
  <c r="V31" i="13"/>
  <c r="G35" i="13"/>
  <c r="I35" i="13"/>
  <c r="K35" i="13"/>
  <c r="M35" i="13"/>
  <c r="O35" i="13"/>
  <c r="Q35" i="13"/>
  <c r="V35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6" i="13"/>
  <c r="I46" i="13"/>
  <c r="K46" i="13"/>
  <c r="M46" i="13"/>
  <c r="O46" i="13"/>
  <c r="Q46" i="13"/>
  <c r="V46" i="13"/>
  <c r="G48" i="13"/>
  <c r="I48" i="13"/>
  <c r="K48" i="13"/>
  <c r="M48" i="13"/>
  <c r="O48" i="13"/>
  <c r="Q48" i="13"/>
  <c r="V48" i="13"/>
  <c r="G53" i="13"/>
  <c r="M53" i="13" s="1"/>
  <c r="I53" i="13"/>
  <c r="K53" i="13"/>
  <c r="O53" i="13"/>
  <c r="Q53" i="13"/>
  <c r="V53" i="13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73" i="13"/>
  <c r="I73" i="13"/>
  <c r="I72" i="13" s="1"/>
  <c r="K73" i="13"/>
  <c r="K72" i="13" s="1"/>
  <c r="M73" i="13"/>
  <c r="O73" i="13"/>
  <c r="Q73" i="13"/>
  <c r="Q72" i="13" s="1"/>
  <c r="V73" i="13"/>
  <c r="V72" i="13" s="1"/>
  <c r="G94" i="13"/>
  <c r="I94" i="13"/>
  <c r="K94" i="13"/>
  <c r="M94" i="13"/>
  <c r="O94" i="13"/>
  <c r="Q94" i="13"/>
  <c r="V94" i="13"/>
  <c r="G103" i="13"/>
  <c r="G72" i="13" s="1"/>
  <c r="I103" i="13"/>
  <c r="K103" i="13"/>
  <c r="M103" i="13"/>
  <c r="O103" i="13"/>
  <c r="O72" i="13" s="1"/>
  <c r="Q103" i="13"/>
  <c r="V103" i="13"/>
  <c r="G107" i="13"/>
  <c r="M107" i="13" s="1"/>
  <c r="I107" i="13"/>
  <c r="K107" i="13"/>
  <c r="O107" i="13"/>
  <c r="Q107" i="13"/>
  <c r="V107" i="13"/>
  <c r="G114" i="13"/>
  <c r="M114" i="13" s="1"/>
  <c r="I114" i="13"/>
  <c r="K114" i="13"/>
  <c r="O114" i="13"/>
  <c r="Q114" i="13"/>
  <c r="V114" i="13"/>
  <c r="K118" i="13"/>
  <c r="V118" i="13"/>
  <c r="G119" i="13"/>
  <c r="M119" i="13" s="1"/>
  <c r="M118" i="13" s="1"/>
  <c r="I119" i="13"/>
  <c r="I118" i="13" s="1"/>
  <c r="K119" i="13"/>
  <c r="O119" i="13"/>
  <c r="O118" i="13" s="1"/>
  <c r="Q119" i="13"/>
  <c r="Q118" i="13" s="1"/>
  <c r="V119" i="13"/>
  <c r="G123" i="13"/>
  <c r="G124" i="13"/>
  <c r="I124" i="13"/>
  <c r="I123" i="13" s="1"/>
  <c r="K124" i="13"/>
  <c r="K123" i="13" s="1"/>
  <c r="M124" i="13"/>
  <c r="O124" i="13"/>
  <c r="Q124" i="13"/>
  <c r="V124" i="13"/>
  <c r="V123" i="13" s="1"/>
  <c r="G128" i="13"/>
  <c r="I128" i="13"/>
  <c r="K128" i="13"/>
  <c r="M128" i="13"/>
  <c r="O128" i="13"/>
  <c r="Q128" i="13"/>
  <c r="V128" i="13"/>
  <c r="G132" i="13"/>
  <c r="M132" i="13" s="1"/>
  <c r="I132" i="13"/>
  <c r="K132" i="13"/>
  <c r="O132" i="13"/>
  <c r="O123" i="13" s="1"/>
  <c r="Q132" i="13"/>
  <c r="V132" i="13"/>
  <c r="G138" i="13"/>
  <c r="M138" i="13" s="1"/>
  <c r="I138" i="13"/>
  <c r="K138" i="13"/>
  <c r="O138" i="13"/>
  <c r="Q138" i="13"/>
  <c r="Q123" i="13" s="1"/>
  <c r="V138" i="13"/>
  <c r="G142" i="13"/>
  <c r="I142" i="13"/>
  <c r="K142" i="13"/>
  <c r="M142" i="13"/>
  <c r="O142" i="13"/>
  <c r="Q142" i="13"/>
  <c r="V142" i="13"/>
  <c r="G148" i="13"/>
  <c r="I148" i="13"/>
  <c r="K148" i="13"/>
  <c r="M148" i="13"/>
  <c r="O148" i="13"/>
  <c r="Q148" i="13"/>
  <c r="V148" i="13"/>
  <c r="G152" i="13"/>
  <c r="M152" i="13" s="1"/>
  <c r="I152" i="13"/>
  <c r="K152" i="13"/>
  <c r="O152" i="13"/>
  <c r="Q152" i="13"/>
  <c r="V152" i="13"/>
  <c r="G156" i="13"/>
  <c r="M156" i="13" s="1"/>
  <c r="I156" i="13"/>
  <c r="K156" i="13"/>
  <c r="O156" i="13"/>
  <c r="Q156" i="13"/>
  <c r="V156" i="13"/>
  <c r="G158" i="13"/>
  <c r="I158" i="13"/>
  <c r="K158" i="13"/>
  <c r="M158" i="13"/>
  <c r="O158" i="13"/>
  <c r="Q158" i="13"/>
  <c r="V158" i="13"/>
  <c r="G160" i="13"/>
  <c r="I160" i="13"/>
  <c r="K160" i="13"/>
  <c r="M160" i="13"/>
  <c r="O160" i="13"/>
  <c r="Q160" i="13"/>
  <c r="V160" i="13"/>
  <c r="G164" i="13"/>
  <c r="G165" i="13"/>
  <c r="M165" i="13" s="1"/>
  <c r="I165" i="13"/>
  <c r="I164" i="13" s="1"/>
  <c r="K165" i="13"/>
  <c r="K164" i="13" s="1"/>
  <c r="O165" i="13"/>
  <c r="Q165" i="13"/>
  <c r="Q164" i="13" s="1"/>
  <c r="V165" i="13"/>
  <c r="V164" i="13" s="1"/>
  <c r="G167" i="13"/>
  <c r="I167" i="13"/>
  <c r="K167" i="13"/>
  <c r="M167" i="13"/>
  <c r="O167" i="13"/>
  <c r="Q167" i="13"/>
  <c r="V167" i="13"/>
  <c r="G169" i="13"/>
  <c r="I169" i="13"/>
  <c r="K169" i="13"/>
  <c r="M169" i="13"/>
  <c r="O169" i="13"/>
  <c r="Q169" i="13"/>
  <c r="V169" i="13"/>
  <c r="G171" i="13"/>
  <c r="M171" i="13" s="1"/>
  <c r="I171" i="13"/>
  <c r="K171" i="13"/>
  <c r="O171" i="13"/>
  <c r="O164" i="13" s="1"/>
  <c r="Q171" i="13"/>
  <c r="V171" i="13"/>
  <c r="AE174" i="13"/>
  <c r="AF174" i="13"/>
  <c r="G152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8" i="12"/>
  <c r="G37" i="12" s="1"/>
  <c r="I38" i="12"/>
  <c r="I37" i="12" s="1"/>
  <c r="K38" i="12"/>
  <c r="K37" i="12" s="1"/>
  <c r="O38" i="12"/>
  <c r="O37" i="12" s="1"/>
  <c r="Q38" i="12"/>
  <c r="Q37" i="12" s="1"/>
  <c r="V38" i="12"/>
  <c r="V37" i="12" s="1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6" i="12"/>
  <c r="G45" i="12" s="1"/>
  <c r="I46" i="12"/>
  <c r="I45" i="12" s="1"/>
  <c r="K46" i="12"/>
  <c r="K45" i="12" s="1"/>
  <c r="O46" i="12"/>
  <c r="O45" i="12" s="1"/>
  <c r="Q46" i="12"/>
  <c r="Q45" i="12" s="1"/>
  <c r="V46" i="12"/>
  <c r="V45" i="12" s="1"/>
  <c r="G48" i="12"/>
  <c r="I48" i="12"/>
  <c r="K48" i="12"/>
  <c r="M48" i="12"/>
  <c r="O48" i="12"/>
  <c r="Q48" i="12"/>
  <c r="V48" i="12"/>
  <c r="G51" i="12"/>
  <c r="G50" i="12" s="1"/>
  <c r="I51" i="12"/>
  <c r="I50" i="12" s="1"/>
  <c r="K51" i="12"/>
  <c r="M51" i="12"/>
  <c r="O51" i="12"/>
  <c r="O50" i="12" s="1"/>
  <c r="Q51" i="12"/>
  <c r="Q50" i="12" s="1"/>
  <c r="V51" i="12"/>
  <c r="G55" i="12"/>
  <c r="M55" i="12" s="1"/>
  <c r="I55" i="12"/>
  <c r="K55" i="12"/>
  <c r="O55" i="12"/>
  <c r="Q55" i="12"/>
  <c r="V55" i="12"/>
  <c r="G58" i="12"/>
  <c r="I58" i="12"/>
  <c r="K58" i="12"/>
  <c r="M58" i="12"/>
  <c r="O58" i="12"/>
  <c r="Q58" i="12"/>
  <c r="V58" i="12"/>
  <c r="G61" i="12"/>
  <c r="I61" i="12"/>
  <c r="K61" i="12"/>
  <c r="K50" i="12" s="1"/>
  <c r="M61" i="12"/>
  <c r="O61" i="12"/>
  <c r="Q61" i="12"/>
  <c r="V61" i="12"/>
  <c r="V50" i="12" s="1"/>
  <c r="G64" i="12"/>
  <c r="I64" i="12"/>
  <c r="K64" i="12"/>
  <c r="M64" i="12"/>
  <c r="O64" i="12"/>
  <c r="Q64" i="12"/>
  <c r="V64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4" i="12"/>
  <c r="I74" i="12"/>
  <c r="K74" i="12"/>
  <c r="M74" i="12"/>
  <c r="O74" i="12"/>
  <c r="Q74" i="12"/>
  <c r="V74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5" i="12"/>
  <c r="I85" i="12"/>
  <c r="K85" i="12"/>
  <c r="M85" i="12"/>
  <c r="O85" i="12"/>
  <c r="Q85" i="12"/>
  <c r="V85" i="12"/>
  <c r="G88" i="12"/>
  <c r="I88" i="12"/>
  <c r="K88" i="12"/>
  <c r="M88" i="12"/>
  <c r="O88" i="12"/>
  <c r="Q88" i="12"/>
  <c r="V88" i="12"/>
  <c r="G91" i="12"/>
  <c r="M91" i="12" s="1"/>
  <c r="I91" i="12"/>
  <c r="K91" i="12"/>
  <c r="O91" i="12"/>
  <c r="Q91" i="12"/>
  <c r="V91" i="12"/>
  <c r="I93" i="12"/>
  <c r="Q93" i="12"/>
  <c r="G94" i="12"/>
  <c r="G93" i="12" s="1"/>
  <c r="I94" i="12"/>
  <c r="K94" i="12"/>
  <c r="K93" i="12" s="1"/>
  <c r="M94" i="12"/>
  <c r="M93" i="12" s="1"/>
  <c r="O94" i="12"/>
  <c r="O93" i="12" s="1"/>
  <c r="Q94" i="12"/>
  <c r="V94" i="12"/>
  <c r="V93" i="12" s="1"/>
  <c r="G96" i="12"/>
  <c r="G95" i="12" s="1"/>
  <c r="I96" i="12"/>
  <c r="I95" i="12" s="1"/>
  <c r="K96" i="12"/>
  <c r="K95" i="12" s="1"/>
  <c r="O96" i="12"/>
  <c r="O95" i="12" s="1"/>
  <c r="Q96" i="12"/>
  <c r="Q95" i="12" s="1"/>
  <c r="V96" i="12"/>
  <c r="V95" i="12" s="1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2" i="12"/>
  <c r="G101" i="12" s="1"/>
  <c r="I102" i="12"/>
  <c r="I101" i="12" s="1"/>
  <c r="K102" i="12"/>
  <c r="K101" i="12" s="1"/>
  <c r="O102" i="12"/>
  <c r="O101" i="12" s="1"/>
  <c r="Q102" i="12"/>
  <c r="Q101" i="12" s="1"/>
  <c r="V102" i="12"/>
  <c r="V101" i="12" s="1"/>
  <c r="G104" i="12"/>
  <c r="I104" i="12"/>
  <c r="K104" i="12"/>
  <c r="M104" i="12"/>
  <c r="O104" i="12"/>
  <c r="Q104" i="12"/>
  <c r="V104" i="12"/>
  <c r="G106" i="12"/>
  <c r="I106" i="12"/>
  <c r="K106" i="12"/>
  <c r="M106" i="12"/>
  <c r="O106" i="12"/>
  <c r="Q106" i="12"/>
  <c r="V106" i="12"/>
  <c r="G108" i="12"/>
  <c r="I108" i="12"/>
  <c r="K108" i="12"/>
  <c r="M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K133" i="12"/>
  <c r="V133" i="12"/>
  <c r="G134" i="12"/>
  <c r="G133" i="12" s="1"/>
  <c r="I134" i="12"/>
  <c r="K134" i="12"/>
  <c r="M134" i="12"/>
  <c r="O134" i="12"/>
  <c r="O133" i="12" s="1"/>
  <c r="Q134" i="12"/>
  <c r="V134" i="12"/>
  <c r="G137" i="12"/>
  <c r="M137" i="12" s="1"/>
  <c r="I137" i="12"/>
  <c r="K137" i="12"/>
  <c r="O137" i="12"/>
  <c r="Q137" i="12"/>
  <c r="V137" i="12"/>
  <c r="G139" i="12"/>
  <c r="M139" i="12" s="1"/>
  <c r="I139" i="12"/>
  <c r="I133" i="12" s="1"/>
  <c r="K139" i="12"/>
  <c r="O139" i="12"/>
  <c r="Q139" i="12"/>
  <c r="Q133" i="12" s="1"/>
  <c r="V139" i="12"/>
  <c r="G141" i="12"/>
  <c r="I141" i="12"/>
  <c r="K141" i="12"/>
  <c r="O141" i="12"/>
  <c r="Q141" i="12"/>
  <c r="V141" i="12"/>
  <c r="G142" i="12"/>
  <c r="I142" i="12"/>
  <c r="K142" i="12"/>
  <c r="M142" i="12"/>
  <c r="M141" i="12" s="1"/>
  <c r="O142" i="12"/>
  <c r="Q142" i="12"/>
  <c r="V142" i="12"/>
  <c r="G143" i="12"/>
  <c r="O143" i="12"/>
  <c r="G144" i="12"/>
  <c r="M144" i="12" s="1"/>
  <c r="I144" i="12"/>
  <c r="I143" i="12" s="1"/>
  <c r="K144" i="12"/>
  <c r="O144" i="12"/>
  <c r="Q144" i="12"/>
  <c r="Q143" i="12" s="1"/>
  <c r="V144" i="12"/>
  <c r="G146" i="12"/>
  <c r="M146" i="12" s="1"/>
  <c r="I146" i="12"/>
  <c r="K146" i="12"/>
  <c r="K143" i="12" s="1"/>
  <c r="O146" i="12"/>
  <c r="Q146" i="12"/>
  <c r="V146" i="12"/>
  <c r="V143" i="12" s="1"/>
  <c r="G149" i="12"/>
  <c r="I149" i="12"/>
  <c r="K149" i="12"/>
  <c r="M149" i="12"/>
  <c r="O149" i="12"/>
  <c r="Q149" i="12"/>
  <c r="V149" i="12"/>
  <c r="AE152" i="12"/>
  <c r="I20" i="1"/>
  <c r="I19" i="1"/>
  <c r="I18" i="1"/>
  <c r="I17" i="1"/>
  <c r="I16" i="1"/>
  <c r="I65" i="1"/>
  <c r="J64" i="1" s="1"/>
  <c r="F44" i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J28" i="1"/>
  <c r="J26" i="1"/>
  <c r="G38" i="1"/>
  <c r="F38" i="1"/>
  <c r="J23" i="1"/>
  <c r="J24" i="1"/>
  <c r="J25" i="1"/>
  <c r="J27" i="1"/>
  <c r="E24" i="1"/>
  <c r="E26" i="1"/>
  <c r="J61" i="1" l="1"/>
  <c r="J53" i="1"/>
  <c r="J56" i="1"/>
  <c r="J54" i="1"/>
  <c r="J59" i="1"/>
  <c r="J55" i="1"/>
  <c r="J57" i="1"/>
  <c r="J51" i="1"/>
  <c r="J58" i="1"/>
  <c r="J60" i="1"/>
  <c r="J52" i="1"/>
  <c r="J62" i="1"/>
  <c r="J63" i="1"/>
  <c r="G26" i="1"/>
  <c r="A26" i="1"/>
  <c r="G28" i="1"/>
  <c r="G23" i="1"/>
  <c r="M164" i="13"/>
  <c r="M123" i="13"/>
  <c r="M8" i="13"/>
  <c r="M72" i="13"/>
  <c r="G118" i="13"/>
  <c r="G8" i="13"/>
  <c r="M133" i="12"/>
  <c r="M143" i="12"/>
  <c r="M50" i="12"/>
  <c r="M102" i="12"/>
  <c r="M101" i="12" s="1"/>
  <c r="M96" i="12"/>
  <c r="M95" i="12" s="1"/>
  <c r="M46" i="12"/>
  <c r="M45" i="12" s="1"/>
  <c r="M38" i="12"/>
  <c r="M37" i="12" s="1"/>
  <c r="M9" i="12"/>
  <c r="M8" i="12" s="1"/>
  <c r="AF152" i="12"/>
  <c r="I21" i="1"/>
  <c r="J43" i="1"/>
  <c r="J39" i="1"/>
  <c r="J44" i="1" s="1"/>
  <c r="J40" i="1"/>
  <c r="J42" i="1"/>
  <c r="J41" i="1"/>
  <c r="H44" i="1"/>
  <c r="J65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81C507BE-DC66-493A-BE26-DE1AF3B3ED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7CF56F-71D7-498E-AC3D-5392324BE4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6897F190-942E-4E39-82A5-7EF2606966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2B04AE-9575-4052-B613-65DD5051E7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<sst xmlns="http://schemas.openxmlformats.org/spreadsheetml/2006/main" count="1353" uniqueCount="466">
  <si>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</si>
  <si>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</si>
  <si>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</si>
  <si>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</si>
  <si>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</si>
  <si>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</si>
  <si>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</si>
  <si>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</si>
  <si>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</si>
  <si>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</si>
  <si>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</si>
  <si>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</si>
  <si>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</si>
  <si>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</si>
  <si>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</si>
  <si>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</si>
  <si>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</si>
  <si>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</si>
  <si>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</si>
  <si>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</si>
  <si>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</si>
  <si>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</si>
  <si>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</si>
  <si>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</si>
  <si>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</si>
  <si>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</si>
  <si>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</si>
  <si>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</si>
  <si>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</si>
  <si>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</si>
  <si>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</si>
  <si>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</si>
  <si>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</si>
  <si>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</si>
  <si>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</si>
  <si>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</si>
  <si>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</si>
  <si>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</si>
  <si>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</si>
  <si>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</si>
  <si>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</si>
  <si>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</si>
  <si>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</si>
  <si>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300403</t>
  </si>
  <si>
    <t>Třebíč - Jejkovská brána</t>
  </si>
  <si>
    <t>Stavba</t>
  </si>
  <si>
    <t>001</t>
  </si>
  <si>
    <t>komunikace</t>
  </si>
  <si>
    <t>1</t>
  </si>
  <si>
    <t>002</t>
  </si>
  <si>
    <t>Chráničky</t>
  </si>
  <si>
    <t>2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</si>
  <si>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</si>
  <si>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</si>
  <si>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</si>
  <si>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</si>
  <si>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</si>
  <si>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</si>
  <si>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</si>
  <si>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Zakládání</t>
  </si>
  <si>
    <t>Základy a zvláštní zakládání</t>
  </si>
  <si>
    <t>22-M</t>
  </si>
  <si>
    <t>Montáže oznam. a zabezp. zařízení</t>
  </si>
  <si>
    <t>46-M</t>
  </si>
  <si>
    <t>Zemní práce při extr.mont.pracích</t>
  </si>
  <si>
    <t>5</t>
  </si>
  <si>
    <t>Komunikace</t>
  </si>
  <si>
    <t>59</t>
  </si>
  <si>
    <t>Dlažby a předlažby komunikací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</si>
  <si>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</si>
  <si>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</si>
  <si>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</si>
  <si>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</si>
  <si>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</si>
  <si>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</si>
  <si>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</si>
  <si>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</si>
  <si>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VRN1</t>
  </si>
  <si>
    <t>Průzkumné, geodetické a projektové práce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</si>
  <si>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</si>
  <si>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</si>
  <si>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</si>
  <si>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</si>
  <si>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</si>
  <si>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</si>
  <si>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</si>
  <si>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</si>
  <si>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</si>
  <si>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</si>
  <si>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</si>
  <si>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</si>
  <si>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</si>
  <si>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</si>
  <si>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</si>
  <si>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</si>
  <si>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</si>
  <si>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</si>
  <si>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</si>
  <si>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</si>
  <si>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</si>
  <si>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</si>
  <si>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</si>
  <si>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</si>
  <si>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</si>
  <si>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</si>
  <si>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</si>
  <si>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</si>
  <si>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</si>
  <si>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</si>
  <si>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</si>
  <si>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</si>
  <si>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</si>
  <si>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</si>
  <si>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</si>
  <si>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21/ I</t>
  </si>
  <si>
    <t>Práce</t>
  </si>
  <si>
    <t>POL1_1</t>
  </si>
  <si>
    <t>2,8*19,0+2,0*2,5+44,0*2,5+45,0+11,0*21,0</t>
  </si>
  <si>
    <t>VV</t>
  </si>
  <si>
    <t>113106221R00</t>
  </si>
  <si>
    <t>Rozebrání dlažeb z drobných kostek v kam. těženém (skladováno v místě stavby)</t>
  </si>
  <si>
    <t>lékárna : 13,6*2,5</t>
  </si>
  <si>
    <t>113107630R00</t>
  </si>
  <si>
    <t>Odstranění podkladu nad 50 m2,kam.drcené tl.30 cm</t>
  </si>
  <si>
    <t>zastávka : 23,5*4,0</t>
  </si>
  <si>
    <t>113107410R00</t>
  </si>
  <si>
    <t>Odstranění podkladu nad 50 m2,kam.těžené tl.10 cm</t>
  </si>
  <si>
    <t>oděvy : 2,8*19,0+2,0*2,5</t>
  </si>
  <si>
    <t>lékárna : 15,6*2,5</t>
  </si>
  <si>
    <t>pošta : 44,0*2,5+45,0+11,0*21,0</t>
  </si>
  <si>
    <t>stáv. vozov. : 147,0</t>
  </si>
  <si>
    <t>113151114R00</t>
  </si>
  <si>
    <t>Frézování krytu pl.do 500 m2,pruh do 75 cm,tl.5 cm</t>
  </si>
  <si>
    <t>2*220,0</t>
  </si>
  <si>
    <t>113201112U01</t>
  </si>
  <si>
    <t>Vytrhání obruba silniční kamenná (odvoz na skládku investora - viz.samostatná pol.)</t>
  </si>
  <si>
    <t>m</t>
  </si>
  <si>
    <t>Vlastní</t>
  </si>
  <si>
    <t>Indiv</t>
  </si>
  <si>
    <t>19,5+18,0+57,0</t>
  </si>
  <si>
    <t>122201101R00</t>
  </si>
  <si>
    <t>Odkopávky nezapažené v hor. 3 do 100 m3</t>
  </si>
  <si>
    <t>m3</t>
  </si>
  <si>
    <t>zastávka : 23,5*4,0*0,1</t>
  </si>
  <si>
    <t>vpust : (3,0*1,5)*1,5*1,0+2*0,8*0,8*1,5</t>
  </si>
  <si>
    <t>162701101R00</t>
  </si>
  <si>
    <t>Vodorovné přemístění výkopku z hor.1-4 do 6000 m</t>
  </si>
  <si>
    <t>18,07-5,28</t>
  </si>
  <si>
    <t>171201201RT1</t>
  </si>
  <si>
    <t>Uložení sypaniny na skládku včetně poplatku za skládku</t>
  </si>
  <si>
    <t>RTS 10/ I</t>
  </si>
  <si>
    <t>174101101R00</t>
  </si>
  <si>
    <t>Zásyp jam, rýh, šachet se zhutněním</t>
  </si>
  <si>
    <t>2*0,3*1,3+(3,0+1,5)*1,0*1,0</t>
  </si>
  <si>
    <t>181101102R00</t>
  </si>
  <si>
    <t>Úprava pláně v zářezech v hor. 1-4, se zhutněním</t>
  </si>
  <si>
    <t>R1</t>
  </si>
  <si>
    <t>Zařízení staveniště</t>
  </si>
  <si>
    <t>kpl</t>
  </si>
  <si>
    <t>R2</t>
  </si>
  <si>
    <t>Vytýčení stavby</t>
  </si>
  <si>
    <t>R3</t>
  </si>
  <si>
    <t>Náklady na poplatky za zábory</t>
  </si>
  <si>
    <t>OPN</t>
  </si>
  <si>
    <t>POL13_0</t>
  </si>
  <si>
    <t>R4</t>
  </si>
  <si>
    <t>Dopravně inženýrská opatření</t>
  </si>
  <si>
    <t>Specifikace</t>
  </si>
  <si>
    <t>POL3_0</t>
  </si>
  <si>
    <t>R5</t>
  </si>
  <si>
    <t>Geodetické zaměření skutečného provedení stavby</t>
  </si>
  <si>
    <t>R6</t>
  </si>
  <si>
    <t>Dokumentace skutečného provedení stavby</t>
  </si>
  <si>
    <t>R7</t>
  </si>
  <si>
    <t>Geometrický plán</t>
  </si>
  <si>
    <t>273321411R00</t>
  </si>
  <si>
    <t>Železobeton základových desek C 25/30 (B 30)</t>
  </si>
  <si>
    <t>23,5*3,0*0,15</t>
  </si>
  <si>
    <t>273361921RT8</t>
  </si>
  <si>
    <t>Výztuž základových desek ze svařovaných sítí svařovanou sítí - drát 8,0  oka 100/100</t>
  </si>
  <si>
    <t>t</t>
  </si>
  <si>
    <t>(23,5*3,0)*1,05*2*0,0079</t>
  </si>
  <si>
    <t>564811111R00</t>
  </si>
  <si>
    <t>Podklad ze štěrkodrti po zhutnění tloušťky 5 cm</t>
  </si>
  <si>
    <t>oděvy : 2,8*19,0*1,1</t>
  </si>
  <si>
    <t>lékárna : 15,6*2,5*1,1</t>
  </si>
  <si>
    <t>poišta : (44,0*2,5+45,0+11,0*21,0)*1,1</t>
  </si>
  <si>
    <t>564851111R00</t>
  </si>
  <si>
    <t>Podklad ze štěrkodrti po zhutnění tloušťky 15 cm</t>
  </si>
  <si>
    <t>zastávka : 3,7*23,5*1,1</t>
  </si>
  <si>
    <t>chod. nad vozov. : 147,0*1,1</t>
  </si>
  <si>
    <t>564861111R00</t>
  </si>
  <si>
    <t>Podklad ze štěrkodrti po zhutnění tloušťky 20 cm</t>
  </si>
  <si>
    <t>591141111R00</t>
  </si>
  <si>
    <t>Kladení dlažby velké kostky, lože z MC tl. 5 cm</t>
  </si>
  <si>
    <t>zastávka : 23,5*3,0</t>
  </si>
  <si>
    <t>přídlažba : 19,5+18,0+55,0</t>
  </si>
  <si>
    <t>591211111R00</t>
  </si>
  <si>
    <t>Kladení dlažby drobné kostky,lože z kamen.tl. 5 cm</t>
  </si>
  <si>
    <t>oděvy : 8,5*3,0+8,7*3,0</t>
  </si>
  <si>
    <t>lékárna : 2,5*2,5+2,8*2,7</t>
  </si>
  <si>
    <t>pošta : 527,0-15,0</t>
  </si>
  <si>
    <t>596215029R00</t>
  </si>
  <si>
    <t>Příplatek za více tvarů dlažby tl. 6 cm, do drtě (kladení dlažby do vějířů)</t>
  </si>
  <si>
    <t>lékárna : 2,5*2,5+2,8*2,7+13,5*2,5</t>
  </si>
  <si>
    <t>bezbar. : (5,7+5,1+4,8+10,7+7,4+6,8)*0,4+(2,8+2,5+2,5+6,2)*0,8</t>
  </si>
  <si>
    <t xml:space="preserve">desky : </t>
  </si>
  <si>
    <t>596811111R00</t>
  </si>
  <si>
    <t>Kladení dlaždic kom.pro pěší, lože z kameniva těž.</t>
  </si>
  <si>
    <t>58380056R</t>
  </si>
  <si>
    <t>Mozaika dlažební 4/6  štípaná (šedá)</t>
  </si>
  <si>
    <t>SPCM</t>
  </si>
  <si>
    <t>POL3_</t>
  </si>
  <si>
    <t>oděvy : 8,5*3,0</t>
  </si>
  <si>
    <t>58380056xx</t>
  </si>
  <si>
    <t>Mozaika dlažební 4/6  štípaná (písková)</t>
  </si>
  <si>
    <t>oděvy : 8,7*3,0</t>
  </si>
  <si>
    <t>58380059R</t>
  </si>
  <si>
    <t>Mozaika dlažební 7/9 štípaná  1t = 6 m2</t>
  </si>
  <si>
    <t>58380120.AR</t>
  </si>
  <si>
    <t>Kostka dlažební drobná 8/10 tř. 1  1t = 5 m2</t>
  </si>
  <si>
    <t>58381315R</t>
  </si>
  <si>
    <t>Deska dlažební řezaná do 0,24 m2 tl. 5 cm žula</t>
  </si>
  <si>
    <t>Obnova mozaiky ornamentu lékárny</t>
  </si>
  <si>
    <t>R-položka</t>
  </si>
  <si>
    <t>POL12_1</t>
  </si>
  <si>
    <t>871313121R00</t>
  </si>
  <si>
    <t>Montáž trub z plastu, gumový kroužek, DN 150</t>
  </si>
  <si>
    <t>3,0+1,5</t>
  </si>
  <si>
    <t>895941311RT2</t>
  </si>
  <si>
    <t>Zřízení vpusti uliční z dílců typ UVB - 50 včetně dodávky dílců pro uliční vpusti TBV</t>
  </si>
  <si>
    <t>kus</t>
  </si>
  <si>
    <t>28611263.AR</t>
  </si>
  <si>
    <t>Trubka kanalizační KGEM SN 8 PVC 200x5,9x1000</t>
  </si>
  <si>
    <t>vpust : (3,0+1,5)*1,5*1,0</t>
  </si>
  <si>
    <t>457621412R00</t>
  </si>
  <si>
    <t>Těsnění z asfaltobet. úprava spár zálivkou 2 kg/m</t>
  </si>
  <si>
    <t>19,5+18,0+55,0</t>
  </si>
  <si>
    <t>914001111R00</t>
  </si>
  <si>
    <t>Montáž svislých dopr.značek na sloupky, konzoly</t>
  </si>
  <si>
    <t>15</t>
  </si>
  <si>
    <t>914001121R00</t>
  </si>
  <si>
    <t>Osaz.svislé dopr.značky a sloupku,Al patka, základ</t>
  </si>
  <si>
    <t>915711111R00</t>
  </si>
  <si>
    <t>Vodorovné značení střík.barvou dělících čar 12 cm</t>
  </si>
  <si>
    <t>32,3+15,1+15,4/2+48,7+9,5+19,5/2+25,9+28,0</t>
  </si>
  <si>
    <t>915712111R00</t>
  </si>
  <si>
    <t>Vodorovné značení střík.barvou proužků š.25 cm</t>
  </si>
  <si>
    <t>55+65+6,5+16,5+11,0+29,0/2+9,5/2+15,/2</t>
  </si>
  <si>
    <t>915712112R00</t>
  </si>
  <si>
    <t>Vodorovné značení silnovrstvé vodicích čar š.25 cm</t>
  </si>
  <si>
    <t>RTS 20/ II</t>
  </si>
  <si>
    <t>300</t>
  </si>
  <si>
    <t>915712211R00</t>
  </si>
  <si>
    <t>Vodorovné značení střík.barvou proužků š.50 cm</t>
  </si>
  <si>
    <t>11*4,3+12*4,0</t>
  </si>
  <si>
    <t>7,0+3,4+3,25</t>
  </si>
  <si>
    <t>915721111R00</t>
  </si>
  <si>
    <t>Vodorovné značení střík.barvou symbolů atd. V19</t>
  </si>
  <si>
    <t>4*1,0+21,9+3*0,5</t>
  </si>
  <si>
    <t>4*1,5</t>
  </si>
  <si>
    <t>25*1,0</t>
  </si>
  <si>
    <t>915729111R00</t>
  </si>
  <si>
    <t>Příplatek za reflexní úpravu stopčar, zeber atd.</t>
  </si>
  <si>
    <t>917161111R00</t>
  </si>
  <si>
    <t>Osazení lež. obrub.kamen. s opěrou, lože z BP 12,5</t>
  </si>
  <si>
    <t>919735113R00</t>
  </si>
  <si>
    <t>Řezání stávajícího živičného krytu tl. 10 - 15 cm</t>
  </si>
  <si>
    <t>40445020.AR</t>
  </si>
  <si>
    <t>Značka doprav zákazová B1-B34 500 fól 1, EG 7letá</t>
  </si>
  <si>
    <t>40445029.AR</t>
  </si>
  <si>
    <t>Značka dopr příkazová C1-C14b 500 fól 1, EG 7letá</t>
  </si>
  <si>
    <t>40445161.Ax</t>
  </si>
  <si>
    <t>Značka dopr dodat E 13 fól 1, EG 7 letá</t>
  </si>
  <si>
    <t>40445245R</t>
  </si>
  <si>
    <t>Značka dopr.infor.IP14a-IP21a 1000x1500mm poz.tř.1</t>
  </si>
  <si>
    <t>966006132R00</t>
  </si>
  <si>
    <t>Odstranění doprav.značek se sloupky, s bet.patkami</t>
  </si>
  <si>
    <t>konzola : 1</t>
  </si>
  <si>
    <t>966006211R00</t>
  </si>
  <si>
    <t>Odstranění doprav. značek ze sloupů nebo konzolí</t>
  </si>
  <si>
    <t>16</t>
  </si>
  <si>
    <t>966007112U00</t>
  </si>
  <si>
    <t>Odstraň značení barva čára -250mm</t>
  </si>
  <si>
    <t>700</t>
  </si>
  <si>
    <t>998223011R00</t>
  </si>
  <si>
    <t>Přesun hmot, pozemní komunikace, kryt dlážděný</t>
  </si>
  <si>
    <t>199000000R00</t>
  </si>
  <si>
    <t>Poplatek za skladku suti</t>
  </si>
  <si>
    <t>RTS 12/ I</t>
  </si>
  <si>
    <t>POL1_9</t>
  </si>
  <si>
    <t>61,30+37,6+100,8+56,3</t>
  </si>
  <si>
    <t>979083117R00</t>
  </si>
  <si>
    <t>Vodorovné přemístění suti na skládku do 6000 m</t>
  </si>
  <si>
    <t>obruby : 2*27,4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</si>
  <si>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</si>
  <si>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</si>
  <si>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</si>
  <si>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</si>
  <si>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</si>
  <si>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</si>
  <si>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>220111776R00</t>
  </si>
  <si>
    <t>Montáž vedení uzemňovacího v zemi z drátu</t>
  </si>
  <si>
    <t>ÚRS 20 01</t>
  </si>
  <si>
    <t>Montáž vedení uzemňovacího v zemi včetně rozvinutí, uříznutí a navrtání otvorů pro spojení, zalití asfaltem z drátu</t>
  </si>
  <si>
    <t>POP</t>
  </si>
  <si>
    <t>Poznámka k souboru cen:</t>
  </si>
  <si>
    <t>1. V cenách 220 11-1771 až -1176 nejsou započteny náklady na dodávku drátu nebo pásku.</t>
  </si>
  <si>
    <t xml:space="preserve">12*5 : </t>
  </si>
  <si>
    <t>60</t>
  </si>
  <si>
    <t>35441073</t>
  </si>
  <si>
    <t>drát D 10mm FeZn</t>
  </si>
  <si>
    <t>kg</t>
  </si>
  <si>
    <t>URS</t>
  </si>
  <si>
    <t xml:space="preserve">60*0,62 : </t>
  </si>
  <si>
    <t xml:space="preserve">37,2*1,2 'Přepočtené koeficientem množství : </t>
  </si>
  <si>
    <t>44,64</t>
  </si>
  <si>
    <t>220111777R00</t>
  </si>
  <si>
    <t>Montáž vedení uzemňovací v zemi z pásku FeZn 30x4 mm</t>
  </si>
  <si>
    <t>Montáž vedení uzemňovacího v zemi včetně rozvinutí, uříznutí a navrtání otvorů pro spojení, zalití asfaltem z pásku FeZn 30x4 mm</t>
  </si>
  <si>
    <t xml:space="preserve">60+5+70 : </t>
  </si>
  <si>
    <t>135</t>
  </si>
  <si>
    <t>35442062</t>
  </si>
  <si>
    <t>pás zemnící 30x4mm FeZn</t>
  </si>
  <si>
    <t>Poznámka k položce:</t>
  </si>
  <si>
    <t>Hmotnost: 1,05m/kg</t>
  </si>
  <si>
    <t xml:space="preserve">(60+5+70)*1,05 : </t>
  </si>
  <si>
    <t xml:space="preserve">141,75*1,2 'Přepočtené koeficientem množství : </t>
  </si>
  <si>
    <t>170,1</t>
  </si>
  <si>
    <t>741420022</t>
  </si>
  <si>
    <t>Montáž svorka hromosvodná se 3 šrouby</t>
  </si>
  <si>
    <t>Montáž hromosvodného vedení svorek se 3 a více šrouby</t>
  </si>
  <si>
    <t>1. Svodovými dráty se rozumí i jímací vedení na střeše.</t>
  </si>
  <si>
    <t>35441986R</t>
  </si>
  <si>
    <t>svorka odbočovací a spojovací pro pásek 30x4 mm, FeZn</t>
  </si>
  <si>
    <t>35441996R</t>
  </si>
  <si>
    <t>svorka odbočovací a spojovací pro spojování kruhových a páskových vodičů, FeZn</t>
  </si>
  <si>
    <t>460520174</t>
  </si>
  <si>
    <t>Montáž trubek ochranných plastových ohebných do 110 mm uložených do rýhy</t>
  </si>
  <si>
    <t>Montáž trubek ochranných uložených volně do rýhy plastových ohebných, vnitřního průměru přes 90 do 110 mm</t>
  </si>
  <si>
    <t>34571355</t>
  </si>
  <si>
    <t>trubka elektroinstalační ohebná dvouplášťová korugovaná (chránička) D 94/110mm, HDPE+LDPE</t>
  </si>
  <si>
    <t xml:space="preserve">35+30+25+0+5+10+20 : </t>
  </si>
  <si>
    <t xml:space="preserve">125*1,2 'Přepočtené koeficientem množství : </t>
  </si>
  <si>
    <t>150</t>
  </si>
  <si>
    <t>460520173</t>
  </si>
  <si>
    <t>Montáž trubek ochranných plastových ohebných do 90 mm uložených do rýhy</t>
  </si>
  <si>
    <t>Montáž trubek ochranných uložených volně do rýhy plastových ohebných, vnitřního průměru přes 50 do 90 mm</t>
  </si>
  <si>
    <t>34571354</t>
  </si>
  <si>
    <t>trubka elektroinstalační ohebná dvouplášťová korugovaná (chránička) D 75/90mm, HDPE+LDPE</t>
  </si>
  <si>
    <t xml:space="preserve">70+70+0 : </t>
  </si>
  <si>
    <t xml:space="preserve">140*1,2 'Přepočtené koeficientem množství : </t>
  </si>
  <si>
    <t>168</t>
  </si>
  <si>
    <t>34571353</t>
  </si>
  <si>
    <t>trubka elektroinstalační ohebná dvouplášťová korugovaná (chránička) D 61/75mm, HDPE+LDPE</t>
  </si>
  <si>
    <t xml:space="preserve">25+5+30+40+25+25+20 : </t>
  </si>
  <si>
    <t xml:space="preserve">170*1,2 'Přepočtené koeficientem množství : </t>
  </si>
  <si>
    <t>204</t>
  </si>
  <si>
    <t>460520172</t>
  </si>
  <si>
    <t>Montáž trubek ochranných plastových ohebných do 50 mm uložených do rýhy</t>
  </si>
  <si>
    <t>Montáž trubek ochranných uložených volně do rýhy plastových ohebných, vnitřního průměru přes 32 do 50 mm</t>
  </si>
  <si>
    <t>34571351</t>
  </si>
  <si>
    <t>trubka elektroinstalační ohebná dvouplášťová korugovaná (chránička) D 41/50mm, HDPE+LDPE</t>
  </si>
  <si>
    <t xml:space="preserve">35+5+60+70+65+55+40+30+10+70+50+35 : </t>
  </si>
  <si>
    <t xml:space="preserve">525*1,2 'Přepočtené koeficientem množství : </t>
  </si>
  <si>
    <t>630</t>
  </si>
  <si>
    <t>220182021</t>
  </si>
  <si>
    <t>Uložení HDPE trubky do výkopu včetně fixace</t>
  </si>
  <si>
    <t>Uložení trubky HDPE do výkopu včetně fixace</t>
  </si>
  <si>
    <t>345713600.M01</t>
  </si>
  <si>
    <t>trubka elektroinstalační ohebná pro optickou kabeláž, HDPE 40/33 mm</t>
  </si>
  <si>
    <t xml:space="preserve">30 : </t>
  </si>
  <si>
    <t xml:space="preserve">30*1,15 'Přepočtené koeficientem množství : </t>
  </si>
  <si>
    <t>34,5</t>
  </si>
  <si>
    <t>130001101R00</t>
  </si>
  <si>
    <t>Příplatek za ztížení vykopávky v blízkosti podzemního vedení</t>
  </si>
  <si>
    <t>M3</t>
  </si>
  <si>
    <t>Příplatek k cenám hloubených vykopávek za ztížení vykopávky v blízkosti podzemního vedení nebo výbušnin pro jakoukoliv třídu horniny</t>
  </si>
  <si>
    <t>1. Cena je určena:</t>
  </si>
  <si>
    <t>a) i pro soubor cen 123 . 0-21 Vykopávky zářezů se šikmými stěnami pro podzemní vedení části A 02,</t>
  </si>
  <si>
    <t>b) pro podzemní vedení procházející hloubenou vykopávkou nebo uložené ve stěně výkopu při jakékoliv hloubce vedení pod původním terénem nebo jeho výšce nade dnem výkopu a jakémkoliv směru vedení ke stranám výkopu;</t>
  </si>
  <si>
    <t>c) pro výbušniny nezaložené dodavatelem.</t>
  </si>
  <si>
    <t>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</t>
  </si>
  <si>
    <t>3. Cenu nelze použít pro ztížení vykopávky v blízkosti podzemních vedení nebo výbušnin, u nichž je projektem zakázáno použít při vykopávce kovové nástroje nebo nářadí.</t>
  </si>
  <si>
    <t>4. Množství ztížení vykopávky v blízkosti</t>
  </si>
  <si>
    <t/>
  </si>
  <si>
    <t>a) podzemního vedení, jehož půdorysná a výšková poloha</t>
  </si>
  <si>
    <t>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</t>
  </si>
  <si>
    <t>- není v projektu uvedena, avšak která podle projektu nebo sdělení investora jsou pravděpodobně ve výkopišti uložena, se rovná objemu výkopu, který je projektantem nebo investorem označen.</t>
  </si>
  <si>
    <t>b) výbušniny, určí vždy projektant nebo investor, ať je v projektu uvedeno či neuvedeno.</t>
  </si>
  <si>
    <t>5. Je-li vedení uloženo ve výkopišti tak, že se vykopávka v celém výše popsaném objemu nevykopává, např. blízko stěn nebo dna výkopu, oceňuje se ztížení vykopávky jen pro tu část objemu, v níž se ztížená vykopávka provádí.</t>
  </si>
  <si>
    <t>6. Jsou-li ve výkopišti dvě vedení položena tak blízko sebe, že se výše uvedené objemy pro obě vedení pronikají, určí se množství ztížení vykopávky tak, aby se pronik započetl jen jednou.</t>
  </si>
  <si>
    <t>7. Objem ztížení vykopávky se od celkového objemu výkopu neodečítá.</t>
  </si>
  <si>
    <t>8. Dočasné zajištění různých podzemních vedení ve výkopišti se oceňuje cenami souboru cen 119 00-14 Dočasné zajištění podzemního potrubí nebo vedení ve výkopišti.</t>
  </si>
  <si>
    <t xml:space="preserve">(35+10+55+20+15)*0,6*0,4 : </t>
  </si>
  <si>
    <t>32,4</t>
  </si>
  <si>
    <t>162651112</t>
  </si>
  <si>
    <t>Vodorovné přemístění do 5000 m výkopku/sypaniny z horniny třídy těžitelnosti I, skupiny 1 až 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</si>
  <si>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</si>
  <si>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1. Přemísťuje-li se výkopek z dočasných skládek vzdálených do 50 m, neoceňuje se nakládání výkopku, i když se provádí. Toto ustanovení neplatí, vylučuje-li projekt použití dozeru.</t>
  </si>
  <si>
    <t>2. Ceny nelze použít, předepisuje-li projekt přemístit výkopek na místo nepřístupné obvyklým dopravním prostředkům; toto přemístění se oceňuje individuálně.</t>
  </si>
  <si>
    <t>Odvoz přebytku zeminy pro pískové lože a jam pro základy stožárů na místo určené investorem stavby - bez poplatku za uložení.</t>
  </si>
  <si>
    <t xml:space="preserve">(35+10+55+20+15)*0,4*0,3 "přebytek zeminy po kabelovém loži" : </t>
  </si>
  <si>
    <t>16,2</t>
  </si>
  <si>
    <t>171201201R00</t>
  </si>
  <si>
    <t>Uložení sypaniny na skládky</t>
  </si>
  <si>
    <t>171201221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</si>
  <si>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</si>
  <si>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</si>
  <si>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>1. Ceny uvedené v souboru cen je doporučeno opravit podle aktuálních cen místně příslušné skládky.</t>
  </si>
  <si>
    <t>2. V cenách je započítán poplatek za ukládání odpadu dle zákona 185/2001 Sb.</t>
  </si>
  <si>
    <t xml:space="preserve">(35+10+55+20+15)*0,4*0,3*1,7 "přebytek zeminy po kabelovém loži" : </t>
  </si>
  <si>
    <t>27,54</t>
  </si>
  <si>
    <t>181102302R00</t>
  </si>
  <si>
    <t>Úprava pláně v zářezech se zhutněním</t>
  </si>
  <si>
    <t xml:space="preserve">(35+10+55+20+15)*0,7*3 : </t>
  </si>
  <si>
    <t>283,5</t>
  </si>
  <si>
    <t>215901101R00</t>
  </si>
  <si>
    <t>Zhutnění podloží z hornin soudržných do 100% PS nebo nesoudržných sypkých I(d) do 0,8</t>
  </si>
  <si>
    <t xml:space="preserve">(35+10+55+20+15) : </t>
  </si>
  <si>
    <t>460010024R00</t>
  </si>
  <si>
    <t>Vytyčení trasy vedení kabelového podzemního v zastavěném prostoru</t>
  </si>
  <si>
    <t>km</t>
  </si>
  <si>
    <t xml:space="preserve">0,2 : </t>
  </si>
  <si>
    <t>0,2</t>
  </si>
  <si>
    <t>460010025</t>
  </si>
  <si>
    <t>Vytyčení trasy inženýrských sítí v zastavěném prostoru</t>
  </si>
  <si>
    <t>460150043</t>
  </si>
  <si>
    <t>Hloubení kabelových zapažených i nezapažených rýh ručně š 40 cm, hl 60 cm, v hornině tř 3</t>
  </si>
  <si>
    <t>Hloubení zapažených i nezapažených kabelových rýh ručně včetně urovnání dna s přemístěním výkopku do vzdálenosti 3 m od okraje jámy nebo naložením na dopravní prostředek šířky 40 cm, hloubky 60 cm, vhornině třídy 3</t>
  </si>
  <si>
    <t>1. Ceny hloubení rýh v hornině třídy 6 a 7 se oceňují cenami souboru cen 460 20- . Hloubení nezapažených kabelových rýh strojně.</t>
  </si>
  <si>
    <t xml:space="preserve">40+35+20 : </t>
  </si>
  <si>
    <t>95</t>
  </si>
  <si>
    <t>460560043</t>
  </si>
  <si>
    <t>Zásyp rýh ručně šířky 40 cm, hloubky 60 cm, z horniny třídy 3</t>
  </si>
  <si>
    <t>Zásyp kabelových rýh ručně s uložením výkopku ve vrstvách včetně zhutnění a urovnání povrchu šířky 40 cm hloubky 60 cm, vhornině třídy 3</t>
  </si>
  <si>
    <t>460150413</t>
  </si>
  <si>
    <t>Hloubení kabelových zapažených i nezapažených rýh ručně š 55 cm, hl 60 cm, v hornině tř 3</t>
  </si>
  <si>
    <t>Hloubení zapažených i nezapažených kabelových rýh ručně včetně urovnání dna s přemístěním výkopku do vzdálenosti 3 m od okraje jámy nebo naložením na dopravní prostředek šířky 55 cm, hloubky 60 cm, vhornině třídy 3</t>
  </si>
  <si>
    <t xml:space="preserve">20+15+10 : </t>
  </si>
  <si>
    <t>45</t>
  </si>
  <si>
    <t>460560413R00</t>
  </si>
  <si>
    <t>Zásyp rýh ručně šířky 55 cm, hloubky 60 cm, z horniny třídy 3</t>
  </si>
  <si>
    <t>Zásyp kabelových rýh ručně s uložením výkopku ve vrstvách včetně zhutnění a urovnání povrchu šířky 55 cm hloubky 60 cm, v hornině třídy 3</t>
  </si>
  <si>
    <t>460421282</t>
  </si>
  <si>
    <t>Lože kabelů z písku tl 10 cm nad kabel, kryté plastovou folií, š lože do 80 cm</t>
  </si>
  <si>
    <t xml:space="preserve">95+45 : </t>
  </si>
  <si>
    <t>140</t>
  </si>
  <si>
    <t>460490013</t>
  </si>
  <si>
    <t>Krytí kabelů výstražnou fólií šířky 33 cm</t>
  </si>
  <si>
    <t>693113110</t>
  </si>
  <si>
    <t>pás varovný červený plný PE šíře 33 cm s potiskem</t>
  </si>
  <si>
    <t>bm</t>
  </si>
  <si>
    <t>460620014R00</t>
  </si>
  <si>
    <t>Provizorní úprava terénu se zhutněním, v hornině tř 3-4</t>
  </si>
  <si>
    <t xml:space="preserve">(45+95)*0,6*3 : </t>
  </si>
  <si>
    <t>252</t>
  </si>
  <si>
    <t>012103000</t>
  </si>
  <si>
    <t>Geodetické práce před výstavbou</t>
  </si>
  <si>
    <t>soubor</t>
  </si>
  <si>
    <t>Geodetické práce před výstavbou - vytýčení projektovaných zařízení a ostatních inženýrských sítí</t>
  </si>
  <si>
    <t>012203000</t>
  </si>
  <si>
    <t>Geodetické práce při provádění stavby</t>
  </si>
  <si>
    <t>012303000</t>
  </si>
  <si>
    <t>Geodetické práce po výstavbě</t>
  </si>
  <si>
    <t>013254000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</si>
</sst>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29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SUMIF(F51:F64,A16,I51:I64)+SUMIF(F51:F64,"PSU",I51:I64)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SUMIF(F51:F64,A17,I51:I64)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SUMIF(F51:F64,A18,I51:I64)</f>
        <v>0</v>
      </c>
      <c r="J18" s="85"/>
    </row>
    <row r="19" spans="1:10" ht="23.25" customHeight="1" x14ac:dyDescent="0.25">
      <c r="A19" s="194" t="s">
        <v>82</v>
      </c>
      <c r="B19" s="38" t="s">
        <v>29</v>
      </c>
      <c r="C19" s="62"/>
      <c r="D19" s="63"/>
      <c r="E19" s="83"/>
      <c r="F19" s="84"/>
      <c r="G19" s="83"/>
      <c r="H19" s="84"/>
      <c r="I19" s="83">
        <f>SUMIF(F51:F64,A19,I51:I64)</f>
        <v>0</v>
      </c>
      <c r="J19" s="85"/>
    </row>
    <row r="20" spans="1:10" ht="23.25" customHeight="1" x14ac:dyDescent="0.25">
      <c r="A20" s="194" t="s">
        <v>83</v>
      </c>
      <c r="B20" s="38" t="s">
        <v>30</v>
      </c>
      <c r="C20" s="62"/>
      <c r="D20" s="63"/>
      <c r="E20" s="83"/>
      <c r="F20" s="84"/>
      <c r="G20" s="83"/>
      <c r="H20" s="84"/>
      <c r="I20" s="83">
        <f>SUMIF(F51:F64,A20,I51:I64)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'001 1 Pol'!AE152+'002 2 Pol'!AE174</f>
        <v>0</v>
      </c>
      <c r="G39" s="148">
        <f>'001 1 Pol'!AF152+'002 2 Pol'!AF174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 t="s">
        <v>46</v>
      </c>
      <c r="C40" s="152" t="s">
        <v>47</v>
      </c>
      <c r="D40" s="152"/>
      <c r="E40" s="152"/>
      <c r="F40" s="153">
        <f>'001 1 Pol'!AE152</f>
        <v>0</v>
      </c>
      <c r="G40" s="154">
        <f>'001 1 Pol'!AF152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48</v>
      </c>
      <c r="C41" s="146" t="s">
        <v>47</v>
      </c>
      <c r="D41" s="146"/>
      <c r="E41" s="146"/>
      <c r="F41" s="157">
        <f>'001 1 Pol'!AE152</f>
        <v>0</v>
      </c>
      <c r="G41" s="149">
        <f>'001 1 Pol'!AF152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2</v>
      </c>
      <c r="B42" s="151" t="s">
        <v>49</v>
      </c>
      <c r="C42" s="152" t="s">
        <v>50</v>
      </c>
      <c r="D42" s="152"/>
      <c r="E42" s="152"/>
      <c r="F42" s="153">
        <f>'002 2 Pol'!AE174</f>
        <v>0</v>
      </c>
      <c r="G42" s="154">
        <f>'002 2 Pol'!AF174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51</v>
      </c>
      <c r="C43" s="146" t="s">
        <v>50</v>
      </c>
      <c r="D43" s="146"/>
      <c r="E43" s="146"/>
      <c r="F43" s="157">
        <f>'002 2 Pol'!AE174</f>
        <v>0</v>
      </c>
      <c r="G43" s="149">
        <f>'002 2 Pol'!AF174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5">
      <c r="A44" s="135"/>
      <c r="B44" s="158" t="s">
        <v>52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8" spans="1:10" ht="15.6" x14ac:dyDescent="0.3">
      <c r="B48" s="174" t="s">
        <v>54</v>
      </c>
    </row>
    <row r="50" spans="1:10" ht="25.5" customHeight="1" x14ac:dyDescent="0.25">
      <c r="A50" s="176"/>
      <c r="B50" s="179" t="s">
        <v>18</v>
      </c>
      <c r="C50" s="179" t="s">
        <v>6</v>
      </c>
      <c r="D50" s="180"/>
      <c r="E50" s="180"/>
      <c r="F50" s="181" t="s">
        <v>55</v>
      </c>
      <c r="G50" s="181"/>
      <c r="H50" s="181"/>
      <c r="I50" s="181" t="s">
        <v>31</v>
      </c>
      <c r="J50" s="181" t="s">
        <v>0</v>
      </c>
    </row>
    <row r="51" spans="1:10" ht="36.75" customHeight="1" x14ac:dyDescent="0.25">
      <c r="A51" s="177"/>
      <c r="B51" s="182" t="s">
        <v>48</v>
      </c>
      <c r="C51" s="183" t="s">
        <v>56</v>
      </c>
      <c r="D51" s="184"/>
      <c r="E51" s="184"/>
      <c r="F51" s="190" t="s">
        <v>26</v>
      </c>
      <c r="G51" s="191"/>
      <c r="H51" s="191"/>
      <c r="I51" s="191">
        <f>'001 1 Pol'!G8+'002 2 Pol'!G72</f>
        <v>0</v>
      </c>
      <c r="J51" s="188" t="str">
        <f>IF(I65=0,"",I51/I65*100)</f>
        <v/>
      </c>
    </row>
    <row r="52" spans="1:10" ht="36.75" customHeight="1" x14ac:dyDescent="0.25">
      <c r="A52" s="177"/>
      <c r="B52" s="182" t="s">
        <v>57</v>
      </c>
      <c r="C52" s="183" t="s">
        <v>58</v>
      </c>
      <c r="D52" s="184"/>
      <c r="E52" s="184"/>
      <c r="F52" s="190" t="s">
        <v>26</v>
      </c>
      <c r="G52" s="191"/>
      <c r="H52" s="191"/>
      <c r="I52" s="191">
        <f>'001 1 Pol'!G37</f>
        <v>0</v>
      </c>
      <c r="J52" s="188" t="str">
        <f>IF(I65=0,"",I52/I65*100)</f>
        <v/>
      </c>
    </row>
    <row r="53" spans="1:10" ht="36.75" customHeight="1" x14ac:dyDescent="0.25">
      <c r="A53" s="177"/>
      <c r="B53" s="182" t="s">
        <v>51</v>
      </c>
      <c r="C53" s="183" t="s">
        <v>59</v>
      </c>
      <c r="D53" s="184"/>
      <c r="E53" s="184"/>
      <c r="F53" s="190" t="s">
        <v>26</v>
      </c>
      <c r="G53" s="191"/>
      <c r="H53" s="191"/>
      <c r="I53" s="191">
        <f>'002 2 Pol'!G118</f>
        <v>0</v>
      </c>
      <c r="J53" s="188" t="str">
        <f>IF(I65=0,"",I53/I65*100)</f>
        <v/>
      </c>
    </row>
    <row r="54" spans="1:10" ht="36.75" customHeight="1" x14ac:dyDescent="0.25">
      <c r="A54" s="177"/>
      <c r="B54" s="182" t="s">
        <v>51</v>
      </c>
      <c r="C54" s="183" t="s">
        <v>60</v>
      </c>
      <c r="D54" s="184"/>
      <c r="E54" s="184"/>
      <c r="F54" s="190" t="s">
        <v>26</v>
      </c>
      <c r="G54" s="191"/>
      <c r="H54" s="191"/>
      <c r="I54" s="191">
        <f>'001 1 Pol'!G45</f>
        <v>0</v>
      </c>
      <c r="J54" s="188" t="str">
        <f>IF(I65=0,"",I54/I65*100)</f>
        <v/>
      </c>
    </row>
    <row r="55" spans="1:10" ht="36.75" customHeight="1" x14ac:dyDescent="0.25">
      <c r="A55" s="177"/>
      <c r="B55" s="182" t="s">
        <v>61</v>
      </c>
      <c r="C55" s="183" t="s">
        <v>62</v>
      </c>
      <c r="D55" s="184"/>
      <c r="E55" s="184"/>
      <c r="F55" s="190" t="s">
        <v>26</v>
      </c>
      <c r="G55" s="191"/>
      <c r="H55" s="191"/>
      <c r="I55" s="191">
        <f>'002 2 Pol'!G8</f>
        <v>0</v>
      </c>
      <c r="J55" s="188" t="str">
        <f>IF(I65=0,"",I55/I65*100)</f>
        <v/>
      </c>
    </row>
    <row r="56" spans="1:10" ht="36.75" customHeight="1" x14ac:dyDescent="0.25">
      <c r="A56" s="177"/>
      <c r="B56" s="182" t="s">
        <v>63</v>
      </c>
      <c r="C56" s="183" t="s">
        <v>64</v>
      </c>
      <c r="D56" s="184"/>
      <c r="E56" s="184"/>
      <c r="F56" s="190" t="s">
        <v>26</v>
      </c>
      <c r="G56" s="191"/>
      <c r="H56" s="191"/>
      <c r="I56" s="191">
        <f>'002 2 Pol'!G123</f>
        <v>0</v>
      </c>
      <c r="J56" s="188" t="str">
        <f>IF(I65=0,"",I56/I65*100)</f>
        <v/>
      </c>
    </row>
    <row r="57" spans="1:10" ht="36.75" customHeight="1" x14ac:dyDescent="0.25">
      <c r="A57" s="177"/>
      <c r="B57" s="182" t="s">
        <v>65</v>
      </c>
      <c r="C57" s="183" t="s">
        <v>66</v>
      </c>
      <c r="D57" s="184"/>
      <c r="E57" s="184"/>
      <c r="F57" s="190" t="s">
        <v>26</v>
      </c>
      <c r="G57" s="191"/>
      <c r="H57" s="191"/>
      <c r="I57" s="191">
        <f>'001 1 Pol'!G50</f>
        <v>0</v>
      </c>
      <c r="J57" s="188" t="str">
        <f>IF(I65=0,"",I57/I65*100)</f>
        <v/>
      </c>
    </row>
    <row r="58" spans="1:10" ht="36.75" customHeight="1" x14ac:dyDescent="0.25">
      <c r="A58" s="177"/>
      <c r="B58" s="182" t="s">
        <v>67</v>
      </c>
      <c r="C58" s="183" t="s">
        <v>68</v>
      </c>
      <c r="D58" s="184"/>
      <c r="E58" s="184"/>
      <c r="F58" s="190" t="s">
        <v>26</v>
      </c>
      <c r="G58" s="191"/>
      <c r="H58" s="191"/>
      <c r="I58" s="191">
        <f>'001 1 Pol'!G93</f>
        <v>0</v>
      </c>
      <c r="J58" s="188" t="str">
        <f>IF(I65=0,"",I58/I65*100)</f>
        <v/>
      </c>
    </row>
    <row r="59" spans="1:10" ht="36.75" customHeight="1" x14ac:dyDescent="0.25">
      <c r="A59" s="177"/>
      <c r="B59" s="182" t="s">
        <v>69</v>
      </c>
      <c r="C59" s="183" t="s">
        <v>70</v>
      </c>
      <c r="D59" s="184"/>
      <c r="E59" s="184"/>
      <c r="F59" s="190" t="s">
        <v>26</v>
      </c>
      <c r="G59" s="191"/>
      <c r="H59" s="191"/>
      <c r="I59" s="191">
        <f>'001 1 Pol'!G95</f>
        <v>0</v>
      </c>
      <c r="J59" s="188" t="str">
        <f>IF(I65=0,"",I59/I65*100)</f>
        <v/>
      </c>
    </row>
    <row r="60" spans="1:10" ht="36.75" customHeight="1" x14ac:dyDescent="0.25">
      <c r="A60" s="177"/>
      <c r="B60" s="182" t="s">
        <v>71</v>
      </c>
      <c r="C60" s="183" t="s">
        <v>72</v>
      </c>
      <c r="D60" s="184"/>
      <c r="E60" s="184"/>
      <c r="F60" s="190" t="s">
        <v>26</v>
      </c>
      <c r="G60" s="191"/>
      <c r="H60" s="191"/>
      <c r="I60" s="191">
        <f>'001 1 Pol'!G101</f>
        <v>0</v>
      </c>
      <c r="J60" s="188" t="str">
        <f>IF(I65=0,"",I60/I65*100)</f>
        <v/>
      </c>
    </row>
    <row r="61" spans="1:10" ht="36.75" customHeight="1" x14ac:dyDescent="0.25">
      <c r="A61" s="177"/>
      <c r="B61" s="182" t="s">
        <v>73</v>
      </c>
      <c r="C61" s="183" t="s">
        <v>74</v>
      </c>
      <c r="D61" s="184"/>
      <c r="E61" s="184"/>
      <c r="F61" s="190" t="s">
        <v>26</v>
      </c>
      <c r="G61" s="191"/>
      <c r="H61" s="191"/>
      <c r="I61" s="191">
        <f>'001 1 Pol'!G133</f>
        <v>0</v>
      </c>
      <c r="J61" s="188" t="str">
        <f>IF(I65=0,"",I61/I65*100)</f>
        <v/>
      </c>
    </row>
    <row r="62" spans="1:10" ht="36.75" customHeight="1" x14ac:dyDescent="0.25">
      <c r="A62" s="177"/>
      <c r="B62" s="182" t="s">
        <v>75</v>
      </c>
      <c r="C62" s="183" t="s">
        <v>76</v>
      </c>
      <c r="D62" s="184"/>
      <c r="E62" s="184"/>
      <c r="F62" s="190" t="s">
        <v>26</v>
      </c>
      <c r="G62" s="191"/>
      <c r="H62" s="191"/>
      <c r="I62" s="191">
        <f>'001 1 Pol'!G141</f>
        <v>0</v>
      </c>
      <c r="J62" s="188" t="str">
        <f>IF(I65=0,"",I62/I65*100)</f>
        <v/>
      </c>
    </row>
    <row r="63" spans="1:10" ht="36.75" customHeight="1" x14ac:dyDescent="0.25">
      <c r="A63" s="177"/>
      <c r="B63" s="182" t="s">
        <v>77</v>
      </c>
      <c r="C63" s="183" t="s">
        <v>78</v>
      </c>
      <c r="D63" s="184"/>
      <c r="E63" s="184"/>
      <c r="F63" s="190" t="s">
        <v>26</v>
      </c>
      <c r="G63" s="191"/>
      <c r="H63" s="191"/>
      <c r="I63" s="191">
        <f>'002 2 Pol'!G164</f>
        <v>0</v>
      </c>
      <c r="J63" s="188" t="str">
        <f>IF(I65=0,"",I63/I65*100)</f>
        <v/>
      </c>
    </row>
    <row r="64" spans="1:10" ht="36.75" customHeight="1" x14ac:dyDescent="0.25">
      <c r="A64" s="177"/>
      <c r="B64" s="182" t="s">
        <v>79</v>
      </c>
      <c r="C64" s="183" t="s">
        <v>80</v>
      </c>
      <c r="D64" s="184"/>
      <c r="E64" s="184"/>
      <c r="F64" s="190" t="s">
        <v>81</v>
      </c>
      <c r="G64" s="191"/>
      <c r="H64" s="191"/>
      <c r="I64" s="191">
        <f>'001 1 Pol'!G143</f>
        <v>0</v>
      </c>
      <c r="J64" s="188" t="str">
        <f>IF(I65=0,"",I64/I65*100)</f>
        <v/>
      </c>
    </row>
    <row r="65" spans="1:10" ht="25.5" customHeight="1" x14ac:dyDescent="0.25">
      <c r="A65" s="178"/>
      <c r="B65" s="185" t="s">
        <v>1</v>
      </c>
      <c r="C65" s="186"/>
      <c r="D65" s="187"/>
      <c r="E65" s="187"/>
      <c r="F65" s="192"/>
      <c r="G65" s="193"/>
      <c r="H65" s="193"/>
      <c r="I65" s="193">
        <f>SUM(I51:I64)</f>
        <v>0</v>
      </c>
      <c r="J65" s="189">
        <f>SUM(J51:J64)</f>
        <v>0</v>
      </c>
    </row>
    <row r="66" spans="1:10" x14ac:dyDescent="0.25">
      <c r="F66" s="133"/>
      <c r="G66" s="133"/>
      <c r="H66" s="133"/>
      <c r="I66" s="133"/>
      <c r="J66" s="134"/>
    </row>
    <row r="67" spans="1:10" x14ac:dyDescent="0.25">
      <c r="F67" s="133"/>
      <c r="G67" s="133"/>
      <c r="H67" s="133"/>
      <c r="I67" s="133"/>
      <c r="J67" s="134"/>
    </row>
    <row r="68" spans="1:10" x14ac:dyDescent="0.25">
      <c r="F68" s="133"/>
      <c r="G68" s="133"/>
      <c r="H68" s="133"/>
      <c r="I68" s="133"/>
      <c r="J68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D337-5A2B-4535-82FC-0570EE309E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84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85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85</v>
      </c>
      <c r="AG3" t="s">
        <v>86</v>
      </c>
    </row>
    <row r="4" spans="1:60" ht="25.05" customHeight="1" x14ac:dyDescent="0.25">
      <c r="A4" s="200" t="s">
        <v>10</v>
      </c>
      <c r="B4" s="201" t="s">
        <v>48</v>
      </c>
      <c r="C4" s="202" t="s">
        <v>47</v>
      </c>
      <c r="D4" s="203"/>
      <c r="E4" s="203"/>
      <c r="F4" s="203"/>
      <c r="G4" s="204"/>
      <c r="AG4" t="s">
        <v>87</v>
      </c>
    </row>
    <row r="5" spans="1:60" x14ac:dyDescent="0.25">
      <c r="D5" s="10"/>
    </row>
    <row r="6" spans="1:60" ht="39.6" x14ac:dyDescent="0.25">
      <c r="A6" s="206" t="s">
        <v>88</v>
      </c>
      <c r="B6" s="208" t="s">
        <v>89</v>
      </c>
      <c r="C6" s="208" t="s">
        <v>90</v>
      </c>
      <c r="D6" s="207" t="s">
        <v>91</v>
      </c>
      <c r="E6" s="206" t="s">
        <v>92</v>
      </c>
      <c r="F6" s="205" t="s">
        <v>93</v>
      </c>
      <c r="G6" s="206" t="s">
        <v>31</v>
      </c>
      <c r="H6" s="209" t="s">
        <v>32</v>
      </c>
      <c r="I6" s="209" t="s">
        <v>94</v>
      </c>
      <c r="J6" s="209" t="s">
        <v>33</v>
      </c>
      <c r="K6" s="209" t="s">
        <v>95</v>
      </c>
      <c r="L6" s="209" t="s">
        <v>96</v>
      </c>
      <c r="M6" s="209" t="s">
        <v>97</v>
      </c>
      <c r="N6" s="209" t="s">
        <v>98</v>
      </c>
      <c r="O6" s="209" t="s">
        <v>99</v>
      </c>
      <c r="P6" s="209" t="s">
        <v>100</v>
      </c>
      <c r="Q6" s="209" t="s">
        <v>101</v>
      </c>
      <c r="R6" s="209" t="s">
        <v>102</v>
      </c>
      <c r="S6" s="209" t="s">
        <v>103</v>
      </c>
      <c r="T6" s="209" t="s">
        <v>104</v>
      </c>
      <c r="U6" s="209" t="s">
        <v>105</v>
      </c>
      <c r="V6" s="209" t="s">
        <v>106</v>
      </c>
      <c r="W6" s="209" t="s">
        <v>107</v>
      </c>
      <c r="X6" s="209" t="s">
        <v>108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4" t="s">
        <v>109</v>
      </c>
      <c r="B8" s="235" t="s">
        <v>48</v>
      </c>
      <c r="C8" s="253" t="s">
        <v>56</v>
      </c>
      <c r="D8" s="236"/>
      <c r="E8" s="237"/>
      <c r="F8" s="238"/>
      <c r="G8" s="239">
        <f>SUMIF(AG9:AG36,"&lt;&gt;NOR",G9:G36)</f>
        <v>0</v>
      </c>
      <c r="H8" s="233"/>
      <c r="I8" s="233">
        <f>SUM(I9:I36)</f>
        <v>0</v>
      </c>
      <c r="J8" s="233"/>
      <c r="K8" s="233">
        <f>SUM(K9:K36)</f>
        <v>0</v>
      </c>
      <c r="L8" s="233"/>
      <c r="M8" s="233">
        <f>SUM(M9:M36)</f>
        <v>0</v>
      </c>
      <c r="N8" s="233"/>
      <c r="O8" s="233">
        <f>SUM(O9:O36)</f>
        <v>0</v>
      </c>
      <c r="P8" s="233"/>
      <c r="Q8" s="233">
        <f>SUM(Q9:Q36)</f>
        <v>352.51</v>
      </c>
      <c r="R8" s="233"/>
      <c r="S8" s="233"/>
      <c r="T8" s="233"/>
      <c r="U8" s="233"/>
      <c r="V8" s="233">
        <f>SUM(V9:V36)</f>
        <v>160.02999999999997</v>
      </c>
      <c r="W8" s="233"/>
      <c r="X8" s="233"/>
      <c r="AG8" t="s">
        <v>110</v>
      </c>
    </row>
    <row r="9" spans="1:60" outlineLevel="1" x14ac:dyDescent="0.25">
      <c r="A9" s="240">
        <v>1</v>
      </c>
      <c r="B9" s="241" t="s">
        <v>111</v>
      </c>
      <c r="C9" s="254" t="s">
        <v>112</v>
      </c>
      <c r="D9" s="242" t="s">
        <v>113</v>
      </c>
      <c r="E9" s="243">
        <v>444.2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61.3</v>
      </c>
      <c r="R9" s="229"/>
      <c r="S9" s="229" t="s">
        <v>114</v>
      </c>
      <c r="T9" s="229" t="s">
        <v>114</v>
      </c>
      <c r="U9" s="229">
        <v>0.16</v>
      </c>
      <c r="V9" s="229">
        <f>ROUND(E9*U9,2)</f>
        <v>71.069999999999993</v>
      </c>
      <c r="W9" s="229"/>
      <c r="X9" s="229" t="s">
        <v>115</v>
      </c>
      <c r="Y9" s="210"/>
      <c r="Z9" s="210"/>
      <c r="AA9" s="210"/>
      <c r="AB9" s="210"/>
      <c r="AC9" s="210"/>
      <c r="AD9" s="210"/>
      <c r="AE9" s="210"/>
      <c r="AF9" s="210"/>
      <c r="AG9" s="210" t="s">
        <v>116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55" t="s">
        <v>117</v>
      </c>
      <c r="D10" s="231"/>
      <c r="E10" s="232">
        <v>444.2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118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0">
        <v>2</v>
      </c>
      <c r="B11" s="241" t="s">
        <v>119</v>
      </c>
      <c r="C11" s="254" t="s">
        <v>120</v>
      </c>
      <c r="D11" s="242" t="s">
        <v>113</v>
      </c>
      <c r="E11" s="243">
        <v>34</v>
      </c>
      <c r="F11" s="244"/>
      <c r="G11" s="245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0.2</v>
      </c>
      <c r="Q11" s="229">
        <f>ROUND(E11*P11,2)</f>
        <v>6.8</v>
      </c>
      <c r="R11" s="229"/>
      <c r="S11" s="229" t="s">
        <v>114</v>
      </c>
      <c r="T11" s="229" t="s">
        <v>114</v>
      </c>
      <c r="U11" s="229">
        <v>0.1</v>
      </c>
      <c r="V11" s="229">
        <f>ROUND(E11*U11,2)</f>
        <v>3.4</v>
      </c>
      <c r="W11" s="229"/>
      <c r="X11" s="229" t="s">
        <v>115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116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55" t="s">
        <v>121</v>
      </c>
      <c r="D12" s="231"/>
      <c r="E12" s="232">
        <v>34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118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3</v>
      </c>
      <c r="B13" s="241" t="s">
        <v>122</v>
      </c>
      <c r="C13" s="254" t="s">
        <v>123</v>
      </c>
      <c r="D13" s="242" t="s">
        <v>113</v>
      </c>
      <c r="E13" s="243">
        <v>94</v>
      </c>
      <c r="F13" s="244"/>
      <c r="G13" s="245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0.66</v>
      </c>
      <c r="Q13" s="229">
        <f>ROUND(E13*P13,2)</f>
        <v>62.04</v>
      </c>
      <c r="R13" s="229"/>
      <c r="S13" s="229" t="s">
        <v>114</v>
      </c>
      <c r="T13" s="229" t="s">
        <v>114</v>
      </c>
      <c r="U13" s="229">
        <v>0.11899999999999999</v>
      </c>
      <c r="V13" s="229">
        <f>ROUND(E13*U13,2)</f>
        <v>11.19</v>
      </c>
      <c r="W13" s="229"/>
      <c r="X13" s="229" t="s">
        <v>115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116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55" t="s">
        <v>124</v>
      </c>
      <c r="D14" s="231"/>
      <c r="E14" s="232">
        <v>94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118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4</v>
      </c>
      <c r="B15" s="241" t="s">
        <v>125</v>
      </c>
      <c r="C15" s="254" t="s">
        <v>126</v>
      </c>
      <c r="D15" s="242" t="s">
        <v>113</v>
      </c>
      <c r="E15" s="243">
        <v>630.20000000000005</v>
      </c>
      <c r="F15" s="244"/>
      <c r="G15" s="245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0.22</v>
      </c>
      <c r="Q15" s="229">
        <f>ROUND(E15*P15,2)</f>
        <v>138.63999999999999</v>
      </c>
      <c r="R15" s="229"/>
      <c r="S15" s="229" t="s">
        <v>114</v>
      </c>
      <c r="T15" s="229" t="s">
        <v>114</v>
      </c>
      <c r="U15" s="229">
        <v>3.3000000000000002E-2</v>
      </c>
      <c r="V15" s="229">
        <f>ROUND(E15*U15,2)</f>
        <v>20.8</v>
      </c>
      <c r="W15" s="229"/>
      <c r="X15" s="229" t="s">
        <v>115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116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55" t="s">
        <v>127</v>
      </c>
      <c r="D16" s="231"/>
      <c r="E16" s="232">
        <v>58.2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10"/>
      <c r="Z16" s="210"/>
      <c r="AA16" s="210"/>
      <c r="AB16" s="210"/>
      <c r="AC16" s="210"/>
      <c r="AD16" s="210"/>
      <c r="AE16" s="210"/>
      <c r="AF16" s="210"/>
      <c r="AG16" s="210" t="s">
        <v>118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55" t="s">
        <v>128</v>
      </c>
      <c r="D17" s="231"/>
      <c r="E17" s="232">
        <v>39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118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55" t="s">
        <v>129</v>
      </c>
      <c r="D18" s="231"/>
      <c r="E18" s="232">
        <v>386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118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55" t="s">
        <v>130</v>
      </c>
      <c r="D19" s="231"/>
      <c r="E19" s="232">
        <v>147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118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5</v>
      </c>
      <c r="B20" s="241" t="s">
        <v>131</v>
      </c>
      <c r="C20" s="254" t="s">
        <v>132</v>
      </c>
      <c r="D20" s="242" t="s">
        <v>113</v>
      </c>
      <c r="E20" s="243">
        <v>440</v>
      </c>
      <c r="F20" s="244"/>
      <c r="G20" s="245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0.128</v>
      </c>
      <c r="Q20" s="229">
        <f>ROUND(E20*P20,2)</f>
        <v>56.32</v>
      </c>
      <c r="R20" s="229"/>
      <c r="S20" s="229" t="s">
        <v>114</v>
      </c>
      <c r="T20" s="229" t="s">
        <v>114</v>
      </c>
      <c r="U20" s="229">
        <v>0.08</v>
      </c>
      <c r="V20" s="229">
        <f>ROUND(E20*U20,2)</f>
        <v>35.200000000000003</v>
      </c>
      <c r="W20" s="229"/>
      <c r="X20" s="229" t="s">
        <v>115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116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55" t="s">
        <v>133</v>
      </c>
      <c r="D21" s="231"/>
      <c r="E21" s="232">
        <v>440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118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0">
        <v>6</v>
      </c>
      <c r="B22" s="241" t="s">
        <v>134</v>
      </c>
      <c r="C22" s="254" t="s">
        <v>135</v>
      </c>
      <c r="D22" s="242" t="s">
        <v>136</v>
      </c>
      <c r="E22" s="243">
        <v>94.5</v>
      </c>
      <c r="F22" s="244"/>
      <c r="G22" s="245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0.28999999999999998</v>
      </c>
      <c r="Q22" s="229">
        <f>ROUND(E22*P22,2)</f>
        <v>27.41</v>
      </c>
      <c r="R22" s="229"/>
      <c r="S22" s="229" t="s">
        <v>137</v>
      </c>
      <c r="T22" s="229" t="s">
        <v>138</v>
      </c>
      <c r="U22" s="229">
        <v>0</v>
      </c>
      <c r="V22" s="229">
        <f>ROUND(E22*U22,2)</f>
        <v>0</v>
      </c>
      <c r="W22" s="229"/>
      <c r="X22" s="229" t="s">
        <v>115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116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55" t="s">
        <v>139</v>
      </c>
      <c r="D23" s="231"/>
      <c r="E23" s="232">
        <v>94.5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118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7</v>
      </c>
      <c r="B24" s="241" t="s">
        <v>140</v>
      </c>
      <c r="C24" s="254" t="s">
        <v>141</v>
      </c>
      <c r="D24" s="242" t="s">
        <v>142</v>
      </c>
      <c r="E24" s="243">
        <v>18.07</v>
      </c>
      <c r="F24" s="244"/>
      <c r="G24" s="245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114</v>
      </c>
      <c r="T24" s="229" t="s">
        <v>114</v>
      </c>
      <c r="U24" s="229">
        <v>0.36799999999999999</v>
      </c>
      <c r="V24" s="229">
        <f>ROUND(E24*U24,2)</f>
        <v>6.65</v>
      </c>
      <c r="W24" s="229"/>
      <c r="X24" s="229" t="s">
        <v>115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116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55" t="s">
        <v>143</v>
      </c>
      <c r="D25" s="231"/>
      <c r="E25" s="232">
        <v>9.4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118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55" t="s">
        <v>144</v>
      </c>
      <c r="D26" s="231"/>
      <c r="E26" s="232">
        <v>8.67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10"/>
      <c r="Z26" s="210"/>
      <c r="AA26" s="210"/>
      <c r="AB26" s="210"/>
      <c r="AC26" s="210"/>
      <c r="AD26" s="210"/>
      <c r="AE26" s="210"/>
      <c r="AF26" s="210"/>
      <c r="AG26" s="210" t="s">
        <v>118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8</v>
      </c>
      <c r="B27" s="241" t="s">
        <v>145</v>
      </c>
      <c r="C27" s="254" t="s">
        <v>146</v>
      </c>
      <c r="D27" s="242" t="s">
        <v>142</v>
      </c>
      <c r="E27" s="243">
        <v>12.79</v>
      </c>
      <c r="F27" s="244"/>
      <c r="G27" s="245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114</v>
      </c>
      <c r="T27" s="229" t="s">
        <v>114</v>
      </c>
      <c r="U27" s="229">
        <v>1.0999999999999999E-2</v>
      </c>
      <c r="V27" s="229">
        <f>ROUND(E27*U27,2)</f>
        <v>0.14000000000000001</v>
      </c>
      <c r="W27" s="229"/>
      <c r="X27" s="229" t="s">
        <v>115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116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55" t="s">
        <v>147</v>
      </c>
      <c r="D28" s="231"/>
      <c r="E28" s="232">
        <v>12.79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118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9</v>
      </c>
      <c r="B29" s="247" t="s">
        <v>148</v>
      </c>
      <c r="C29" s="256" t="s">
        <v>149</v>
      </c>
      <c r="D29" s="248" t="s">
        <v>142</v>
      </c>
      <c r="E29" s="249">
        <v>12.79</v>
      </c>
      <c r="F29" s="250"/>
      <c r="G29" s="251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150</v>
      </c>
      <c r="T29" s="229" t="s">
        <v>150</v>
      </c>
      <c r="U29" s="229">
        <v>8.9999999999999993E-3</v>
      </c>
      <c r="V29" s="229">
        <f>ROUND(E29*U29,2)</f>
        <v>0.12</v>
      </c>
      <c r="W29" s="229"/>
      <c r="X29" s="229" t="s">
        <v>115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116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10</v>
      </c>
      <c r="B30" s="241" t="s">
        <v>151</v>
      </c>
      <c r="C30" s="254" t="s">
        <v>152</v>
      </c>
      <c r="D30" s="242" t="s">
        <v>142</v>
      </c>
      <c r="E30" s="243">
        <v>5.28</v>
      </c>
      <c r="F30" s="244"/>
      <c r="G30" s="245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114</v>
      </c>
      <c r="T30" s="229" t="s">
        <v>114</v>
      </c>
      <c r="U30" s="229">
        <v>0.20200000000000001</v>
      </c>
      <c r="V30" s="229">
        <f>ROUND(E30*U30,2)</f>
        <v>1.07</v>
      </c>
      <c r="W30" s="229"/>
      <c r="X30" s="229" t="s">
        <v>115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116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55" t="s">
        <v>153</v>
      </c>
      <c r="D31" s="231"/>
      <c r="E31" s="232">
        <v>5.28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10"/>
      <c r="Z31" s="210"/>
      <c r="AA31" s="210"/>
      <c r="AB31" s="210"/>
      <c r="AC31" s="210"/>
      <c r="AD31" s="210"/>
      <c r="AE31" s="210"/>
      <c r="AF31" s="210"/>
      <c r="AG31" s="210" t="s">
        <v>118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0">
        <v>11</v>
      </c>
      <c r="B32" s="241" t="s">
        <v>154</v>
      </c>
      <c r="C32" s="254" t="s">
        <v>155</v>
      </c>
      <c r="D32" s="242" t="s">
        <v>113</v>
      </c>
      <c r="E32" s="243">
        <v>577.20000000000005</v>
      </c>
      <c r="F32" s="244"/>
      <c r="G32" s="245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114</v>
      </c>
      <c r="T32" s="229" t="s">
        <v>114</v>
      </c>
      <c r="U32" s="229">
        <v>1.7999999999999999E-2</v>
      </c>
      <c r="V32" s="229">
        <f>ROUND(E32*U32,2)</f>
        <v>10.39</v>
      </c>
      <c r="W32" s="229"/>
      <c r="X32" s="229" t="s">
        <v>115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116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55" t="s">
        <v>127</v>
      </c>
      <c r="D33" s="231"/>
      <c r="E33" s="232">
        <v>58.2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10"/>
      <c r="Z33" s="210"/>
      <c r="AA33" s="210"/>
      <c r="AB33" s="210"/>
      <c r="AC33" s="210"/>
      <c r="AD33" s="210"/>
      <c r="AE33" s="210"/>
      <c r="AF33" s="210"/>
      <c r="AG33" s="210" t="s">
        <v>118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55" t="s">
        <v>128</v>
      </c>
      <c r="D34" s="231"/>
      <c r="E34" s="232">
        <v>39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10"/>
      <c r="Z34" s="210"/>
      <c r="AA34" s="210"/>
      <c r="AB34" s="210"/>
      <c r="AC34" s="210"/>
      <c r="AD34" s="210"/>
      <c r="AE34" s="210"/>
      <c r="AF34" s="210"/>
      <c r="AG34" s="210" t="s">
        <v>118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55" t="s">
        <v>129</v>
      </c>
      <c r="D35" s="231"/>
      <c r="E35" s="232">
        <v>386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10"/>
      <c r="Z35" s="210"/>
      <c r="AA35" s="210"/>
      <c r="AB35" s="210"/>
      <c r="AC35" s="210"/>
      <c r="AD35" s="210"/>
      <c r="AE35" s="210"/>
      <c r="AF35" s="210"/>
      <c r="AG35" s="210" t="s">
        <v>118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55" t="s">
        <v>124</v>
      </c>
      <c r="D36" s="231"/>
      <c r="E36" s="232">
        <v>94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118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234" t="s">
        <v>109</v>
      </c>
      <c r="B37" s="235" t="s">
        <v>57</v>
      </c>
      <c r="C37" s="253" t="s">
        <v>58</v>
      </c>
      <c r="D37" s="236"/>
      <c r="E37" s="237"/>
      <c r="F37" s="238"/>
      <c r="G37" s="239">
        <f>SUMIF(AG38:AG44,"&lt;&gt;NOR",G38:G44)</f>
        <v>0</v>
      </c>
      <c r="H37" s="233"/>
      <c r="I37" s="233">
        <f>SUM(I38:I44)</f>
        <v>0</v>
      </c>
      <c r="J37" s="233"/>
      <c r="K37" s="233">
        <f>SUM(K38:K44)</f>
        <v>0</v>
      </c>
      <c r="L37" s="233"/>
      <c r="M37" s="233">
        <f>SUM(M38:M44)</f>
        <v>0</v>
      </c>
      <c r="N37" s="233"/>
      <c r="O37" s="233">
        <f>SUM(O38:O44)</f>
        <v>0</v>
      </c>
      <c r="P37" s="233"/>
      <c r="Q37" s="233">
        <f>SUM(Q38:Q44)</f>
        <v>0</v>
      </c>
      <c r="R37" s="233"/>
      <c r="S37" s="233"/>
      <c r="T37" s="233"/>
      <c r="U37" s="233"/>
      <c r="V37" s="233">
        <f>SUM(V38:V44)</f>
        <v>0</v>
      </c>
      <c r="W37" s="233"/>
      <c r="X37" s="233"/>
      <c r="AG37" t="s">
        <v>110</v>
      </c>
    </row>
    <row r="38" spans="1:60" outlineLevel="1" x14ac:dyDescent="0.25">
      <c r="A38" s="246">
        <v>12</v>
      </c>
      <c r="B38" s="247" t="s">
        <v>156</v>
      </c>
      <c r="C38" s="256" t="s">
        <v>157</v>
      </c>
      <c r="D38" s="248" t="s">
        <v>158</v>
      </c>
      <c r="E38" s="249">
        <v>1</v>
      </c>
      <c r="F38" s="250"/>
      <c r="G38" s="251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137</v>
      </c>
      <c r="T38" s="229" t="s">
        <v>138</v>
      </c>
      <c r="U38" s="229">
        <v>0</v>
      </c>
      <c r="V38" s="229">
        <f>ROUND(E38*U38,2)</f>
        <v>0</v>
      </c>
      <c r="W38" s="229"/>
      <c r="X38" s="229" t="s">
        <v>115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116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13</v>
      </c>
      <c r="B39" s="247" t="s">
        <v>159</v>
      </c>
      <c r="C39" s="256" t="s">
        <v>160</v>
      </c>
      <c r="D39" s="248" t="s">
        <v>158</v>
      </c>
      <c r="E39" s="249">
        <v>1</v>
      </c>
      <c r="F39" s="250"/>
      <c r="G39" s="251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137</v>
      </c>
      <c r="T39" s="229" t="s">
        <v>138</v>
      </c>
      <c r="U39" s="229">
        <v>0</v>
      </c>
      <c r="V39" s="229">
        <f>ROUND(E39*U39,2)</f>
        <v>0</v>
      </c>
      <c r="W39" s="229"/>
      <c r="X39" s="229" t="s">
        <v>115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116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14</v>
      </c>
      <c r="B40" s="247" t="s">
        <v>161</v>
      </c>
      <c r="C40" s="256" t="s">
        <v>162</v>
      </c>
      <c r="D40" s="248" t="s">
        <v>158</v>
      </c>
      <c r="E40" s="249">
        <v>1</v>
      </c>
      <c r="F40" s="250"/>
      <c r="G40" s="251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137</v>
      </c>
      <c r="T40" s="229" t="s">
        <v>138</v>
      </c>
      <c r="U40" s="229">
        <v>0</v>
      </c>
      <c r="V40" s="229">
        <f>ROUND(E40*U40,2)</f>
        <v>0</v>
      </c>
      <c r="W40" s="229"/>
      <c r="X40" s="229" t="s">
        <v>163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164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15</v>
      </c>
      <c r="B41" s="247" t="s">
        <v>165</v>
      </c>
      <c r="C41" s="256" t="s">
        <v>166</v>
      </c>
      <c r="D41" s="248" t="s">
        <v>158</v>
      </c>
      <c r="E41" s="249">
        <v>1</v>
      </c>
      <c r="F41" s="250"/>
      <c r="G41" s="251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137</v>
      </c>
      <c r="T41" s="229" t="s">
        <v>138</v>
      </c>
      <c r="U41" s="229">
        <v>0</v>
      </c>
      <c r="V41" s="229">
        <f>ROUND(E41*U41,2)</f>
        <v>0</v>
      </c>
      <c r="W41" s="229"/>
      <c r="X41" s="229" t="s">
        <v>167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16</v>
      </c>
      <c r="B42" s="247" t="s">
        <v>169</v>
      </c>
      <c r="C42" s="256" t="s">
        <v>170</v>
      </c>
      <c r="D42" s="248" t="s">
        <v>158</v>
      </c>
      <c r="E42" s="249">
        <v>1</v>
      </c>
      <c r="F42" s="250"/>
      <c r="G42" s="251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137</v>
      </c>
      <c r="T42" s="229" t="s">
        <v>138</v>
      </c>
      <c r="U42" s="229">
        <v>0</v>
      </c>
      <c r="V42" s="229">
        <f>ROUND(E42*U42,2)</f>
        <v>0</v>
      </c>
      <c r="W42" s="229"/>
      <c r="X42" s="229" t="s">
        <v>163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164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17</v>
      </c>
      <c r="B43" s="247" t="s">
        <v>171</v>
      </c>
      <c r="C43" s="256" t="s">
        <v>172</v>
      </c>
      <c r="D43" s="248" t="s">
        <v>158</v>
      </c>
      <c r="E43" s="249">
        <v>1</v>
      </c>
      <c r="F43" s="250"/>
      <c r="G43" s="251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137</v>
      </c>
      <c r="T43" s="229" t="s">
        <v>138</v>
      </c>
      <c r="U43" s="229">
        <v>0</v>
      </c>
      <c r="V43" s="229">
        <f>ROUND(E43*U43,2)</f>
        <v>0</v>
      </c>
      <c r="W43" s="229"/>
      <c r="X43" s="229" t="s">
        <v>163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18</v>
      </c>
      <c r="B44" s="247" t="s">
        <v>173</v>
      </c>
      <c r="C44" s="256" t="s">
        <v>174</v>
      </c>
      <c r="D44" s="248" t="s">
        <v>158</v>
      </c>
      <c r="E44" s="249">
        <v>1</v>
      </c>
      <c r="F44" s="250"/>
      <c r="G44" s="251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137</v>
      </c>
      <c r="T44" s="229" t="s">
        <v>138</v>
      </c>
      <c r="U44" s="229">
        <v>0</v>
      </c>
      <c r="V44" s="229">
        <f>ROUND(E44*U44,2)</f>
        <v>0</v>
      </c>
      <c r="W44" s="229"/>
      <c r="X44" s="229" t="s">
        <v>167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168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5">
      <c r="A45" s="234" t="s">
        <v>109</v>
      </c>
      <c r="B45" s="235" t="s">
        <v>51</v>
      </c>
      <c r="C45" s="253" t="s">
        <v>60</v>
      </c>
      <c r="D45" s="236"/>
      <c r="E45" s="237"/>
      <c r="F45" s="238"/>
      <c r="G45" s="239">
        <f>SUMIF(AG46:AG49,"&lt;&gt;NOR",G46:G49)</f>
        <v>0</v>
      </c>
      <c r="H45" s="233"/>
      <c r="I45" s="233">
        <f>SUM(I46:I49)</f>
        <v>0</v>
      </c>
      <c r="J45" s="233"/>
      <c r="K45" s="233">
        <f>SUM(K46:K49)</f>
        <v>0</v>
      </c>
      <c r="L45" s="233"/>
      <c r="M45" s="233">
        <f>SUM(M46:M49)</f>
        <v>0</v>
      </c>
      <c r="N45" s="233"/>
      <c r="O45" s="233">
        <f>SUM(O46:O49)</f>
        <v>27.11</v>
      </c>
      <c r="P45" s="233"/>
      <c r="Q45" s="233">
        <f>SUM(Q46:Q49)</f>
        <v>0</v>
      </c>
      <c r="R45" s="233"/>
      <c r="S45" s="233"/>
      <c r="T45" s="233"/>
      <c r="U45" s="233"/>
      <c r="V45" s="233">
        <f>SUM(V46:V49)</f>
        <v>22.89</v>
      </c>
      <c r="W45" s="233"/>
      <c r="X45" s="233"/>
      <c r="AG45" t="s">
        <v>110</v>
      </c>
    </row>
    <row r="46" spans="1:60" outlineLevel="1" x14ac:dyDescent="0.25">
      <c r="A46" s="240">
        <v>19</v>
      </c>
      <c r="B46" s="241" t="s">
        <v>175</v>
      </c>
      <c r="C46" s="254" t="s">
        <v>176</v>
      </c>
      <c r="D46" s="242" t="s">
        <v>142</v>
      </c>
      <c r="E46" s="243">
        <v>10.574999999999999</v>
      </c>
      <c r="F46" s="244"/>
      <c r="G46" s="245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2.4462199999999998</v>
      </c>
      <c r="O46" s="229">
        <f>ROUND(E46*N46,2)</f>
        <v>25.87</v>
      </c>
      <c r="P46" s="229">
        <v>0</v>
      </c>
      <c r="Q46" s="229">
        <f>ROUND(E46*P46,2)</f>
        <v>0</v>
      </c>
      <c r="R46" s="229"/>
      <c r="S46" s="229" t="s">
        <v>114</v>
      </c>
      <c r="T46" s="229" t="s">
        <v>114</v>
      </c>
      <c r="U46" s="229">
        <v>0.48</v>
      </c>
      <c r="V46" s="229">
        <f>ROUND(E46*U46,2)</f>
        <v>5.08</v>
      </c>
      <c r="W46" s="229"/>
      <c r="X46" s="229" t="s">
        <v>115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116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55" t="s">
        <v>177</v>
      </c>
      <c r="D47" s="231"/>
      <c r="E47" s="232">
        <v>10.57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10"/>
      <c r="Z47" s="210"/>
      <c r="AA47" s="210"/>
      <c r="AB47" s="210"/>
      <c r="AC47" s="210"/>
      <c r="AD47" s="210"/>
      <c r="AE47" s="210"/>
      <c r="AF47" s="210"/>
      <c r="AG47" s="210" t="s">
        <v>118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0">
        <v>20</v>
      </c>
      <c r="B48" s="241" t="s">
        <v>178</v>
      </c>
      <c r="C48" s="254" t="s">
        <v>179</v>
      </c>
      <c r="D48" s="242" t="s">
        <v>180</v>
      </c>
      <c r="E48" s="243">
        <v>1.1696</v>
      </c>
      <c r="F48" s="244"/>
      <c r="G48" s="245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1.0570200000000001</v>
      </c>
      <c r="O48" s="229">
        <f>ROUND(E48*N48,2)</f>
        <v>1.24</v>
      </c>
      <c r="P48" s="229">
        <v>0</v>
      </c>
      <c r="Q48" s="229">
        <f>ROUND(E48*P48,2)</f>
        <v>0</v>
      </c>
      <c r="R48" s="229"/>
      <c r="S48" s="229" t="s">
        <v>114</v>
      </c>
      <c r="T48" s="229" t="s">
        <v>114</v>
      </c>
      <c r="U48" s="229">
        <v>15.231</v>
      </c>
      <c r="V48" s="229">
        <f>ROUND(E48*U48,2)</f>
        <v>17.809999999999999</v>
      </c>
      <c r="W48" s="229"/>
      <c r="X48" s="229" t="s">
        <v>115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116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55" t="s">
        <v>181</v>
      </c>
      <c r="D49" s="231"/>
      <c r="E49" s="232">
        <v>1.17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10"/>
      <c r="Z49" s="210"/>
      <c r="AA49" s="210"/>
      <c r="AB49" s="210"/>
      <c r="AC49" s="210"/>
      <c r="AD49" s="210"/>
      <c r="AE49" s="210"/>
      <c r="AF49" s="210"/>
      <c r="AG49" s="210" t="s">
        <v>118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4" t="s">
        <v>109</v>
      </c>
      <c r="B50" s="235" t="s">
        <v>65</v>
      </c>
      <c r="C50" s="253" t="s">
        <v>66</v>
      </c>
      <c r="D50" s="236"/>
      <c r="E50" s="237"/>
      <c r="F50" s="238"/>
      <c r="G50" s="239">
        <f>SUMIF(AG51:AG92,"&lt;&gt;NOR",G51:G92)</f>
        <v>0</v>
      </c>
      <c r="H50" s="233"/>
      <c r="I50" s="233">
        <f>SUM(I51:I92)</f>
        <v>0</v>
      </c>
      <c r="J50" s="233"/>
      <c r="K50" s="233">
        <f>SUM(K51:K92)</f>
        <v>0</v>
      </c>
      <c r="L50" s="233"/>
      <c r="M50" s="233">
        <f>SUM(M51:M92)</f>
        <v>0</v>
      </c>
      <c r="N50" s="233"/>
      <c r="O50" s="233">
        <f>SUM(O51:O92)</f>
        <v>469.13000000000005</v>
      </c>
      <c r="P50" s="233"/>
      <c r="Q50" s="233">
        <f>SUM(Q51:Q92)</f>
        <v>0</v>
      </c>
      <c r="R50" s="233"/>
      <c r="S50" s="233"/>
      <c r="T50" s="233"/>
      <c r="U50" s="233"/>
      <c r="V50" s="233">
        <f>SUM(V51:V92)</f>
        <v>1002.4399999999999</v>
      </c>
      <c r="W50" s="233"/>
      <c r="X50" s="233"/>
      <c r="AG50" t="s">
        <v>110</v>
      </c>
    </row>
    <row r="51" spans="1:60" outlineLevel="1" x14ac:dyDescent="0.25">
      <c r="A51" s="240">
        <v>21</v>
      </c>
      <c r="B51" s="241" t="s">
        <v>182</v>
      </c>
      <c r="C51" s="254" t="s">
        <v>183</v>
      </c>
      <c r="D51" s="242" t="s">
        <v>113</v>
      </c>
      <c r="E51" s="243">
        <v>526.02</v>
      </c>
      <c r="F51" s="244"/>
      <c r="G51" s="245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9.8199999999999996E-2</v>
      </c>
      <c r="O51" s="229">
        <f>ROUND(E51*N51,2)</f>
        <v>51.66</v>
      </c>
      <c r="P51" s="229">
        <v>0</v>
      </c>
      <c r="Q51" s="229">
        <f>ROUND(E51*P51,2)</f>
        <v>0</v>
      </c>
      <c r="R51" s="229"/>
      <c r="S51" s="229" t="s">
        <v>114</v>
      </c>
      <c r="T51" s="229" t="s">
        <v>114</v>
      </c>
      <c r="U51" s="229">
        <v>2.1000000000000001E-2</v>
      </c>
      <c r="V51" s="229">
        <f>ROUND(E51*U51,2)</f>
        <v>11.05</v>
      </c>
      <c r="W51" s="229"/>
      <c r="X51" s="229" t="s">
        <v>115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116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55" t="s">
        <v>184</v>
      </c>
      <c r="D52" s="231"/>
      <c r="E52" s="232">
        <v>58.52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10"/>
      <c r="Z52" s="210"/>
      <c r="AA52" s="210"/>
      <c r="AB52" s="210"/>
      <c r="AC52" s="210"/>
      <c r="AD52" s="210"/>
      <c r="AE52" s="210"/>
      <c r="AF52" s="210"/>
      <c r="AG52" s="210" t="s">
        <v>118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55" t="s">
        <v>185</v>
      </c>
      <c r="D53" s="231"/>
      <c r="E53" s="232">
        <v>42.9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10"/>
      <c r="Z53" s="210"/>
      <c r="AA53" s="210"/>
      <c r="AB53" s="210"/>
      <c r="AC53" s="210"/>
      <c r="AD53" s="210"/>
      <c r="AE53" s="210"/>
      <c r="AF53" s="210"/>
      <c r="AG53" s="210" t="s">
        <v>118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55" t="s">
        <v>186</v>
      </c>
      <c r="D54" s="231"/>
      <c r="E54" s="232">
        <v>424.6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10"/>
      <c r="Z54" s="210"/>
      <c r="AA54" s="210"/>
      <c r="AB54" s="210"/>
      <c r="AC54" s="210"/>
      <c r="AD54" s="210"/>
      <c r="AE54" s="210"/>
      <c r="AF54" s="210"/>
      <c r="AG54" s="210" t="s">
        <v>118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0">
        <v>22</v>
      </c>
      <c r="B55" s="241" t="s">
        <v>187</v>
      </c>
      <c r="C55" s="254" t="s">
        <v>188</v>
      </c>
      <c r="D55" s="242" t="s">
        <v>113</v>
      </c>
      <c r="E55" s="243">
        <v>257.34500000000003</v>
      </c>
      <c r="F55" s="244"/>
      <c r="G55" s="245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0.27994000000000002</v>
      </c>
      <c r="O55" s="229">
        <f>ROUND(E55*N55,2)</f>
        <v>72.040000000000006</v>
      </c>
      <c r="P55" s="229">
        <v>0</v>
      </c>
      <c r="Q55" s="229">
        <f>ROUND(E55*P55,2)</f>
        <v>0</v>
      </c>
      <c r="R55" s="229"/>
      <c r="S55" s="229" t="s">
        <v>114</v>
      </c>
      <c r="T55" s="229" t="s">
        <v>114</v>
      </c>
      <c r="U55" s="229">
        <v>2.5999999999999999E-2</v>
      </c>
      <c r="V55" s="229">
        <f>ROUND(E55*U55,2)</f>
        <v>6.69</v>
      </c>
      <c r="W55" s="229"/>
      <c r="X55" s="229" t="s">
        <v>115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116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55" t="s">
        <v>189</v>
      </c>
      <c r="D56" s="231"/>
      <c r="E56" s="232">
        <v>95.64</v>
      </c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10"/>
      <c r="Z56" s="210"/>
      <c r="AA56" s="210"/>
      <c r="AB56" s="210"/>
      <c r="AC56" s="210"/>
      <c r="AD56" s="210"/>
      <c r="AE56" s="210"/>
      <c r="AF56" s="210"/>
      <c r="AG56" s="210" t="s">
        <v>118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55" t="s">
        <v>190</v>
      </c>
      <c r="D57" s="231"/>
      <c r="E57" s="232">
        <v>161.69999999999999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10"/>
      <c r="Z57" s="210"/>
      <c r="AA57" s="210"/>
      <c r="AB57" s="210"/>
      <c r="AC57" s="210"/>
      <c r="AD57" s="210"/>
      <c r="AE57" s="210"/>
      <c r="AF57" s="210"/>
      <c r="AG57" s="210" t="s">
        <v>118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0">
        <v>23</v>
      </c>
      <c r="B58" s="241" t="s">
        <v>191</v>
      </c>
      <c r="C58" s="254" t="s">
        <v>192</v>
      </c>
      <c r="D58" s="242" t="s">
        <v>113</v>
      </c>
      <c r="E58" s="243">
        <v>257.34500000000003</v>
      </c>
      <c r="F58" s="244"/>
      <c r="G58" s="245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0.37080000000000002</v>
      </c>
      <c r="O58" s="229">
        <f>ROUND(E58*N58,2)</f>
        <v>95.42</v>
      </c>
      <c r="P58" s="229">
        <v>0</v>
      </c>
      <c r="Q58" s="229">
        <f>ROUND(E58*P58,2)</f>
        <v>0</v>
      </c>
      <c r="R58" s="229"/>
      <c r="S58" s="229" t="s">
        <v>114</v>
      </c>
      <c r="T58" s="229" t="s">
        <v>114</v>
      </c>
      <c r="U58" s="229">
        <v>2.9000000000000001E-2</v>
      </c>
      <c r="V58" s="229">
        <f>ROUND(E58*U58,2)</f>
        <v>7.46</v>
      </c>
      <c r="W58" s="229"/>
      <c r="X58" s="229" t="s">
        <v>115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116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55" t="s">
        <v>189</v>
      </c>
      <c r="D59" s="231"/>
      <c r="E59" s="232">
        <v>95.64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10"/>
      <c r="Z59" s="210"/>
      <c r="AA59" s="210"/>
      <c r="AB59" s="210"/>
      <c r="AC59" s="210"/>
      <c r="AD59" s="210"/>
      <c r="AE59" s="210"/>
      <c r="AF59" s="210"/>
      <c r="AG59" s="210" t="s">
        <v>118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55" t="s">
        <v>190</v>
      </c>
      <c r="D60" s="231"/>
      <c r="E60" s="232">
        <v>161.69999999999999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10"/>
      <c r="Z60" s="210"/>
      <c r="AA60" s="210"/>
      <c r="AB60" s="210"/>
      <c r="AC60" s="210"/>
      <c r="AD60" s="210"/>
      <c r="AE60" s="210"/>
      <c r="AF60" s="210"/>
      <c r="AG60" s="210" t="s">
        <v>118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0">
        <v>24</v>
      </c>
      <c r="B61" s="241" t="s">
        <v>193</v>
      </c>
      <c r="C61" s="254" t="s">
        <v>194</v>
      </c>
      <c r="D61" s="242" t="s">
        <v>113</v>
      </c>
      <c r="E61" s="243">
        <v>163</v>
      </c>
      <c r="F61" s="244"/>
      <c r="G61" s="245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0.30131999999999998</v>
      </c>
      <c r="O61" s="229">
        <f>ROUND(E61*N61,2)</f>
        <v>49.12</v>
      </c>
      <c r="P61" s="229">
        <v>0</v>
      </c>
      <c r="Q61" s="229">
        <f>ROUND(E61*P61,2)</f>
        <v>0</v>
      </c>
      <c r="R61" s="229"/>
      <c r="S61" s="229" t="s">
        <v>114</v>
      </c>
      <c r="T61" s="229" t="s">
        <v>114</v>
      </c>
      <c r="U61" s="229">
        <v>1.1439999999999999</v>
      </c>
      <c r="V61" s="229">
        <f>ROUND(E61*U61,2)</f>
        <v>186.47</v>
      </c>
      <c r="W61" s="229"/>
      <c r="X61" s="229" t="s">
        <v>115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116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55" t="s">
        <v>195</v>
      </c>
      <c r="D62" s="231"/>
      <c r="E62" s="232">
        <v>70.5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10"/>
      <c r="Z62" s="210"/>
      <c r="AA62" s="210"/>
      <c r="AB62" s="210"/>
      <c r="AC62" s="210"/>
      <c r="AD62" s="210"/>
      <c r="AE62" s="210"/>
      <c r="AF62" s="210"/>
      <c r="AG62" s="210" t="s">
        <v>118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55" t="s">
        <v>196</v>
      </c>
      <c r="D63" s="231"/>
      <c r="E63" s="232">
        <v>92.5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10"/>
      <c r="Z63" s="210"/>
      <c r="AA63" s="210"/>
      <c r="AB63" s="210"/>
      <c r="AC63" s="210"/>
      <c r="AD63" s="210"/>
      <c r="AE63" s="210"/>
      <c r="AF63" s="210"/>
      <c r="AG63" s="210" t="s">
        <v>118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0">
        <v>25</v>
      </c>
      <c r="B64" s="241" t="s">
        <v>197</v>
      </c>
      <c r="C64" s="254" t="s">
        <v>198</v>
      </c>
      <c r="D64" s="242" t="s">
        <v>113</v>
      </c>
      <c r="E64" s="243">
        <v>577.41</v>
      </c>
      <c r="F64" s="244"/>
      <c r="G64" s="245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0.11</v>
      </c>
      <c r="O64" s="229">
        <f>ROUND(E64*N64,2)</f>
        <v>63.52</v>
      </c>
      <c r="P64" s="229">
        <v>0</v>
      </c>
      <c r="Q64" s="229">
        <f>ROUND(E64*P64,2)</f>
        <v>0</v>
      </c>
      <c r="R64" s="229"/>
      <c r="S64" s="229" t="s">
        <v>114</v>
      </c>
      <c r="T64" s="229" t="s">
        <v>114</v>
      </c>
      <c r="U64" s="229">
        <v>1.1930000000000001</v>
      </c>
      <c r="V64" s="229">
        <f>ROUND(E64*U64,2)</f>
        <v>688.85</v>
      </c>
      <c r="W64" s="229"/>
      <c r="X64" s="229" t="s">
        <v>115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116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55" t="s">
        <v>199</v>
      </c>
      <c r="D65" s="231"/>
      <c r="E65" s="232">
        <v>51.6</v>
      </c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10"/>
      <c r="Z65" s="210"/>
      <c r="AA65" s="210"/>
      <c r="AB65" s="210"/>
      <c r="AC65" s="210"/>
      <c r="AD65" s="210"/>
      <c r="AE65" s="210"/>
      <c r="AF65" s="210"/>
      <c r="AG65" s="210" t="s">
        <v>118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55" t="s">
        <v>200</v>
      </c>
      <c r="D66" s="231"/>
      <c r="E66" s="232">
        <v>13.81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10"/>
      <c r="Z66" s="210"/>
      <c r="AA66" s="210"/>
      <c r="AB66" s="210"/>
      <c r="AC66" s="210"/>
      <c r="AD66" s="210"/>
      <c r="AE66" s="210"/>
      <c r="AF66" s="210"/>
      <c r="AG66" s="210" t="s">
        <v>118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55" t="s">
        <v>201</v>
      </c>
      <c r="D67" s="231"/>
      <c r="E67" s="232">
        <v>512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10"/>
      <c r="Z67" s="210"/>
      <c r="AA67" s="210"/>
      <c r="AB67" s="210"/>
      <c r="AC67" s="210"/>
      <c r="AD67" s="210"/>
      <c r="AE67" s="210"/>
      <c r="AF67" s="210"/>
      <c r="AG67" s="210" t="s">
        <v>118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0">
        <v>26</v>
      </c>
      <c r="B68" s="241" t="s">
        <v>197</v>
      </c>
      <c r="C68" s="254" t="s">
        <v>198</v>
      </c>
      <c r="D68" s="242" t="s">
        <v>113</v>
      </c>
      <c r="E68" s="243">
        <v>34</v>
      </c>
      <c r="F68" s="244"/>
      <c r="G68" s="245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0.11</v>
      </c>
      <c r="O68" s="229">
        <f>ROUND(E68*N68,2)</f>
        <v>3.74</v>
      </c>
      <c r="P68" s="229">
        <v>0</v>
      </c>
      <c r="Q68" s="229">
        <f>ROUND(E68*P68,2)</f>
        <v>0</v>
      </c>
      <c r="R68" s="229"/>
      <c r="S68" s="229" t="s">
        <v>114</v>
      </c>
      <c r="T68" s="229" t="s">
        <v>114</v>
      </c>
      <c r="U68" s="229">
        <v>1.1930000000000001</v>
      </c>
      <c r="V68" s="229">
        <f>ROUND(E68*U68,2)</f>
        <v>40.56</v>
      </c>
      <c r="W68" s="229"/>
      <c r="X68" s="229" t="s">
        <v>115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116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55" t="s">
        <v>121</v>
      </c>
      <c r="D69" s="231"/>
      <c r="E69" s="232">
        <v>34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10"/>
      <c r="Z69" s="210"/>
      <c r="AA69" s="210"/>
      <c r="AB69" s="210"/>
      <c r="AC69" s="210"/>
      <c r="AD69" s="210"/>
      <c r="AE69" s="210"/>
      <c r="AF69" s="210"/>
      <c r="AG69" s="210" t="s">
        <v>118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0">
        <v>27</v>
      </c>
      <c r="B70" s="241" t="s">
        <v>202</v>
      </c>
      <c r="C70" s="254" t="s">
        <v>203</v>
      </c>
      <c r="D70" s="242" t="s">
        <v>113</v>
      </c>
      <c r="E70" s="243">
        <v>611.16</v>
      </c>
      <c r="F70" s="244"/>
      <c r="G70" s="245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114</v>
      </c>
      <c r="T70" s="229" t="s">
        <v>114</v>
      </c>
      <c r="U70" s="229">
        <v>0.08</v>
      </c>
      <c r="V70" s="229">
        <f>ROUND(E70*U70,2)</f>
        <v>48.89</v>
      </c>
      <c r="W70" s="229"/>
      <c r="X70" s="229" t="s">
        <v>115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116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55" t="s">
        <v>199</v>
      </c>
      <c r="D71" s="231"/>
      <c r="E71" s="232">
        <v>51.6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10"/>
      <c r="Z71" s="210"/>
      <c r="AA71" s="210"/>
      <c r="AB71" s="210"/>
      <c r="AC71" s="210"/>
      <c r="AD71" s="210"/>
      <c r="AE71" s="210"/>
      <c r="AF71" s="210"/>
      <c r="AG71" s="210" t="s">
        <v>118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55" t="s">
        <v>204</v>
      </c>
      <c r="D72" s="231"/>
      <c r="E72" s="232">
        <v>47.56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10"/>
      <c r="Z72" s="210"/>
      <c r="AA72" s="210"/>
      <c r="AB72" s="210"/>
      <c r="AC72" s="210"/>
      <c r="AD72" s="210"/>
      <c r="AE72" s="210"/>
      <c r="AF72" s="210"/>
      <c r="AG72" s="210" t="s">
        <v>118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55" t="s">
        <v>201</v>
      </c>
      <c r="D73" s="231"/>
      <c r="E73" s="232">
        <v>512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10"/>
      <c r="Z73" s="210"/>
      <c r="AA73" s="210"/>
      <c r="AB73" s="210"/>
      <c r="AC73" s="210"/>
      <c r="AD73" s="210"/>
      <c r="AE73" s="210"/>
      <c r="AF73" s="210"/>
      <c r="AG73" s="210" t="s">
        <v>118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40">
        <v>28</v>
      </c>
      <c r="B74" s="241" t="s">
        <v>202</v>
      </c>
      <c r="C74" s="254" t="s">
        <v>203</v>
      </c>
      <c r="D74" s="242" t="s">
        <v>113</v>
      </c>
      <c r="E74" s="243">
        <v>27.4</v>
      </c>
      <c r="F74" s="244"/>
      <c r="G74" s="245">
        <f>ROUND(E74*F74,2)</f>
        <v>0</v>
      </c>
      <c r="H74" s="230"/>
      <c r="I74" s="229">
        <f>ROUND(E74*H74,2)</f>
        <v>0</v>
      </c>
      <c r="J74" s="230"/>
      <c r="K74" s="229">
        <f>ROUND(E74*J74,2)</f>
        <v>0</v>
      </c>
      <c r="L74" s="229">
        <v>21</v>
      </c>
      <c r="M74" s="229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29"/>
      <c r="S74" s="229" t="s">
        <v>114</v>
      </c>
      <c r="T74" s="229" t="s">
        <v>114</v>
      </c>
      <c r="U74" s="229">
        <v>0.08</v>
      </c>
      <c r="V74" s="229">
        <f>ROUND(E74*U74,2)</f>
        <v>2.19</v>
      </c>
      <c r="W74" s="229"/>
      <c r="X74" s="229" t="s">
        <v>115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116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27"/>
      <c r="B75" s="228"/>
      <c r="C75" s="255" t="s">
        <v>205</v>
      </c>
      <c r="D75" s="231"/>
      <c r="E75" s="232">
        <v>27.4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10"/>
      <c r="Z75" s="210"/>
      <c r="AA75" s="210"/>
      <c r="AB75" s="210"/>
      <c r="AC75" s="210"/>
      <c r="AD75" s="210"/>
      <c r="AE75" s="210"/>
      <c r="AF75" s="210"/>
      <c r="AG75" s="210" t="s">
        <v>118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55" t="s">
        <v>206</v>
      </c>
      <c r="D76" s="231"/>
      <c r="E76" s="232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10"/>
      <c r="Z76" s="210"/>
      <c r="AA76" s="210"/>
      <c r="AB76" s="210"/>
      <c r="AC76" s="210"/>
      <c r="AD76" s="210"/>
      <c r="AE76" s="210"/>
      <c r="AF76" s="210"/>
      <c r="AG76" s="210" t="s">
        <v>118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29</v>
      </c>
      <c r="B77" s="241" t="s">
        <v>207</v>
      </c>
      <c r="C77" s="254" t="s">
        <v>208</v>
      </c>
      <c r="D77" s="242" t="s">
        <v>113</v>
      </c>
      <c r="E77" s="243">
        <v>27.4</v>
      </c>
      <c r="F77" s="244"/>
      <c r="G77" s="245">
        <f>ROUND(E77*F77,2)</f>
        <v>0</v>
      </c>
      <c r="H77" s="230"/>
      <c r="I77" s="229">
        <f>ROUND(E77*H77,2)</f>
        <v>0</v>
      </c>
      <c r="J77" s="230"/>
      <c r="K77" s="229">
        <f>ROUND(E77*J77,2)</f>
        <v>0</v>
      </c>
      <c r="L77" s="229">
        <v>21</v>
      </c>
      <c r="M77" s="229">
        <f>G77*(1+L77/100)</f>
        <v>0</v>
      </c>
      <c r="N77" s="229">
        <v>7.1999999999999995E-2</v>
      </c>
      <c r="O77" s="229">
        <f>ROUND(E77*N77,2)</f>
        <v>1.97</v>
      </c>
      <c r="P77" s="229">
        <v>0</v>
      </c>
      <c r="Q77" s="229">
        <f>ROUND(E77*P77,2)</f>
        <v>0</v>
      </c>
      <c r="R77" s="229"/>
      <c r="S77" s="229" t="s">
        <v>114</v>
      </c>
      <c r="T77" s="229" t="s">
        <v>114</v>
      </c>
      <c r="U77" s="229">
        <v>0.375</v>
      </c>
      <c r="V77" s="229">
        <f>ROUND(E77*U77,2)</f>
        <v>10.28</v>
      </c>
      <c r="W77" s="229"/>
      <c r="X77" s="229" t="s">
        <v>115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116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27"/>
      <c r="B78" s="228"/>
      <c r="C78" s="255" t="s">
        <v>205</v>
      </c>
      <c r="D78" s="231"/>
      <c r="E78" s="232">
        <v>27.4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10"/>
      <c r="Z78" s="210"/>
      <c r="AA78" s="210"/>
      <c r="AB78" s="210"/>
      <c r="AC78" s="210"/>
      <c r="AD78" s="210"/>
      <c r="AE78" s="210"/>
      <c r="AF78" s="210"/>
      <c r="AG78" s="210" t="s">
        <v>118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0">
        <v>30</v>
      </c>
      <c r="B79" s="241" t="s">
        <v>209</v>
      </c>
      <c r="C79" s="254" t="s">
        <v>210</v>
      </c>
      <c r="D79" s="242" t="s">
        <v>113</v>
      </c>
      <c r="E79" s="243">
        <v>25.5</v>
      </c>
      <c r="F79" s="244"/>
      <c r="G79" s="245">
        <f>ROUND(E79*F79,2)</f>
        <v>0</v>
      </c>
      <c r="H79" s="230"/>
      <c r="I79" s="229">
        <f>ROUND(E79*H79,2)</f>
        <v>0</v>
      </c>
      <c r="J79" s="230"/>
      <c r="K79" s="229">
        <f>ROUND(E79*J79,2)</f>
        <v>0</v>
      </c>
      <c r="L79" s="229">
        <v>21</v>
      </c>
      <c r="M79" s="229">
        <f>G79*(1+L79/100)</f>
        <v>0</v>
      </c>
      <c r="N79" s="229">
        <v>0.11799999999999999</v>
      </c>
      <c r="O79" s="229">
        <f>ROUND(E79*N79,2)</f>
        <v>3.01</v>
      </c>
      <c r="P79" s="229">
        <v>0</v>
      </c>
      <c r="Q79" s="229">
        <f>ROUND(E79*P79,2)</f>
        <v>0</v>
      </c>
      <c r="R79" s="229" t="s">
        <v>211</v>
      </c>
      <c r="S79" s="229" t="s">
        <v>114</v>
      </c>
      <c r="T79" s="229" t="s">
        <v>114</v>
      </c>
      <c r="U79" s="229">
        <v>0</v>
      </c>
      <c r="V79" s="229">
        <f>ROUND(E79*U79,2)</f>
        <v>0</v>
      </c>
      <c r="W79" s="229"/>
      <c r="X79" s="229" t="s">
        <v>167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55" t="s">
        <v>213</v>
      </c>
      <c r="D80" s="231"/>
      <c r="E80" s="232">
        <v>25.5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10"/>
      <c r="Z80" s="210"/>
      <c r="AA80" s="210"/>
      <c r="AB80" s="210"/>
      <c r="AC80" s="210"/>
      <c r="AD80" s="210"/>
      <c r="AE80" s="210"/>
      <c r="AF80" s="210"/>
      <c r="AG80" s="210" t="s">
        <v>118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0">
        <v>31</v>
      </c>
      <c r="B81" s="241" t="s">
        <v>214</v>
      </c>
      <c r="C81" s="254" t="s">
        <v>215</v>
      </c>
      <c r="D81" s="242" t="s">
        <v>113</v>
      </c>
      <c r="E81" s="243">
        <v>551.91</v>
      </c>
      <c r="F81" s="244"/>
      <c r="G81" s="245">
        <f>ROUND(E81*F81,2)</f>
        <v>0</v>
      </c>
      <c r="H81" s="230"/>
      <c r="I81" s="229">
        <f>ROUND(E81*H81,2)</f>
        <v>0</v>
      </c>
      <c r="J81" s="230"/>
      <c r="K81" s="229">
        <f>ROUND(E81*J81,2)</f>
        <v>0</v>
      </c>
      <c r="L81" s="229">
        <v>21</v>
      </c>
      <c r="M81" s="229">
        <f>G81*(1+L81/100)</f>
        <v>0</v>
      </c>
      <c r="N81" s="229">
        <v>0.11799999999999999</v>
      </c>
      <c r="O81" s="229">
        <f>ROUND(E81*N81,2)</f>
        <v>65.13</v>
      </c>
      <c r="P81" s="229">
        <v>0</v>
      </c>
      <c r="Q81" s="229">
        <f>ROUND(E81*P81,2)</f>
        <v>0</v>
      </c>
      <c r="R81" s="229"/>
      <c r="S81" s="229" t="s">
        <v>137</v>
      </c>
      <c r="T81" s="229" t="s">
        <v>138</v>
      </c>
      <c r="U81" s="229">
        <v>0</v>
      </c>
      <c r="V81" s="229">
        <f>ROUND(E81*U81,2)</f>
        <v>0</v>
      </c>
      <c r="W81" s="229"/>
      <c r="X81" s="229" t="s">
        <v>167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168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55" t="s">
        <v>216</v>
      </c>
      <c r="D82" s="231"/>
      <c r="E82" s="232">
        <v>26.1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10"/>
      <c r="Z82" s="210"/>
      <c r="AA82" s="210"/>
      <c r="AB82" s="210"/>
      <c r="AC82" s="210"/>
      <c r="AD82" s="210"/>
      <c r="AE82" s="210"/>
      <c r="AF82" s="210"/>
      <c r="AG82" s="210" t="s">
        <v>118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55" t="s">
        <v>200</v>
      </c>
      <c r="D83" s="231"/>
      <c r="E83" s="232">
        <v>13.81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10"/>
      <c r="Z83" s="210"/>
      <c r="AA83" s="210"/>
      <c r="AB83" s="210"/>
      <c r="AC83" s="210"/>
      <c r="AD83" s="210"/>
      <c r="AE83" s="210"/>
      <c r="AF83" s="210"/>
      <c r="AG83" s="210" t="s">
        <v>118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55" t="s">
        <v>201</v>
      </c>
      <c r="D84" s="231"/>
      <c r="E84" s="232">
        <v>512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10"/>
      <c r="Z84" s="210"/>
      <c r="AA84" s="210"/>
      <c r="AB84" s="210"/>
      <c r="AC84" s="210"/>
      <c r="AD84" s="210"/>
      <c r="AE84" s="210"/>
      <c r="AF84" s="210"/>
      <c r="AG84" s="210" t="s">
        <v>118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0">
        <v>32</v>
      </c>
      <c r="B85" s="241" t="s">
        <v>217</v>
      </c>
      <c r="C85" s="254" t="s">
        <v>218</v>
      </c>
      <c r="D85" s="242" t="s">
        <v>113</v>
      </c>
      <c r="E85" s="243">
        <v>163</v>
      </c>
      <c r="F85" s="244"/>
      <c r="G85" s="245">
        <f>ROUND(E85*F85,2)</f>
        <v>0</v>
      </c>
      <c r="H85" s="230"/>
      <c r="I85" s="229">
        <f>ROUND(E85*H85,2)</f>
        <v>0</v>
      </c>
      <c r="J85" s="230"/>
      <c r="K85" s="229">
        <f>ROUND(E85*J85,2)</f>
        <v>0</v>
      </c>
      <c r="L85" s="229">
        <v>21</v>
      </c>
      <c r="M85" s="229">
        <f>G85*(1+L85/100)</f>
        <v>0</v>
      </c>
      <c r="N85" s="229">
        <v>0.16700000000000001</v>
      </c>
      <c r="O85" s="229">
        <f>ROUND(E85*N85,2)</f>
        <v>27.22</v>
      </c>
      <c r="P85" s="229">
        <v>0</v>
      </c>
      <c r="Q85" s="229">
        <f>ROUND(E85*P85,2)</f>
        <v>0</v>
      </c>
      <c r="R85" s="229" t="s">
        <v>211</v>
      </c>
      <c r="S85" s="229" t="s">
        <v>114</v>
      </c>
      <c r="T85" s="229" t="s">
        <v>114</v>
      </c>
      <c r="U85" s="229">
        <v>0</v>
      </c>
      <c r="V85" s="229">
        <f>ROUND(E85*U85,2)</f>
        <v>0</v>
      </c>
      <c r="W85" s="229"/>
      <c r="X85" s="229" t="s">
        <v>167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168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55" t="s">
        <v>195</v>
      </c>
      <c r="D86" s="231"/>
      <c r="E86" s="232">
        <v>70.5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10"/>
      <c r="Z86" s="210"/>
      <c r="AA86" s="210"/>
      <c r="AB86" s="210"/>
      <c r="AC86" s="210"/>
      <c r="AD86" s="210"/>
      <c r="AE86" s="210"/>
      <c r="AF86" s="210"/>
      <c r="AG86" s="210" t="s">
        <v>118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55" t="s">
        <v>196</v>
      </c>
      <c r="D87" s="231"/>
      <c r="E87" s="232">
        <v>92.5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10"/>
      <c r="Z87" s="210"/>
      <c r="AA87" s="210"/>
      <c r="AB87" s="210"/>
      <c r="AC87" s="210"/>
      <c r="AD87" s="210"/>
      <c r="AE87" s="210"/>
      <c r="AF87" s="210"/>
      <c r="AG87" s="210" t="s">
        <v>118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0">
        <v>33</v>
      </c>
      <c r="B88" s="241" t="s">
        <v>219</v>
      </c>
      <c r="C88" s="254" t="s">
        <v>220</v>
      </c>
      <c r="D88" s="242" t="s">
        <v>113</v>
      </c>
      <c r="E88" s="243">
        <v>163</v>
      </c>
      <c r="F88" s="244"/>
      <c r="G88" s="245">
        <f>ROUND(E88*F88,2)</f>
        <v>0</v>
      </c>
      <c r="H88" s="230"/>
      <c r="I88" s="229">
        <f>ROUND(E88*H88,2)</f>
        <v>0</v>
      </c>
      <c r="J88" s="230"/>
      <c r="K88" s="229">
        <f>ROUND(E88*J88,2)</f>
        <v>0</v>
      </c>
      <c r="L88" s="229">
        <v>21</v>
      </c>
      <c r="M88" s="229">
        <f>G88*(1+L88/100)</f>
        <v>0</v>
      </c>
      <c r="N88" s="229">
        <v>0.2</v>
      </c>
      <c r="O88" s="229">
        <f>ROUND(E88*N88,2)</f>
        <v>32.6</v>
      </c>
      <c r="P88" s="229">
        <v>0</v>
      </c>
      <c r="Q88" s="229">
        <f>ROUND(E88*P88,2)</f>
        <v>0</v>
      </c>
      <c r="R88" s="229" t="s">
        <v>211</v>
      </c>
      <c r="S88" s="229" t="s">
        <v>114</v>
      </c>
      <c r="T88" s="229" t="s">
        <v>114</v>
      </c>
      <c r="U88" s="229">
        <v>0</v>
      </c>
      <c r="V88" s="229">
        <f>ROUND(E88*U88,2)</f>
        <v>0</v>
      </c>
      <c r="W88" s="229"/>
      <c r="X88" s="229" t="s">
        <v>167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168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55" t="s">
        <v>195</v>
      </c>
      <c r="D89" s="231"/>
      <c r="E89" s="232">
        <v>70.5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10"/>
      <c r="Z89" s="210"/>
      <c r="AA89" s="210"/>
      <c r="AB89" s="210"/>
      <c r="AC89" s="210"/>
      <c r="AD89" s="210"/>
      <c r="AE89" s="210"/>
      <c r="AF89" s="210"/>
      <c r="AG89" s="210" t="s">
        <v>118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55" t="s">
        <v>196</v>
      </c>
      <c r="D90" s="231"/>
      <c r="E90" s="232">
        <v>92.5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10"/>
      <c r="Z90" s="210"/>
      <c r="AA90" s="210"/>
      <c r="AB90" s="210"/>
      <c r="AC90" s="210"/>
      <c r="AD90" s="210"/>
      <c r="AE90" s="210"/>
      <c r="AF90" s="210"/>
      <c r="AG90" s="210" t="s">
        <v>118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0">
        <v>34</v>
      </c>
      <c r="B91" s="241" t="s">
        <v>221</v>
      </c>
      <c r="C91" s="254" t="s">
        <v>222</v>
      </c>
      <c r="D91" s="242" t="s">
        <v>113</v>
      </c>
      <c r="E91" s="243">
        <v>27.4</v>
      </c>
      <c r="F91" s="244"/>
      <c r="G91" s="245">
        <f>ROUND(E91*F91,2)</f>
        <v>0</v>
      </c>
      <c r="H91" s="230"/>
      <c r="I91" s="229">
        <f>ROUND(E91*H91,2)</f>
        <v>0</v>
      </c>
      <c r="J91" s="230"/>
      <c r="K91" s="229">
        <f>ROUND(E91*J91,2)</f>
        <v>0</v>
      </c>
      <c r="L91" s="229">
        <v>21</v>
      </c>
      <c r="M91" s="229">
        <f>G91*(1+L91/100)</f>
        <v>0</v>
      </c>
      <c r="N91" s="229">
        <v>0.13500000000000001</v>
      </c>
      <c r="O91" s="229">
        <f>ROUND(E91*N91,2)</f>
        <v>3.7</v>
      </c>
      <c r="P91" s="229">
        <v>0</v>
      </c>
      <c r="Q91" s="229">
        <f>ROUND(E91*P91,2)</f>
        <v>0</v>
      </c>
      <c r="R91" s="229" t="s">
        <v>211</v>
      </c>
      <c r="S91" s="229" t="s">
        <v>114</v>
      </c>
      <c r="T91" s="229" t="s">
        <v>114</v>
      </c>
      <c r="U91" s="229">
        <v>0</v>
      </c>
      <c r="V91" s="229">
        <f>ROUND(E91*U91,2)</f>
        <v>0</v>
      </c>
      <c r="W91" s="229"/>
      <c r="X91" s="229" t="s">
        <v>167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168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27"/>
      <c r="B92" s="228"/>
      <c r="C92" s="255" t="s">
        <v>205</v>
      </c>
      <c r="D92" s="231"/>
      <c r="E92" s="232">
        <v>27.4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10"/>
      <c r="Z92" s="210"/>
      <c r="AA92" s="210"/>
      <c r="AB92" s="210"/>
      <c r="AC92" s="210"/>
      <c r="AD92" s="210"/>
      <c r="AE92" s="210"/>
      <c r="AF92" s="210"/>
      <c r="AG92" s="210" t="s">
        <v>118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5">
      <c r="A93" s="234" t="s">
        <v>109</v>
      </c>
      <c r="B93" s="235" t="s">
        <v>67</v>
      </c>
      <c r="C93" s="253" t="s">
        <v>68</v>
      </c>
      <c r="D93" s="236"/>
      <c r="E93" s="237"/>
      <c r="F93" s="238"/>
      <c r="G93" s="239">
        <f>SUMIF(AG94:AG94,"&lt;&gt;NOR",G94:G94)</f>
        <v>0</v>
      </c>
      <c r="H93" s="233"/>
      <c r="I93" s="233">
        <f>SUM(I94:I94)</f>
        <v>0</v>
      </c>
      <c r="J93" s="233"/>
      <c r="K93" s="233">
        <f>SUM(K94:K94)</f>
        <v>0</v>
      </c>
      <c r="L93" s="233"/>
      <c r="M93" s="233">
        <f>SUM(M94:M94)</f>
        <v>0</v>
      </c>
      <c r="N93" s="233"/>
      <c r="O93" s="233">
        <f>SUM(O94:O94)</f>
        <v>0</v>
      </c>
      <c r="P93" s="233"/>
      <c r="Q93" s="233">
        <f>SUM(Q94:Q94)</f>
        <v>0</v>
      </c>
      <c r="R93" s="233"/>
      <c r="S93" s="233"/>
      <c r="T93" s="233"/>
      <c r="U93" s="233"/>
      <c r="V93" s="233">
        <f>SUM(V94:V94)</f>
        <v>0</v>
      </c>
      <c r="W93" s="233"/>
      <c r="X93" s="233"/>
      <c r="AG93" t="s">
        <v>110</v>
      </c>
    </row>
    <row r="94" spans="1:60" outlineLevel="1" x14ac:dyDescent="0.25">
      <c r="A94" s="246">
        <v>35</v>
      </c>
      <c r="B94" s="247" t="s">
        <v>156</v>
      </c>
      <c r="C94" s="256" t="s">
        <v>223</v>
      </c>
      <c r="D94" s="248" t="s">
        <v>158</v>
      </c>
      <c r="E94" s="249">
        <v>1</v>
      </c>
      <c r="F94" s="250"/>
      <c r="G94" s="251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29"/>
      <c r="S94" s="229" t="s">
        <v>137</v>
      </c>
      <c r="T94" s="229" t="s">
        <v>138</v>
      </c>
      <c r="U94" s="229">
        <v>0</v>
      </c>
      <c r="V94" s="229">
        <f>ROUND(E94*U94,2)</f>
        <v>0</v>
      </c>
      <c r="W94" s="229"/>
      <c r="X94" s="229" t="s">
        <v>224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225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5">
      <c r="A95" s="234" t="s">
        <v>109</v>
      </c>
      <c r="B95" s="235" t="s">
        <v>69</v>
      </c>
      <c r="C95" s="253" t="s">
        <v>70</v>
      </c>
      <c r="D95" s="236"/>
      <c r="E95" s="237"/>
      <c r="F95" s="238"/>
      <c r="G95" s="239">
        <f>SUMIF(AG96:AG100,"&lt;&gt;NOR",G96:G100)</f>
        <v>0</v>
      </c>
      <c r="H95" s="233"/>
      <c r="I95" s="233">
        <f>SUM(I96:I100)</f>
        <v>0</v>
      </c>
      <c r="J95" s="233"/>
      <c r="K95" s="233">
        <f>SUM(K96:K100)</f>
        <v>0</v>
      </c>
      <c r="L95" s="233"/>
      <c r="M95" s="233">
        <f>SUM(M96:M100)</f>
        <v>0</v>
      </c>
      <c r="N95" s="233"/>
      <c r="O95" s="233">
        <f>SUM(O96:O100)</f>
        <v>5.8900000000000006</v>
      </c>
      <c r="P95" s="233"/>
      <c r="Q95" s="233">
        <f>SUM(Q96:Q100)</f>
        <v>0</v>
      </c>
      <c r="R95" s="233"/>
      <c r="S95" s="233"/>
      <c r="T95" s="233"/>
      <c r="U95" s="233"/>
      <c r="V95" s="233">
        <f>SUM(V96:V100)</f>
        <v>10.350000000000001</v>
      </c>
      <c r="W95" s="233"/>
      <c r="X95" s="233"/>
      <c r="AG95" t="s">
        <v>110</v>
      </c>
    </row>
    <row r="96" spans="1:60" outlineLevel="1" x14ac:dyDescent="0.25">
      <c r="A96" s="240">
        <v>36</v>
      </c>
      <c r="B96" s="241" t="s">
        <v>226</v>
      </c>
      <c r="C96" s="254" t="s">
        <v>227</v>
      </c>
      <c r="D96" s="242" t="s">
        <v>136</v>
      </c>
      <c r="E96" s="243">
        <v>4.5</v>
      </c>
      <c r="F96" s="244"/>
      <c r="G96" s="245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/>
      <c r="S96" s="229" t="s">
        <v>114</v>
      </c>
      <c r="T96" s="229" t="s">
        <v>114</v>
      </c>
      <c r="U96" s="229">
        <v>6.6000000000000003E-2</v>
      </c>
      <c r="V96" s="229">
        <f>ROUND(E96*U96,2)</f>
        <v>0.3</v>
      </c>
      <c r="W96" s="229"/>
      <c r="X96" s="229" t="s">
        <v>115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116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55" t="s">
        <v>228</v>
      </c>
      <c r="D97" s="231"/>
      <c r="E97" s="232">
        <v>4.5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10"/>
      <c r="Z97" s="210"/>
      <c r="AA97" s="210"/>
      <c r="AB97" s="210"/>
      <c r="AC97" s="210"/>
      <c r="AD97" s="210"/>
      <c r="AE97" s="210"/>
      <c r="AF97" s="210"/>
      <c r="AG97" s="210" t="s">
        <v>118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6">
        <v>37</v>
      </c>
      <c r="B98" s="247" t="s">
        <v>229</v>
      </c>
      <c r="C98" s="256" t="s">
        <v>230</v>
      </c>
      <c r="D98" s="248" t="s">
        <v>231</v>
      </c>
      <c r="E98" s="249">
        <v>2</v>
      </c>
      <c r="F98" s="250"/>
      <c r="G98" s="251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2.9291700000000001</v>
      </c>
      <c r="O98" s="229">
        <f>ROUND(E98*N98,2)</f>
        <v>5.86</v>
      </c>
      <c r="P98" s="229">
        <v>0</v>
      </c>
      <c r="Q98" s="229">
        <f>ROUND(E98*P98,2)</f>
        <v>0</v>
      </c>
      <c r="R98" s="229"/>
      <c r="S98" s="229" t="s">
        <v>114</v>
      </c>
      <c r="T98" s="229" t="s">
        <v>114</v>
      </c>
      <c r="U98" s="229">
        <v>5.024</v>
      </c>
      <c r="V98" s="229">
        <f>ROUND(E98*U98,2)</f>
        <v>10.050000000000001</v>
      </c>
      <c r="W98" s="229"/>
      <c r="X98" s="229" t="s">
        <v>115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116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0">
        <v>38</v>
      </c>
      <c r="B99" s="241" t="s">
        <v>232</v>
      </c>
      <c r="C99" s="254" t="s">
        <v>233</v>
      </c>
      <c r="D99" s="242" t="s">
        <v>231</v>
      </c>
      <c r="E99" s="243">
        <v>6.75</v>
      </c>
      <c r="F99" s="244"/>
      <c r="G99" s="245">
        <f>ROUND(E99*F99,2)</f>
        <v>0</v>
      </c>
      <c r="H99" s="230"/>
      <c r="I99" s="229">
        <f>ROUND(E99*H99,2)</f>
        <v>0</v>
      </c>
      <c r="J99" s="230"/>
      <c r="K99" s="229">
        <f>ROUND(E99*J99,2)</f>
        <v>0</v>
      </c>
      <c r="L99" s="229">
        <v>21</v>
      </c>
      <c r="M99" s="229">
        <f>G99*(1+L99/100)</f>
        <v>0</v>
      </c>
      <c r="N99" s="229">
        <v>5.0400000000000002E-3</v>
      </c>
      <c r="O99" s="229">
        <f>ROUND(E99*N99,2)</f>
        <v>0.03</v>
      </c>
      <c r="P99" s="229">
        <v>0</v>
      </c>
      <c r="Q99" s="229">
        <f>ROUND(E99*P99,2)</f>
        <v>0</v>
      </c>
      <c r="R99" s="229" t="s">
        <v>211</v>
      </c>
      <c r="S99" s="229" t="s">
        <v>114</v>
      </c>
      <c r="T99" s="229" t="s">
        <v>114</v>
      </c>
      <c r="U99" s="229">
        <v>0</v>
      </c>
      <c r="V99" s="229">
        <f>ROUND(E99*U99,2)</f>
        <v>0</v>
      </c>
      <c r="W99" s="229"/>
      <c r="X99" s="229" t="s">
        <v>167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168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55" t="s">
        <v>234</v>
      </c>
      <c r="D100" s="231"/>
      <c r="E100" s="232">
        <v>6.75</v>
      </c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118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5">
      <c r="A101" s="234" t="s">
        <v>109</v>
      </c>
      <c r="B101" s="235" t="s">
        <v>71</v>
      </c>
      <c r="C101" s="253" t="s">
        <v>72</v>
      </c>
      <c r="D101" s="236"/>
      <c r="E101" s="237"/>
      <c r="F101" s="238"/>
      <c r="G101" s="239">
        <f>SUMIF(AG102:AG132,"&lt;&gt;NOR",G102:G132)</f>
        <v>0</v>
      </c>
      <c r="H101" s="233"/>
      <c r="I101" s="233">
        <f>SUM(I102:I132)</f>
        <v>0</v>
      </c>
      <c r="J101" s="233"/>
      <c r="K101" s="233">
        <f>SUM(K102:K132)</f>
        <v>0</v>
      </c>
      <c r="L101" s="233"/>
      <c r="M101" s="233">
        <f>SUM(M102:M132)</f>
        <v>0</v>
      </c>
      <c r="N101" s="233"/>
      <c r="O101" s="233">
        <f>SUM(O102:O132)</f>
        <v>20.860000000000003</v>
      </c>
      <c r="P101" s="233"/>
      <c r="Q101" s="233">
        <f>SUM(Q102:Q132)</f>
        <v>0</v>
      </c>
      <c r="R101" s="233"/>
      <c r="S101" s="233"/>
      <c r="T101" s="233"/>
      <c r="U101" s="233"/>
      <c r="V101" s="233">
        <f>SUM(V102:V132)</f>
        <v>126.46000000000001</v>
      </c>
      <c r="W101" s="233"/>
      <c r="X101" s="233"/>
      <c r="AG101" t="s">
        <v>110</v>
      </c>
    </row>
    <row r="102" spans="1:60" outlineLevel="1" x14ac:dyDescent="0.25">
      <c r="A102" s="240">
        <v>39</v>
      </c>
      <c r="B102" s="241" t="s">
        <v>235</v>
      </c>
      <c r="C102" s="254" t="s">
        <v>236</v>
      </c>
      <c r="D102" s="242" t="s">
        <v>136</v>
      </c>
      <c r="E102" s="243">
        <v>92.5</v>
      </c>
      <c r="F102" s="244"/>
      <c r="G102" s="245">
        <f>ROUND(E102*F102,2)</f>
        <v>0</v>
      </c>
      <c r="H102" s="230"/>
      <c r="I102" s="229">
        <f>ROUND(E102*H102,2)</f>
        <v>0</v>
      </c>
      <c r="J102" s="230"/>
      <c r="K102" s="229">
        <f>ROUND(E102*J102,2)</f>
        <v>0</v>
      </c>
      <c r="L102" s="229">
        <v>21</v>
      </c>
      <c r="M102" s="229">
        <f>G102*(1+L102/100)</f>
        <v>0</v>
      </c>
      <c r="N102" s="229">
        <v>1.5E-3</v>
      </c>
      <c r="O102" s="229">
        <f>ROUND(E102*N102,2)</f>
        <v>0.14000000000000001</v>
      </c>
      <c r="P102" s="229">
        <v>0</v>
      </c>
      <c r="Q102" s="229">
        <f>ROUND(E102*P102,2)</f>
        <v>0</v>
      </c>
      <c r="R102" s="229"/>
      <c r="S102" s="229" t="s">
        <v>114</v>
      </c>
      <c r="T102" s="229" t="s">
        <v>114</v>
      </c>
      <c r="U102" s="229">
        <v>8.7999999999999995E-2</v>
      </c>
      <c r="V102" s="229">
        <f>ROUND(E102*U102,2)</f>
        <v>8.14</v>
      </c>
      <c r="W102" s="229"/>
      <c r="X102" s="229" t="s">
        <v>115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116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55" t="s">
        <v>237</v>
      </c>
      <c r="D103" s="231"/>
      <c r="E103" s="232">
        <v>92.5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118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40</v>
      </c>
      <c r="B104" s="241" t="s">
        <v>238</v>
      </c>
      <c r="C104" s="254" t="s">
        <v>239</v>
      </c>
      <c r="D104" s="242" t="s">
        <v>231</v>
      </c>
      <c r="E104" s="243">
        <v>15</v>
      </c>
      <c r="F104" s="244"/>
      <c r="G104" s="245">
        <f>ROUND(E104*F104,2)</f>
        <v>0</v>
      </c>
      <c r="H104" s="230"/>
      <c r="I104" s="229">
        <f>ROUND(E104*H104,2)</f>
        <v>0</v>
      </c>
      <c r="J104" s="230"/>
      <c r="K104" s="229">
        <f>ROUND(E104*J104,2)</f>
        <v>0</v>
      </c>
      <c r="L104" s="229">
        <v>21</v>
      </c>
      <c r="M104" s="229">
        <f>G104*(1+L104/100)</f>
        <v>0</v>
      </c>
      <c r="N104" s="229">
        <v>0.24590000000000001</v>
      </c>
      <c r="O104" s="229">
        <f>ROUND(E104*N104,2)</f>
        <v>3.69</v>
      </c>
      <c r="P104" s="229">
        <v>0</v>
      </c>
      <c r="Q104" s="229">
        <f>ROUND(E104*P104,2)</f>
        <v>0</v>
      </c>
      <c r="R104" s="229"/>
      <c r="S104" s="229" t="s">
        <v>114</v>
      </c>
      <c r="T104" s="229" t="s">
        <v>114</v>
      </c>
      <c r="U104" s="229">
        <v>0.81799999999999995</v>
      </c>
      <c r="V104" s="229">
        <f>ROUND(E104*U104,2)</f>
        <v>12.27</v>
      </c>
      <c r="W104" s="229"/>
      <c r="X104" s="229" t="s">
        <v>115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116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55" t="s">
        <v>240</v>
      </c>
      <c r="D105" s="231"/>
      <c r="E105" s="232">
        <v>15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118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41</v>
      </c>
      <c r="B106" s="241" t="s">
        <v>241</v>
      </c>
      <c r="C106" s="254" t="s">
        <v>242</v>
      </c>
      <c r="D106" s="242" t="s">
        <v>231</v>
      </c>
      <c r="E106" s="243">
        <v>2</v>
      </c>
      <c r="F106" s="244"/>
      <c r="G106" s="245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0.1133</v>
      </c>
      <c r="O106" s="229">
        <f>ROUND(E106*N106,2)</f>
        <v>0.23</v>
      </c>
      <c r="P106" s="229">
        <v>0</v>
      </c>
      <c r="Q106" s="229">
        <f>ROUND(E106*P106,2)</f>
        <v>0</v>
      </c>
      <c r="R106" s="229"/>
      <c r="S106" s="229" t="s">
        <v>114</v>
      </c>
      <c r="T106" s="229" t="s">
        <v>114</v>
      </c>
      <c r="U106" s="229">
        <v>0.91800000000000004</v>
      </c>
      <c r="V106" s="229">
        <f>ROUND(E106*U106,2)</f>
        <v>1.84</v>
      </c>
      <c r="W106" s="229"/>
      <c r="X106" s="229" t="s">
        <v>115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116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55" t="s">
        <v>51</v>
      </c>
      <c r="D107" s="231"/>
      <c r="E107" s="232">
        <v>2</v>
      </c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118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0">
        <v>42</v>
      </c>
      <c r="B108" s="241" t="s">
        <v>243</v>
      </c>
      <c r="C108" s="254" t="s">
        <v>244</v>
      </c>
      <c r="D108" s="242" t="s">
        <v>136</v>
      </c>
      <c r="E108" s="243">
        <v>176.95</v>
      </c>
      <c r="F108" s="244"/>
      <c r="G108" s="245">
        <f>ROUND(E108*F108,2)</f>
        <v>0</v>
      </c>
      <c r="H108" s="230"/>
      <c r="I108" s="229">
        <f>ROUND(E108*H108,2)</f>
        <v>0</v>
      </c>
      <c r="J108" s="230"/>
      <c r="K108" s="229">
        <f>ROUND(E108*J108,2)</f>
        <v>0</v>
      </c>
      <c r="L108" s="229">
        <v>21</v>
      </c>
      <c r="M108" s="229">
        <f>G108*(1+L108/100)</f>
        <v>0</v>
      </c>
      <c r="N108" s="229">
        <v>9.0000000000000006E-5</v>
      </c>
      <c r="O108" s="229">
        <f>ROUND(E108*N108,2)</f>
        <v>0.02</v>
      </c>
      <c r="P108" s="229">
        <v>0</v>
      </c>
      <c r="Q108" s="229">
        <f>ROUND(E108*P108,2)</f>
        <v>0</v>
      </c>
      <c r="R108" s="229"/>
      <c r="S108" s="229" t="s">
        <v>114</v>
      </c>
      <c r="T108" s="229" t="s">
        <v>114</v>
      </c>
      <c r="U108" s="229">
        <v>2.1999999999999999E-2</v>
      </c>
      <c r="V108" s="229">
        <f>ROUND(E108*U108,2)</f>
        <v>3.89</v>
      </c>
      <c r="W108" s="229"/>
      <c r="X108" s="229" t="s">
        <v>115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116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55" t="s">
        <v>245</v>
      </c>
      <c r="D109" s="231"/>
      <c r="E109" s="232">
        <v>176.95</v>
      </c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118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0">
        <v>43</v>
      </c>
      <c r="B110" s="241" t="s">
        <v>246</v>
      </c>
      <c r="C110" s="254" t="s">
        <v>247</v>
      </c>
      <c r="D110" s="242" t="s">
        <v>136</v>
      </c>
      <c r="E110" s="243">
        <v>180.75</v>
      </c>
      <c r="F110" s="244"/>
      <c r="G110" s="245">
        <f>ROUND(E110*F110,2)</f>
        <v>0</v>
      </c>
      <c r="H110" s="230"/>
      <c r="I110" s="229">
        <f>ROUND(E110*H110,2)</f>
        <v>0</v>
      </c>
      <c r="J110" s="230"/>
      <c r="K110" s="229">
        <f>ROUND(E110*J110,2)</f>
        <v>0</v>
      </c>
      <c r="L110" s="229">
        <v>21</v>
      </c>
      <c r="M110" s="229">
        <f>G110*(1+L110/100)</f>
        <v>0</v>
      </c>
      <c r="N110" s="229">
        <v>1.8000000000000001E-4</v>
      </c>
      <c r="O110" s="229">
        <f>ROUND(E110*N110,2)</f>
        <v>0.03</v>
      </c>
      <c r="P110" s="229">
        <v>0</v>
      </c>
      <c r="Q110" s="229">
        <f>ROUND(E110*P110,2)</f>
        <v>0</v>
      </c>
      <c r="R110" s="229"/>
      <c r="S110" s="229" t="s">
        <v>114</v>
      </c>
      <c r="T110" s="229" t="s">
        <v>114</v>
      </c>
      <c r="U110" s="229">
        <v>4.2999999999999997E-2</v>
      </c>
      <c r="V110" s="229">
        <f>ROUND(E110*U110,2)</f>
        <v>7.77</v>
      </c>
      <c r="W110" s="229"/>
      <c r="X110" s="229" t="s">
        <v>115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116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55" t="s">
        <v>248</v>
      </c>
      <c r="D111" s="231"/>
      <c r="E111" s="232">
        <v>180.75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118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0">
        <v>44</v>
      </c>
      <c r="B112" s="241" t="s">
        <v>249</v>
      </c>
      <c r="C112" s="254" t="s">
        <v>250</v>
      </c>
      <c r="D112" s="242" t="s">
        <v>136</v>
      </c>
      <c r="E112" s="243">
        <v>300</v>
      </c>
      <c r="F112" s="244"/>
      <c r="G112" s="245">
        <f>ROUND(E112*F112,2)</f>
        <v>0</v>
      </c>
      <c r="H112" s="230"/>
      <c r="I112" s="229">
        <f>ROUND(E112*H112,2)</f>
        <v>0</v>
      </c>
      <c r="J112" s="230"/>
      <c r="K112" s="229">
        <f>ROUND(E112*J112,2)</f>
        <v>0</v>
      </c>
      <c r="L112" s="229">
        <v>21</v>
      </c>
      <c r="M112" s="229">
        <f>G112*(1+L112/100)</f>
        <v>0</v>
      </c>
      <c r="N112" s="229">
        <v>7.3999999999999999E-4</v>
      </c>
      <c r="O112" s="229">
        <f>ROUND(E112*N112,2)</f>
        <v>0.22</v>
      </c>
      <c r="P112" s="229">
        <v>0</v>
      </c>
      <c r="Q112" s="229">
        <f>ROUND(E112*P112,2)</f>
        <v>0</v>
      </c>
      <c r="R112" s="229"/>
      <c r="S112" s="229" t="s">
        <v>251</v>
      </c>
      <c r="T112" s="229" t="s">
        <v>251</v>
      </c>
      <c r="U112" s="229">
        <v>0.08</v>
      </c>
      <c r="V112" s="229">
        <f>ROUND(E112*U112,2)</f>
        <v>24</v>
      </c>
      <c r="W112" s="229"/>
      <c r="X112" s="229" t="s">
        <v>115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116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55" t="s">
        <v>252</v>
      </c>
      <c r="D113" s="231"/>
      <c r="E113" s="232">
        <v>300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118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0">
        <v>45</v>
      </c>
      <c r="B114" s="241" t="s">
        <v>253</v>
      </c>
      <c r="C114" s="254" t="s">
        <v>254</v>
      </c>
      <c r="D114" s="242" t="s">
        <v>136</v>
      </c>
      <c r="E114" s="243">
        <v>108.95</v>
      </c>
      <c r="F114" s="244"/>
      <c r="G114" s="245">
        <f>ROUND(E114*F114,2)</f>
        <v>0</v>
      </c>
      <c r="H114" s="230"/>
      <c r="I114" s="229">
        <f>ROUND(E114*H114,2)</f>
        <v>0</v>
      </c>
      <c r="J114" s="230"/>
      <c r="K114" s="229">
        <f>ROUND(E114*J114,2)</f>
        <v>0</v>
      </c>
      <c r="L114" s="229">
        <v>21</v>
      </c>
      <c r="M114" s="229">
        <f>G114*(1+L114/100)</f>
        <v>0</v>
      </c>
      <c r="N114" s="229">
        <v>3.5E-4</v>
      </c>
      <c r="O114" s="229">
        <f>ROUND(E114*N114,2)</f>
        <v>0.04</v>
      </c>
      <c r="P114" s="229">
        <v>0</v>
      </c>
      <c r="Q114" s="229">
        <f>ROUND(E114*P114,2)</f>
        <v>0</v>
      </c>
      <c r="R114" s="229"/>
      <c r="S114" s="229" t="s">
        <v>114</v>
      </c>
      <c r="T114" s="229" t="s">
        <v>114</v>
      </c>
      <c r="U114" s="229">
        <v>8.6999999999999994E-2</v>
      </c>
      <c r="V114" s="229">
        <f>ROUND(E114*U114,2)</f>
        <v>9.48</v>
      </c>
      <c r="W114" s="229"/>
      <c r="X114" s="229" t="s">
        <v>115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116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55" t="s">
        <v>255</v>
      </c>
      <c r="D115" s="231"/>
      <c r="E115" s="232">
        <v>95.3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118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55" t="s">
        <v>256</v>
      </c>
      <c r="D116" s="231"/>
      <c r="E116" s="232">
        <v>13.65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118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0">
        <v>46</v>
      </c>
      <c r="B117" s="241" t="s">
        <v>257</v>
      </c>
      <c r="C117" s="254" t="s">
        <v>258</v>
      </c>
      <c r="D117" s="242" t="s">
        <v>113</v>
      </c>
      <c r="E117" s="243">
        <v>27.4</v>
      </c>
      <c r="F117" s="244"/>
      <c r="G117" s="245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7.6000000000000004E-4</v>
      </c>
      <c r="O117" s="229">
        <f>ROUND(E117*N117,2)</f>
        <v>0.02</v>
      </c>
      <c r="P117" s="229">
        <v>0</v>
      </c>
      <c r="Q117" s="229">
        <f>ROUND(E117*P117,2)</f>
        <v>0</v>
      </c>
      <c r="R117" s="229"/>
      <c r="S117" s="229" t="s">
        <v>114</v>
      </c>
      <c r="T117" s="229" t="s">
        <v>114</v>
      </c>
      <c r="U117" s="229">
        <v>0.311</v>
      </c>
      <c r="V117" s="229">
        <f>ROUND(E117*U117,2)</f>
        <v>8.52</v>
      </c>
      <c r="W117" s="229"/>
      <c r="X117" s="229" t="s">
        <v>115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116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55" t="s">
        <v>259</v>
      </c>
      <c r="D118" s="231"/>
      <c r="E118" s="232">
        <v>27.4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118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0">
        <v>47</v>
      </c>
      <c r="B119" s="241" t="s">
        <v>257</v>
      </c>
      <c r="C119" s="254" t="s">
        <v>258</v>
      </c>
      <c r="D119" s="242" t="s">
        <v>113</v>
      </c>
      <c r="E119" s="243">
        <v>6</v>
      </c>
      <c r="F119" s="244"/>
      <c r="G119" s="245">
        <f>ROUND(E119*F119,2)</f>
        <v>0</v>
      </c>
      <c r="H119" s="230"/>
      <c r="I119" s="229">
        <f>ROUND(E119*H119,2)</f>
        <v>0</v>
      </c>
      <c r="J119" s="230"/>
      <c r="K119" s="229">
        <f>ROUND(E119*J119,2)</f>
        <v>0</v>
      </c>
      <c r="L119" s="229">
        <v>21</v>
      </c>
      <c r="M119" s="229">
        <f>G119*(1+L119/100)</f>
        <v>0</v>
      </c>
      <c r="N119" s="229">
        <v>7.6000000000000004E-4</v>
      </c>
      <c r="O119" s="229">
        <f>ROUND(E119*N119,2)</f>
        <v>0</v>
      </c>
      <c r="P119" s="229">
        <v>0</v>
      </c>
      <c r="Q119" s="229">
        <f>ROUND(E119*P119,2)</f>
        <v>0</v>
      </c>
      <c r="R119" s="229"/>
      <c r="S119" s="229" t="s">
        <v>114</v>
      </c>
      <c r="T119" s="229" t="s">
        <v>114</v>
      </c>
      <c r="U119" s="229">
        <v>0.311</v>
      </c>
      <c r="V119" s="229">
        <f>ROUND(E119*U119,2)</f>
        <v>1.87</v>
      </c>
      <c r="W119" s="229"/>
      <c r="X119" s="229" t="s">
        <v>115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116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55" t="s">
        <v>260</v>
      </c>
      <c r="D120" s="231"/>
      <c r="E120" s="232">
        <v>6</v>
      </c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118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0">
        <v>48</v>
      </c>
      <c r="B121" s="241" t="s">
        <v>257</v>
      </c>
      <c r="C121" s="254" t="s">
        <v>258</v>
      </c>
      <c r="D121" s="242" t="s">
        <v>113</v>
      </c>
      <c r="E121" s="243">
        <v>25</v>
      </c>
      <c r="F121" s="244"/>
      <c r="G121" s="245">
        <f>ROUND(E121*F121,2)</f>
        <v>0</v>
      </c>
      <c r="H121" s="230"/>
      <c r="I121" s="229">
        <f>ROUND(E121*H121,2)</f>
        <v>0</v>
      </c>
      <c r="J121" s="230"/>
      <c r="K121" s="229">
        <f>ROUND(E121*J121,2)</f>
        <v>0</v>
      </c>
      <c r="L121" s="229">
        <v>21</v>
      </c>
      <c r="M121" s="229">
        <f>G121*(1+L121/100)</f>
        <v>0</v>
      </c>
      <c r="N121" s="229">
        <v>7.6000000000000004E-4</v>
      </c>
      <c r="O121" s="229">
        <f>ROUND(E121*N121,2)</f>
        <v>0.02</v>
      </c>
      <c r="P121" s="229">
        <v>0</v>
      </c>
      <c r="Q121" s="229">
        <f>ROUND(E121*P121,2)</f>
        <v>0</v>
      </c>
      <c r="R121" s="229"/>
      <c r="S121" s="229" t="s">
        <v>114</v>
      </c>
      <c r="T121" s="229" t="s">
        <v>114</v>
      </c>
      <c r="U121" s="229">
        <v>0.311</v>
      </c>
      <c r="V121" s="229">
        <f>ROUND(E121*U121,2)</f>
        <v>7.78</v>
      </c>
      <c r="W121" s="229"/>
      <c r="X121" s="229" t="s">
        <v>115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116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55" t="s">
        <v>261</v>
      </c>
      <c r="D122" s="231"/>
      <c r="E122" s="232">
        <v>25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118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0">
        <v>49</v>
      </c>
      <c r="B123" s="241" t="s">
        <v>262</v>
      </c>
      <c r="C123" s="254" t="s">
        <v>263</v>
      </c>
      <c r="D123" s="242" t="s">
        <v>113</v>
      </c>
      <c r="E123" s="243">
        <v>6</v>
      </c>
      <c r="F123" s="244"/>
      <c r="G123" s="245">
        <f>ROUND(E123*F123,2)</f>
        <v>0</v>
      </c>
      <c r="H123" s="230"/>
      <c r="I123" s="229">
        <f>ROUND(E123*H123,2)</f>
        <v>0</v>
      </c>
      <c r="J123" s="230"/>
      <c r="K123" s="229">
        <f>ROUND(E123*J123,2)</f>
        <v>0</v>
      </c>
      <c r="L123" s="229">
        <v>21</v>
      </c>
      <c r="M123" s="229">
        <f>G123*(1+L123/100)</f>
        <v>0</v>
      </c>
      <c r="N123" s="229">
        <v>3.2000000000000003E-4</v>
      </c>
      <c r="O123" s="229">
        <f>ROUND(E123*N123,2)</f>
        <v>0</v>
      </c>
      <c r="P123" s="229">
        <v>0</v>
      </c>
      <c r="Q123" s="229">
        <f>ROUND(E123*P123,2)</f>
        <v>0</v>
      </c>
      <c r="R123" s="229"/>
      <c r="S123" s="229" t="s">
        <v>114</v>
      </c>
      <c r="T123" s="229" t="s">
        <v>114</v>
      </c>
      <c r="U123" s="229">
        <v>8.9999999999999993E-3</v>
      </c>
      <c r="V123" s="229">
        <f>ROUND(E123*U123,2)</f>
        <v>0.05</v>
      </c>
      <c r="W123" s="229"/>
      <c r="X123" s="229" t="s">
        <v>115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116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55" t="s">
        <v>260</v>
      </c>
      <c r="D124" s="231"/>
      <c r="E124" s="232">
        <v>6</v>
      </c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118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0">
        <v>50</v>
      </c>
      <c r="B125" s="241" t="s">
        <v>264</v>
      </c>
      <c r="C125" s="254" t="s">
        <v>265</v>
      </c>
      <c r="D125" s="242" t="s">
        <v>136</v>
      </c>
      <c r="E125" s="243">
        <v>92.5</v>
      </c>
      <c r="F125" s="244"/>
      <c r="G125" s="245">
        <f>ROUND(E125*F125,2)</f>
        <v>0</v>
      </c>
      <c r="H125" s="230"/>
      <c r="I125" s="229">
        <f>ROUND(E125*H125,2)</f>
        <v>0</v>
      </c>
      <c r="J125" s="230"/>
      <c r="K125" s="229">
        <f>ROUND(E125*J125,2)</f>
        <v>0</v>
      </c>
      <c r="L125" s="229">
        <v>21</v>
      </c>
      <c r="M125" s="229">
        <f>G125*(1+L125/100)</f>
        <v>0</v>
      </c>
      <c r="N125" s="229">
        <v>0.17732999999999999</v>
      </c>
      <c r="O125" s="229">
        <f>ROUND(E125*N125,2)</f>
        <v>16.399999999999999</v>
      </c>
      <c r="P125" s="229">
        <v>0</v>
      </c>
      <c r="Q125" s="229">
        <f>ROUND(E125*P125,2)</f>
        <v>0</v>
      </c>
      <c r="R125" s="229"/>
      <c r="S125" s="229" t="s">
        <v>114</v>
      </c>
      <c r="T125" s="229" t="s">
        <v>114</v>
      </c>
      <c r="U125" s="229">
        <v>0.38661000000000001</v>
      </c>
      <c r="V125" s="229">
        <f>ROUND(E125*U125,2)</f>
        <v>35.76</v>
      </c>
      <c r="W125" s="229"/>
      <c r="X125" s="229" t="s">
        <v>115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116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55" t="s">
        <v>237</v>
      </c>
      <c r="D126" s="231"/>
      <c r="E126" s="232">
        <v>92.5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118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51</v>
      </c>
      <c r="B127" s="241" t="s">
        <v>266</v>
      </c>
      <c r="C127" s="254" t="s">
        <v>267</v>
      </c>
      <c r="D127" s="242" t="s">
        <v>136</v>
      </c>
      <c r="E127" s="243">
        <v>92.5</v>
      </c>
      <c r="F127" s="244"/>
      <c r="G127" s="245">
        <f>ROUND(E127*F127,2)</f>
        <v>0</v>
      </c>
      <c r="H127" s="230"/>
      <c r="I127" s="229">
        <f>ROUND(E127*H127,2)</f>
        <v>0</v>
      </c>
      <c r="J127" s="230"/>
      <c r="K127" s="229">
        <f>ROUND(E127*J127,2)</f>
        <v>0</v>
      </c>
      <c r="L127" s="229">
        <v>21</v>
      </c>
      <c r="M127" s="229">
        <f>G127*(1+L127/100)</f>
        <v>0</v>
      </c>
      <c r="N127" s="229">
        <v>0</v>
      </c>
      <c r="O127" s="229">
        <f>ROUND(E127*N127,2)</f>
        <v>0</v>
      </c>
      <c r="P127" s="229">
        <v>0</v>
      </c>
      <c r="Q127" s="229">
        <f>ROUND(E127*P127,2)</f>
        <v>0</v>
      </c>
      <c r="R127" s="229"/>
      <c r="S127" s="229" t="s">
        <v>114</v>
      </c>
      <c r="T127" s="229" t="s">
        <v>114</v>
      </c>
      <c r="U127" s="229">
        <v>5.5E-2</v>
      </c>
      <c r="V127" s="229">
        <f>ROUND(E127*U127,2)</f>
        <v>5.09</v>
      </c>
      <c r="W127" s="229"/>
      <c r="X127" s="229" t="s">
        <v>115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116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55" t="s">
        <v>237</v>
      </c>
      <c r="D128" s="231"/>
      <c r="E128" s="232">
        <v>92.5</v>
      </c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118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52</v>
      </c>
      <c r="B129" s="247" t="s">
        <v>268</v>
      </c>
      <c r="C129" s="256" t="s">
        <v>269</v>
      </c>
      <c r="D129" s="248" t="s">
        <v>231</v>
      </c>
      <c r="E129" s="249">
        <v>1</v>
      </c>
      <c r="F129" s="250"/>
      <c r="G129" s="251">
        <f>ROUND(E129*F129,2)</f>
        <v>0</v>
      </c>
      <c r="H129" s="230"/>
      <c r="I129" s="229">
        <f>ROUND(E129*H129,2)</f>
        <v>0</v>
      </c>
      <c r="J129" s="230"/>
      <c r="K129" s="229">
        <f>ROUND(E129*J129,2)</f>
        <v>0</v>
      </c>
      <c r="L129" s="229">
        <v>21</v>
      </c>
      <c r="M129" s="229">
        <f>G129*(1+L129/100)</f>
        <v>0</v>
      </c>
      <c r="N129" s="229">
        <v>5.1000000000000004E-3</v>
      </c>
      <c r="O129" s="229">
        <f>ROUND(E129*N129,2)</f>
        <v>0.01</v>
      </c>
      <c r="P129" s="229">
        <v>0</v>
      </c>
      <c r="Q129" s="229">
        <f>ROUND(E129*P129,2)</f>
        <v>0</v>
      </c>
      <c r="R129" s="229" t="s">
        <v>211</v>
      </c>
      <c r="S129" s="229" t="s">
        <v>114</v>
      </c>
      <c r="T129" s="229" t="s">
        <v>114</v>
      </c>
      <c r="U129" s="229">
        <v>0</v>
      </c>
      <c r="V129" s="229">
        <f>ROUND(E129*U129,2)</f>
        <v>0</v>
      </c>
      <c r="W129" s="229"/>
      <c r="X129" s="229" t="s">
        <v>167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168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53</v>
      </c>
      <c r="B130" s="247" t="s">
        <v>270</v>
      </c>
      <c r="C130" s="256" t="s">
        <v>271</v>
      </c>
      <c r="D130" s="248" t="s">
        <v>231</v>
      </c>
      <c r="E130" s="249">
        <v>1</v>
      </c>
      <c r="F130" s="250"/>
      <c r="G130" s="251">
        <f>ROUND(E130*F130,2)</f>
        <v>0</v>
      </c>
      <c r="H130" s="230"/>
      <c r="I130" s="229">
        <f>ROUND(E130*H130,2)</f>
        <v>0</v>
      </c>
      <c r="J130" s="230"/>
      <c r="K130" s="229">
        <f>ROUND(E130*J130,2)</f>
        <v>0</v>
      </c>
      <c r="L130" s="229">
        <v>21</v>
      </c>
      <c r="M130" s="229">
        <f>G130*(1+L130/100)</f>
        <v>0</v>
      </c>
      <c r="N130" s="229">
        <v>5.1000000000000004E-3</v>
      </c>
      <c r="O130" s="229">
        <f>ROUND(E130*N130,2)</f>
        <v>0.01</v>
      </c>
      <c r="P130" s="229">
        <v>0</v>
      </c>
      <c r="Q130" s="229">
        <f>ROUND(E130*P130,2)</f>
        <v>0</v>
      </c>
      <c r="R130" s="229" t="s">
        <v>211</v>
      </c>
      <c r="S130" s="229" t="s">
        <v>114</v>
      </c>
      <c r="T130" s="229" t="s">
        <v>114</v>
      </c>
      <c r="U130" s="229">
        <v>0</v>
      </c>
      <c r="V130" s="229">
        <f>ROUND(E130*U130,2)</f>
        <v>0</v>
      </c>
      <c r="W130" s="229"/>
      <c r="X130" s="229" t="s">
        <v>167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168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54</v>
      </c>
      <c r="B131" s="247" t="s">
        <v>272</v>
      </c>
      <c r="C131" s="256" t="s">
        <v>273</v>
      </c>
      <c r="D131" s="248" t="s">
        <v>231</v>
      </c>
      <c r="E131" s="249">
        <v>3</v>
      </c>
      <c r="F131" s="250"/>
      <c r="G131" s="251">
        <f>ROUND(E131*F131,2)</f>
        <v>0</v>
      </c>
      <c r="H131" s="230"/>
      <c r="I131" s="229">
        <f>ROUND(E131*H131,2)</f>
        <v>0</v>
      </c>
      <c r="J131" s="230"/>
      <c r="K131" s="229">
        <f>ROUND(E131*J131,2)</f>
        <v>0</v>
      </c>
      <c r="L131" s="229">
        <v>21</v>
      </c>
      <c r="M131" s="229">
        <f>G131*(1+L131/100)</f>
        <v>0</v>
      </c>
      <c r="N131" s="229">
        <v>5.1000000000000004E-3</v>
      </c>
      <c r="O131" s="229">
        <f>ROUND(E131*N131,2)</f>
        <v>0.02</v>
      </c>
      <c r="P131" s="229">
        <v>0</v>
      </c>
      <c r="Q131" s="229">
        <f>ROUND(E131*P131,2)</f>
        <v>0</v>
      </c>
      <c r="R131" s="229"/>
      <c r="S131" s="229" t="s">
        <v>137</v>
      </c>
      <c r="T131" s="229" t="s">
        <v>138</v>
      </c>
      <c r="U131" s="229">
        <v>0</v>
      </c>
      <c r="V131" s="229">
        <f>ROUND(E131*U131,2)</f>
        <v>0</v>
      </c>
      <c r="W131" s="229"/>
      <c r="X131" s="229" t="s">
        <v>167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168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55</v>
      </c>
      <c r="B132" s="247" t="s">
        <v>274</v>
      </c>
      <c r="C132" s="256" t="s">
        <v>275</v>
      </c>
      <c r="D132" s="248" t="s">
        <v>231</v>
      </c>
      <c r="E132" s="249">
        <v>1</v>
      </c>
      <c r="F132" s="250"/>
      <c r="G132" s="251">
        <f>ROUND(E132*F132,2)</f>
        <v>0</v>
      </c>
      <c r="H132" s="230"/>
      <c r="I132" s="229">
        <f>ROUND(E132*H132,2)</f>
        <v>0</v>
      </c>
      <c r="J132" s="230"/>
      <c r="K132" s="229">
        <f>ROUND(E132*J132,2)</f>
        <v>0</v>
      </c>
      <c r="L132" s="229">
        <v>21</v>
      </c>
      <c r="M132" s="229">
        <f>G132*(1+L132/100)</f>
        <v>0</v>
      </c>
      <c r="N132" s="229">
        <v>5.1000000000000004E-3</v>
      </c>
      <c r="O132" s="229">
        <f>ROUND(E132*N132,2)</f>
        <v>0.01</v>
      </c>
      <c r="P132" s="229">
        <v>0</v>
      </c>
      <c r="Q132" s="229">
        <f>ROUND(E132*P132,2)</f>
        <v>0</v>
      </c>
      <c r="R132" s="229" t="s">
        <v>211</v>
      </c>
      <c r="S132" s="229" t="s">
        <v>114</v>
      </c>
      <c r="T132" s="229" t="s">
        <v>114</v>
      </c>
      <c r="U132" s="229">
        <v>0</v>
      </c>
      <c r="V132" s="229">
        <f>ROUND(E132*U132,2)</f>
        <v>0</v>
      </c>
      <c r="W132" s="229"/>
      <c r="X132" s="229" t="s">
        <v>167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168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5">
      <c r="A133" s="234" t="s">
        <v>109</v>
      </c>
      <c r="B133" s="235" t="s">
        <v>73</v>
      </c>
      <c r="C133" s="253" t="s">
        <v>74</v>
      </c>
      <c r="D133" s="236"/>
      <c r="E133" s="237"/>
      <c r="F133" s="238"/>
      <c r="G133" s="239">
        <f>SUMIF(AG134:AG140,"&lt;&gt;NOR",G134:G140)</f>
        <v>0</v>
      </c>
      <c r="H133" s="233"/>
      <c r="I133" s="233">
        <f>SUM(I134:I140)</f>
        <v>0</v>
      </c>
      <c r="J133" s="233"/>
      <c r="K133" s="233">
        <f>SUM(K134:K140)</f>
        <v>0</v>
      </c>
      <c r="L133" s="233"/>
      <c r="M133" s="233">
        <f>SUM(M134:M140)</f>
        <v>0</v>
      </c>
      <c r="N133" s="233"/>
      <c r="O133" s="233">
        <f>SUM(O134:O140)</f>
        <v>0</v>
      </c>
      <c r="P133" s="233"/>
      <c r="Q133" s="233">
        <f>SUM(Q134:Q140)</f>
        <v>0.8</v>
      </c>
      <c r="R133" s="233"/>
      <c r="S133" s="233"/>
      <c r="T133" s="233"/>
      <c r="U133" s="233"/>
      <c r="V133" s="233">
        <f>SUM(V134:V140)</f>
        <v>8.07</v>
      </c>
      <c r="W133" s="233"/>
      <c r="X133" s="233"/>
      <c r="AG133" t="s">
        <v>110</v>
      </c>
    </row>
    <row r="134" spans="1:60" outlineLevel="1" x14ac:dyDescent="0.25">
      <c r="A134" s="240">
        <v>56</v>
      </c>
      <c r="B134" s="241" t="s">
        <v>276</v>
      </c>
      <c r="C134" s="254" t="s">
        <v>277</v>
      </c>
      <c r="D134" s="242" t="s">
        <v>231</v>
      </c>
      <c r="E134" s="243">
        <v>9</v>
      </c>
      <c r="F134" s="244"/>
      <c r="G134" s="245">
        <f>ROUND(E134*F134,2)</f>
        <v>0</v>
      </c>
      <c r="H134" s="230"/>
      <c r="I134" s="229">
        <f>ROUND(E134*H134,2)</f>
        <v>0</v>
      </c>
      <c r="J134" s="230"/>
      <c r="K134" s="229">
        <f>ROUND(E134*J134,2)</f>
        <v>0</v>
      </c>
      <c r="L134" s="229">
        <v>21</v>
      </c>
      <c r="M134" s="229">
        <f>G134*(1+L134/100)</f>
        <v>0</v>
      </c>
      <c r="N134" s="229">
        <v>0</v>
      </c>
      <c r="O134" s="229">
        <f>ROUND(E134*N134,2)</f>
        <v>0</v>
      </c>
      <c r="P134" s="229">
        <v>8.2000000000000003E-2</v>
      </c>
      <c r="Q134" s="229">
        <f>ROUND(E134*P134,2)</f>
        <v>0.74</v>
      </c>
      <c r="R134" s="229"/>
      <c r="S134" s="229" t="s">
        <v>114</v>
      </c>
      <c r="T134" s="229" t="s">
        <v>114</v>
      </c>
      <c r="U134" s="229">
        <v>0.58799999999999997</v>
      </c>
      <c r="V134" s="229">
        <f>ROUND(E134*U134,2)</f>
        <v>5.29</v>
      </c>
      <c r="W134" s="229"/>
      <c r="X134" s="229" t="s">
        <v>115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116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55" t="s">
        <v>69</v>
      </c>
      <c r="D135" s="231"/>
      <c r="E135" s="232">
        <v>8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118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55" t="s">
        <v>278</v>
      </c>
      <c r="D136" s="231"/>
      <c r="E136" s="232">
        <v>1</v>
      </c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118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0">
        <v>57</v>
      </c>
      <c r="B137" s="241" t="s">
        <v>279</v>
      </c>
      <c r="C137" s="254" t="s">
        <v>280</v>
      </c>
      <c r="D137" s="242" t="s">
        <v>231</v>
      </c>
      <c r="E137" s="243">
        <v>16</v>
      </c>
      <c r="F137" s="244"/>
      <c r="G137" s="245">
        <f>ROUND(E137*F137,2)</f>
        <v>0</v>
      </c>
      <c r="H137" s="230"/>
      <c r="I137" s="229">
        <f>ROUND(E137*H137,2)</f>
        <v>0</v>
      </c>
      <c r="J137" s="230"/>
      <c r="K137" s="229">
        <f>ROUND(E137*J137,2)</f>
        <v>0</v>
      </c>
      <c r="L137" s="229">
        <v>21</v>
      </c>
      <c r="M137" s="229">
        <f>G137*(1+L137/100)</f>
        <v>0</v>
      </c>
      <c r="N137" s="229">
        <v>0</v>
      </c>
      <c r="O137" s="229">
        <f>ROUND(E137*N137,2)</f>
        <v>0</v>
      </c>
      <c r="P137" s="229">
        <v>4.0000000000000001E-3</v>
      </c>
      <c r="Q137" s="229">
        <f>ROUND(E137*P137,2)</f>
        <v>0.06</v>
      </c>
      <c r="R137" s="229"/>
      <c r="S137" s="229" t="s">
        <v>114</v>
      </c>
      <c r="T137" s="229" t="s">
        <v>114</v>
      </c>
      <c r="U137" s="229">
        <v>0.17399999999999999</v>
      </c>
      <c r="V137" s="229">
        <f>ROUND(E137*U137,2)</f>
        <v>2.78</v>
      </c>
      <c r="W137" s="229"/>
      <c r="X137" s="229" t="s">
        <v>115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116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55" t="s">
        <v>281</v>
      </c>
      <c r="D138" s="231"/>
      <c r="E138" s="232">
        <v>16</v>
      </c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118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0">
        <v>58</v>
      </c>
      <c r="B139" s="241" t="s">
        <v>282</v>
      </c>
      <c r="C139" s="254" t="s">
        <v>283</v>
      </c>
      <c r="D139" s="242" t="s">
        <v>136</v>
      </c>
      <c r="E139" s="243">
        <v>700</v>
      </c>
      <c r="F139" s="244"/>
      <c r="G139" s="245">
        <f>ROUND(E139*F139,2)</f>
        <v>0</v>
      </c>
      <c r="H139" s="230"/>
      <c r="I139" s="229">
        <f>ROUND(E139*H139,2)</f>
        <v>0</v>
      </c>
      <c r="J139" s="230"/>
      <c r="K139" s="229">
        <f>ROUND(E139*J139,2)</f>
        <v>0</v>
      </c>
      <c r="L139" s="229">
        <v>21</v>
      </c>
      <c r="M139" s="229">
        <f>G139*(1+L139/100)</f>
        <v>0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29"/>
      <c r="S139" s="229" t="s">
        <v>137</v>
      </c>
      <c r="T139" s="229" t="s">
        <v>138</v>
      </c>
      <c r="U139" s="229">
        <v>0</v>
      </c>
      <c r="V139" s="229">
        <f>ROUND(E139*U139,2)</f>
        <v>0</v>
      </c>
      <c r="W139" s="229"/>
      <c r="X139" s="229" t="s">
        <v>115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116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55" t="s">
        <v>284</v>
      </c>
      <c r="D140" s="231"/>
      <c r="E140" s="232">
        <v>700</v>
      </c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118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5">
      <c r="A141" s="234" t="s">
        <v>109</v>
      </c>
      <c r="B141" s="235" t="s">
        <v>75</v>
      </c>
      <c r="C141" s="253" t="s">
        <v>76</v>
      </c>
      <c r="D141" s="236"/>
      <c r="E141" s="237"/>
      <c r="F141" s="238"/>
      <c r="G141" s="239">
        <f>SUMIF(AG142:AG142,"&lt;&gt;NOR",G142:G142)</f>
        <v>0</v>
      </c>
      <c r="H141" s="233"/>
      <c r="I141" s="233">
        <f>SUM(I142:I142)</f>
        <v>0</v>
      </c>
      <c r="J141" s="233"/>
      <c r="K141" s="233">
        <f>SUM(K142:K142)</f>
        <v>0</v>
      </c>
      <c r="L141" s="233"/>
      <c r="M141" s="233">
        <f>SUM(M142:M142)</f>
        <v>0</v>
      </c>
      <c r="N141" s="233"/>
      <c r="O141" s="233">
        <f>SUM(O142:O142)</f>
        <v>0</v>
      </c>
      <c r="P141" s="233"/>
      <c r="Q141" s="233">
        <f>SUM(Q142:Q142)</f>
        <v>0</v>
      </c>
      <c r="R141" s="233"/>
      <c r="S141" s="233"/>
      <c r="T141" s="233"/>
      <c r="U141" s="233"/>
      <c r="V141" s="233">
        <f>SUM(V142:V142)</f>
        <v>203.95</v>
      </c>
      <c r="W141" s="233"/>
      <c r="X141" s="233"/>
      <c r="AG141" t="s">
        <v>110</v>
      </c>
    </row>
    <row r="142" spans="1:60" outlineLevel="1" x14ac:dyDescent="0.25">
      <c r="A142" s="246">
        <v>59</v>
      </c>
      <c r="B142" s="247" t="s">
        <v>285</v>
      </c>
      <c r="C142" s="256" t="s">
        <v>286</v>
      </c>
      <c r="D142" s="248" t="s">
        <v>180</v>
      </c>
      <c r="E142" s="249">
        <v>522.95534999999995</v>
      </c>
      <c r="F142" s="250"/>
      <c r="G142" s="251">
        <f>ROUND(E142*F142,2)</f>
        <v>0</v>
      </c>
      <c r="H142" s="230"/>
      <c r="I142" s="229">
        <f>ROUND(E142*H142,2)</f>
        <v>0</v>
      </c>
      <c r="J142" s="230"/>
      <c r="K142" s="229">
        <f>ROUND(E142*J142,2)</f>
        <v>0</v>
      </c>
      <c r="L142" s="229">
        <v>21</v>
      </c>
      <c r="M142" s="229">
        <f>G142*(1+L142/100)</f>
        <v>0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29"/>
      <c r="S142" s="229" t="s">
        <v>114</v>
      </c>
      <c r="T142" s="229" t="s">
        <v>114</v>
      </c>
      <c r="U142" s="229">
        <v>0.39</v>
      </c>
      <c r="V142" s="229">
        <f>ROUND(E142*U142,2)</f>
        <v>203.95</v>
      </c>
      <c r="W142" s="229"/>
      <c r="X142" s="229" t="s">
        <v>115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116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5">
      <c r="A143" s="234" t="s">
        <v>109</v>
      </c>
      <c r="B143" s="235" t="s">
        <v>79</v>
      </c>
      <c r="C143" s="253" t="s">
        <v>80</v>
      </c>
      <c r="D143" s="236"/>
      <c r="E143" s="237"/>
      <c r="F143" s="238"/>
      <c r="G143" s="239">
        <f>SUMIF(AG144:AG150,"&lt;&gt;NOR",G144:G150)</f>
        <v>0</v>
      </c>
      <c r="H143" s="233"/>
      <c r="I143" s="233">
        <f>SUM(I144:I150)</f>
        <v>0</v>
      </c>
      <c r="J143" s="233"/>
      <c r="K143" s="233">
        <f>SUM(K144:K150)</f>
        <v>0</v>
      </c>
      <c r="L143" s="233"/>
      <c r="M143" s="233">
        <f>SUM(M144:M150)</f>
        <v>0</v>
      </c>
      <c r="N143" s="233"/>
      <c r="O143" s="233">
        <f>SUM(O144:O150)</f>
        <v>0</v>
      </c>
      <c r="P143" s="233"/>
      <c r="Q143" s="233">
        <f>SUM(Q144:Q150)</f>
        <v>0</v>
      </c>
      <c r="R143" s="233"/>
      <c r="S143" s="233"/>
      <c r="T143" s="233"/>
      <c r="U143" s="233"/>
      <c r="V143" s="233">
        <f>SUM(V144:V150)</f>
        <v>14.59</v>
      </c>
      <c r="W143" s="233"/>
      <c r="X143" s="233"/>
      <c r="AG143" t="s">
        <v>110</v>
      </c>
    </row>
    <row r="144" spans="1:60" outlineLevel="1" x14ac:dyDescent="0.25">
      <c r="A144" s="240">
        <v>60</v>
      </c>
      <c r="B144" s="241" t="s">
        <v>287</v>
      </c>
      <c r="C144" s="254" t="s">
        <v>288</v>
      </c>
      <c r="D144" s="242" t="s">
        <v>180</v>
      </c>
      <c r="E144" s="243">
        <v>256</v>
      </c>
      <c r="F144" s="244"/>
      <c r="G144" s="245">
        <f>ROUND(E144*F144,2)</f>
        <v>0</v>
      </c>
      <c r="H144" s="230"/>
      <c r="I144" s="229">
        <f>ROUND(E144*H144,2)</f>
        <v>0</v>
      </c>
      <c r="J144" s="230"/>
      <c r="K144" s="229">
        <f>ROUND(E144*J144,2)</f>
        <v>0</v>
      </c>
      <c r="L144" s="229">
        <v>21</v>
      </c>
      <c r="M144" s="229">
        <f>G144*(1+L144/100)</f>
        <v>0</v>
      </c>
      <c r="N144" s="229">
        <v>0</v>
      </c>
      <c r="O144" s="229">
        <f>ROUND(E144*N144,2)</f>
        <v>0</v>
      </c>
      <c r="P144" s="229">
        <v>0</v>
      </c>
      <c r="Q144" s="229">
        <f>ROUND(E144*P144,2)</f>
        <v>0</v>
      </c>
      <c r="R144" s="229"/>
      <c r="S144" s="229" t="s">
        <v>289</v>
      </c>
      <c r="T144" s="229" t="s">
        <v>150</v>
      </c>
      <c r="U144" s="229">
        <v>0</v>
      </c>
      <c r="V144" s="229">
        <f>ROUND(E144*U144,2)</f>
        <v>0</v>
      </c>
      <c r="W144" s="229"/>
      <c r="X144" s="229" t="s">
        <v>115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290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55" t="s">
        <v>291</v>
      </c>
      <c r="D145" s="231"/>
      <c r="E145" s="232">
        <v>256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118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0">
        <v>61</v>
      </c>
      <c r="B146" s="241" t="s">
        <v>292</v>
      </c>
      <c r="C146" s="254" t="s">
        <v>293</v>
      </c>
      <c r="D146" s="242" t="s">
        <v>180</v>
      </c>
      <c r="E146" s="243">
        <v>310.8</v>
      </c>
      <c r="F146" s="244"/>
      <c r="G146" s="245">
        <f>ROUND(E146*F146,2)</f>
        <v>0</v>
      </c>
      <c r="H146" s="230"/>
      <c r="I146" s="229">
        <f>ROUND(E146*H146,2)</f>
        <v>0</v>
      </c>
      <c r="J146" s="230"/>
      <c r="K146" s="229">
        <f>ROUND(E146*J146,2)</f>
        <v>0</v>
      </c>
      <c r="L146" s="229">
        <v>21</v>
      </c>
      <c r="M146" s="229">
        <f>G146*(1+L146/100)</f>
        <v>0</v>
      </c>
      <c r="N146" s="229">
        <v>0</v>
      </c>
      <c r="O146" s="229">
        <f>ROUND(E146*N146,2)</f>
        <v>0</v>
      </c>
      <c r="P146" s="229">
        <v>0</v>
      </c>
      <c r="Q146" s="229">
        <f>ROUND(E146*P146,2)</f>
        <v>0</v>
      </c>
      <c r="R146" s="229"/>
      <c r="S146" s="229" t="s">
        <v>114</v>
      </c>
      <c r="T146" s="229" t="s">
        <v>114</v>
      </c>
      <c r="U146" s="229">
        <v>4.2000000000000003E-2</v>
      </c>
      <c r="V146" s="229">
        <f>ROUND(E146*U146,2)</f>
        <v>13.05</v>
      </c>
      <c r="W146" s="229"/>
      <c r="X146" s="229" t="s">
        <v>115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290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55" t="s">
        <v>291</v>
      </c>
      <c r="D147" s="231"/>
      <c r="E147" s="232">
        <v>256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118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55" t="s">
        <v>294</v>
      </c>
      <c r="D148" s="231"/>
      <c r="E148" s="232">
        <v>54.8</v>
      </c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118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0">
        <v>62</v>
      </c>
      <c r="B149" s="241" t="s">
        <v>295</v>
      </c>
      <c r="C149" s="254" t="s">
        <v>296</v>
      </c>
      <c r="D149" s="242" t="s">
        <v>180</v>
      </c>
      <c r="E149" s="243">
        <v>256</v>
      </c>
      <c r="F149" s="244"/>
      <c r="G149" s="245">
        <f>ROUND(E149*F149,2)</f>
        <v>0</v>
      </c>
      <c r="H149" s="230"/>
      <c r="I149" s="229">
        <f>ROUND(E149*H149,2)</f>
        <v>0</v>
      </c>
      <c r="J149" s="230"/>
      <c r="K149" s="229">
        <f>ROUND(E149*J149,2)</f>
        <v>0</v>
      </c>
      <c r="L149" s="229">
        <v>21</v>
      </c>
      <c r="M149" s="229">
        <f>G149*(1+L149/100)</f>
        <v>0</v>
      </c>
      <c r="N149" s="229">
        <v>0</v>
      </c>
      <c r="O149" s="229">
        <f>ROUND(E149*N149,2)</f>
        <v>0</v>
      </c>
      <c r="P149" s="229">
        <v>0</v>
      </c>
      <c r="Q149" s="229">
        <f>ROUND(E149*P149,2)</f>
        <v>0</v>
      </c>
      <c r="R149" s="229"/>
      <c r="S149" s="229" t="s">
        <v>114</v>
      </c>
      <c r="T149" s="229" t="s">
        <v>114</v>
      </c>
      <c r="U149" s="229">
        <v>6.0000000000000001E-3</v>
      </c>
      <c r="V149" s="229">
        <f>ROUND(E149*U149,2)</f>
        <v>1.54</v>
      </c>
      <c r="W149" s="229"/>
      <c r="X149" s="229" t="s">
        <v>115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290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55" t="s">
        <v>291</v>
      </c>
      <c r="D150" s="231"/>
      <c r="E150" s="232">
        <v>256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118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5">
      <c r="A151" s="3"/>
      <c r="B151" s="4"/>
      <c r="C151" s="257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96</v>
      </c>
    </row>
    <row r="152" spans="1:60" x14ac:dyDescent="0.25">
      <c r="A152" s="213"/>
      <c r="B152" s="214" t="s">
        <v>31</v>
      </c>
      <c r="C152" s="258"/>
      <c r="D152" s="215"/>
      <c r="E152" s="216"/>
      <c r="F152" s="216"/>
      <c r="G152" s="252">
        <f>G8+G37+G45+G50+G93+G95+G101+G133+G141+G143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297</v>
      </c>
    </row>
    <row r="153" spans="1:60" x14ac:dyDescent="0.25">
      <c r="A153" s="3"/>
      <c r="B153" s="4"/>
      <c r="C153" s="257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5">
      <c r="A154" s="3"/>
      <c r="B154" s="4"/>
      <c r="C154" s="257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217" t="s">
        <v>298</v>
      </c>
      <c r="B155" s="217"/>
      <c r="C155" s="259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218"/>
      <c r="B156" s="219"/>
      <c r="C156" s="260"/>
      <c r="D156" s="219"/>
      <c r="E156" s="219"/>
      <c r="F156" s="219"/>
      <c r="G156" s="22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G156" t="s">
        <v>299</v>
      </c>
    </row>
    <row r="157" spans="1:60" x14ac:dyDescent="0.25">
      <c r="A157" s="221"/>
      <c r="B157" s="222"/>
      <c r="C157" s="261"/>
      <c r="D157" s="222"/>
      <c r="E157" s="222"/>
      <c r="F157" s="222"/>
      <c r="G157" s="22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5">
      <c r="A158" s="221"/>
      <c r="B158" s="222"/>
      <c r="C158" s="261"/>
      <c r="D158" s="222"/>
      <c r="E158" s="222"/>
      <c r="F158" s="222"/>
      <c r="G158" s="22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60" x14ac:dyDescent="0.25">
      <c r="A159" s="221"/>
      <c r="B159" s="222"/>
      <c r="C159" s="261"/>
      <c r="D159" s="222"/>
      <c r="E159" s="222"/>
      <c r="F159" s="222"/>
      <c r="G159" s="22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5">
      <c r="A160" s="224"/>
      <c r="B160" s="225"/>
      <c r="C160" s="262"/>
      <c r="D160" s="225"/>
      <c r="E160" s="225"/>
      <c r="F160" s="225"/>
      <c r="G160" s="22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C162" s="263"/>
      <c r="D162" s="10"/>
      <c r="AG162" t="s">
        <v>300</v>
      </c>
    </row>
    <row r="163" spans="1:33" x14ac:dyDescent="0.25">
      <c r="D163" s="10"/>
    </row>
    <row r="164" spans="1:33" x14ac:dyDescent="0.25">
      <c r="D164" s="10"/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55:C155"/>
    <mergeCell ref="A156:G16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3ED6-84F9-4446-A4EE-84E946C09CE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84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85</v>
      </c>
      <c r="AG3" t="s">
        <v>86</v>
      </c>
    </row>
    <row r="4" spans="1:60" ht="25.05" customHeight="1" x14ac:dyDescent="0.25">
      <c r="A4" s="200" t="s">
        <v>10</v>
      </c>
      <c r="B4" s="201" t="s">
        <v>51</v>
      </c>
      <c r="C4" s="202" t="s">
        <v>50</v>
      </c>
      <c r="D4" s="203"/>
      <c r="E4" s="203"/>
      <c r="F4" s="203"/>
      <c r="G4" s="204"/>
      <c r="AG4" t="s">
        <v>87</v>
      </c>
    </row>
    <row r="5" spans="1:60" x14ac:dyDescent="0.25">
      <c r="D5" s="10"/>
    </row>
    <row r="6" spans="1:60" ht="39.6" x14ac:dyDescent="0.25">
      <c r="A6" s="206" t="s">
        <v>88</v>
      </c>
      <c r="B6" s="208" t="s">
        <v>89</v>
      </c>
      <c r="C6" s="208" t="s">
        <v>90</v>
      </c>
      <c r="D6" s="207" t="s">
        <v>91</v>
      </c>
      <c r="E6" s="206" t="s">
        <v>92</v>
      </c>
      <c r="F6" s="205" t="s">
        <v>93</v>
      </c>
      <c r="G6" s="206" t="s">
        <v>31</v>
      </c>
      <c r="H6" s="209" t="s">
        <v>32</v>
      </c>
      <c r="I6" s="209" t="s">
        <v>94</v>
      </c>
      <c r="J6" s="209" t="s">
        <v>33</v>
      </c>
      <c r="K6" s="209" t="s">
        <v>95</v>
      </c>
      <c r="L6" s="209" t="s">
        <v>96</v>
      </c>
      <c r="M6" s="209" t="s">
        <v>97</v>
      </c>
      <c r="N6" s="209" t="s">
        <v>98</v>
      </c>
      <c r="O6" s="209" t="s">
        <v>99</v>
      </c>
      <c r="P6" s="209" t="s">
        <v>100</v>
      </c>
      <c r="Q6" s="209" t="s">
        <v>101</v>
      </c>
      <c r="R6" s="209" t="s">
        <v>102</v>
      </c>
      <c r="S6" s="209" t="s">
        <v>103</v>
      </c>
      <c r="T6" s="209" t="s">
        <v>104</v>
      </c>
      <c r="U6" s="209" t="s">
        <v>105</v>
      </c>
      <c r="V6" s="209" t="s">
        <v>106</v>
      </c>
      <c r="W6" s="209" t="s">
        <v>107</v>
      </c>
      <c r="X6" s="209" t="s">
        <v>108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4" t="s">
        <v>109</v>
      </c>
      <c r="B8" s="235" t="s">
        <v>61</v>
      </c>
      <c r="C8" s="253" t="s">
        <v>62</v>
      </c>
      <c r="D8" s="236"/>
      <c r="E8" s="237"/>
      <c r="F8" s="238"/>
      <c r="G8" s="239">
        <f>SUMIF(AG9:AG71,"&lt;&gt;NOR",G9:G71)</f>
        <v>0</v>
      </c>
      <c r="H8" s="233"/>
      <c r="I8" s="233">
        <f>SUM(I9:I71)</f>
        <v>0</v>
      </c>
      <c r="J8" s="233"/>
      <c r="K8" s="233">
        <f>SUM(K9:K71)</f>
        <v>0</v>
      </c>
      <c r="L8" s="233"/>
      <c r="M8" s="233">
        <f>SUM(M9:M71)</f>
        <v>0</v>
      </c>
      <c r="N8" s="233"/>
      <c r="O8" s="233">
        <f>SUM(O9:O71)</f>
        <v>0.67</v>
      </c>
      <c r="P8" s="233"/>
      <c r="Q8" s="233">
        <f>SUM(Q9:Q71)</f>
        <v>0</v>
      </c>
      <c r="R8" s="233"/>
      <c r="S8" s="233"/>
      <c r="T8" s="233"/>
      <c r="U8" s="233"/>
      <c r="V8" s="233">
        <f>SUM(V9:V71)</f>
        <v>6.6099999999999994</v>
      </c>
      <c r="W8" s="233"/>
      <c r="X8" s="233"/>
      <c r="AG8" t="s">
        <v>110</v>
      </c>
    </row>
    <row r="9" spans="1:60" outlineLevel="1" x14ac:dyDescent="0.25">
      <c r="A9" s="240">
        <v>1</v>
      </c>
      <c r="B9" s="241" t="s">
        <v>301</v>
      </c>
      <c r="C9" s="254" t="s">
        <v>302</v>
      </c>
      <c r="D9" s="242" t="s">
        <v>136</v>
      </c>
      <c r="E9" s="243">
        <v>60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5.0000000000000002E-5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114</v>
      </c>
      <c r="T9" s="229" t="s">
        <v>303</v>
      </c>
      <c r="U9" s="229">
        <v>3.39E-2</v>
      </c>
      <c r="V9" s="229">
        <f>ROUND(E9*U9,2)</f>
        <v>2.0299999999999998</v>
      </c>
      <c r="W9" s="229"/>
      <c r="X9" s="229" t="s">
        <v>115</v>
      </c>
      <c r="Y9" s="210"/>
      <c r="Z9" s="210"/>
      <c r="AA9" s="210"/>
      <c r="AB9" s="210"/>
      <c r="AC9" s="210"/>
      <c r="AD9" s="210"/>
      <c r="AE9" s="210"/>
      <c r="AF9" s="210"/>
      <c r="AG9" s="210" t="s">
        <v>116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27"/>
      <c r="B10" s="228"/>
      <c r="C10" s="270" t="s">
        <v>304</v>
      </c>
      <c r="D10" s="268"/>
      <c r="E10" s="268"/>
      <c r="F10" s="268"/>
      <c r="G10" s="268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7" t="str">
        <f>C10</f>
        <v>Montáž vedení uzemňovacího v zemi včetně rozvinutí, uříznutí a navrtání otvorů pro spojení, zalití asfaltem z drátu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71" t="s">
        <v>306</v>
      </c>
      <c r="D11" s="269"/>
      <c r="E11" s="269"/>
      <c r="F11" s="269"/>
      <c r="G11" s="26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307</v>
      </c>
      <c r="D12" s="269"/>
      <c r="E12" s="269"/>
      <c r="F12" s="269"/>
      <c r="G12" s="26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55" t="s">
        <v>308</v>
      </c>
      <c r="D13" s="231"/>
      <c r="E13" s="232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118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55" t="s">
        <v>309</v>
      </c>
      <c r="D14" s="231"/>
      <c r="E14" s="232">
        <v>60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118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2</v>
      </c>
      <c r="B15" s="241" t="s">
        <v>310</v>
      </c>
      <c r="C15" s="254" t="s">
        <v>311</v>
      </c>
      <c r="D15" s="242" t="s">
        <v>312</v>
      </c>
      <c r="E15" s="243">
        <v>44.64</v>
      </c>
      <c r="F15" s="244"/>
      <c r="G15" s="245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1E-3</v>
      </c>
      <c r="O15" s="229">
        <f>ROUND(E15*N15,2)</f>
        <v>0.04</v>
      </c>
      <c r="P15" s="229">
        <v>0</v>
      </c>
      <c r="Q15" s="229">
        <f>ROUND(E15*P15,2)</f>
        <v>0</v>
      </c>
      <c r="R15" s="229"/>
      <c r="S15" s="229" t="s">
        <v>313</v>
      </c>
      <c r="T15" s="229" t="s">
        <v>303</v>
      </c>
      <c r="U15" s="229">
        <v>0</v>
      </c>
      <c r="V15" s="229">
        <f>ROUND(E15*U15,2)</f>
        <v>0</v>
      </c>
      <c r="W15" s="229"/>
      <c r="X15" s="229" t="s">
        <v>167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0" t="s">
        <v>311</v>
      </c>
      <c r="D16" s="268"/>
      <c r="E16" s="268"/>
      <c r="F16" s="268"/>
      <c r="G16" s="268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10"/>
      <c r="Z16" s="210"/>
      <c r="AA16" s="210"/>
      <c r="AB16" s="210"/>
      <c r="AC16" s="210"/>
      <c r="AD16" s="210"/>
      <c r="AE16" s="210"/>
      <c r="AF16" s="210"/>
      <c r="AG16" s="210" t="s">
        <v>305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55" t="s">
        <v>314</v>
      </c>
      <c r="D17" s="231"/>
      <c r="E17" s="232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118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55" t="s">
        <v>315</v>
      </c>
      <c r="D18" s="231"/>
      <c r="E18" s="232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118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55" t="s">
        <v>316</v>
      </c>
      <c r="D19" s="231"/>
      <c r="E19" s="232">
        <v>44.64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118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0">
        <v>3</v>
      </c>
      <c r="B20" s="241" t="s">
        <v>317</v>
      </c>
      <c r="C20" s="254" t="s">
        <v>318</v>
      </c>
      <c r="D20" s="242" t="s">
        <v>136</v>
      </c>
      <c r="E20" s="243">
        <v>135</v>
      </c>
      <c r="F20" s="244"/>
      <c r="G20" s="245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114</v>
      </c>
      <c r="T20" s="229" t="s">
        <v>138</v>
      </c>
      <c r="U20" s="229">
        <v>3.39E-2</v>
      </c>
      <c r="V20" s="229">
        <f>ROUND(E20*U20,2)</f>
        <v>4.58</v>
      </c>
      <c r="W20" s="229"/>
      <c r="X20" s="229" t="s">
        <v>115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116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1" x14ac:dyDescent="0.25">
      <c r="A21" s="227"/>
      <c r="B21" s="228"/>
      <c r="C21" s="270" t="s">
        <v>319</v>
      </c>
      <c r="D21" s="268"/>
      <c r="E21" s="268"/>
      <c r="F21" s="268"/>
      <c r="G21" s="268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67" t="str">
        <f>C21</f>
        <v>Montáž vedení uzemňovacího v zemi včetně rozvinutí, uříznutí a navrtání otvorů pro spojení, zalití asfaltem z pásku FeZn 30x4 mm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55" t="s">
        <v>320</v>
      </c>
      <c r="D22" s="231"/>
      <c r="E22" s="232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10"/>
      <c r="Z22" s="210"/>
      <c r="AA22" s="210"/>
      <c r="AB22" s="210"/>
      <c r="AC22" s="210"/>
      <c r="AD22" s="210"/>
      <c r="AE22" s="210"/>
      <c r="AF22" s="210"/>
      <c r="AG22" s="210" t="s">
        <v>118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55" t="s">
        <v>321</v>
      </c>
      <c r="D23" s="231"/>
      <c r="E23" s="232">
        <v>135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118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4</v>
      </c>
      <c r="B24" s="241" t="s">
        <v>322</v>
      </c>
      <c r="C24" s="254" t="s">
        <v>323</v>
      </c>
      <c r="D24" s="242" t="s">
        <v>312</v>
      </c>
      <c r="E24" s="243">
        <v>170.1</v>
      </c>
      <c r="F24" s="244"/>
      <c r="G24" s="245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1E-3</v>
      </c>
      <c r="O24" s="229">
        <f>ROUND(E24*N24,2)</f>
        <v>0.17</v>
      </c>
      <c r="P24" s="229">
        <v>0</v>
      </c>
      <c r="Q24" s="229">
        <f>ROUND(E24*P24,2)</f>
        <v>0</v>
      </c>
      <c r="R24" s="229"/>
      <c r="S24" s="229" t="s">
        <v>313</v>
      </c>
      <c r="T24" s="229" t="s">
        <v>303</v>
      </c>
      <c r="U24" s="229">
        <v>0</v>
      </c>
      <c r="V24" s="229">
        <f>ROUND(E24*U24,2)</f>
        <v>0</v>
      </c>
      <c r="W24" s="229"/>
      <c r="X24" s="229" t="s">
        <v>167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0" t="s">
        <v>323</v>
      </c>
      <c r="D25" s="268"/>
      <c r="E25" s="268"/>
      <c r="F25" s="268"/>
      <c r="G25" s="268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305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324</v>
      </c>
      <c r="D26" s="269"/>
      <c r="E26" s="269"/>
      <c r="F26" s="269"/>
      <c r="G26" s="26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10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325</v>
      </c>
      <c r="D27" s="269"/>
      <c r="E27" s="269"/>
      <c r="F27" s="269"/>
      <c r="G27" s="26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55" t="s">
        <v>326</v>
      </c>
      <c r="D28" s="231"/>
      <c r="E28" s="232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118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55" t="s">
        <v>327</v>
      </c>
      <c r="D29" s="231"/>
      <c r="E29" s="232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118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55" t="s">
        <v>328</v>
      </c>
      <c r="D30" s="231"/>
      <c r="E30" s="232">
        <v>170.1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10"/>
      <c r="Z30" s="210"/>
      <c r="AA30" s="210"/>
      <c r="AB30" s="210"/>
      <c r="AC30" s="210"/>
      <c r="AD30" s="210"/>
      <c r="AE30" s="210"/>
      <c r="AF30" s="210"/>
      <c r="AG30" s="210" t="s">
        <v>118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5</v>
      </c>
      <c r="B31" s="241" t="s">
        <v>329</v>
      </c>
      <c r="C31" s="254" t="s">
        <v>330</v>
      </c>
      <c r="D31" s="242" t="s">
        <v>231</v>
      </c>
      <c r="E31" s="243">
        <v>42</v>
      </c>
      <c r="F31" s="244"/>
      <c r="G31" s="245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313</v>
      </c>
      <c r="T31" s="229" t="s">
        <v>303</v>
      </c>
      <c r="U31" s="229">
        <v>0</v>
      </c>
      <c r="V31" s="229">
        <f>ROUND(E31*U31,2)</f>
        <v>0</v>
      </c>
      <c r="W31" s="229"/>
      <c r="X31" s="229" t="s">
        <v>115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116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0" t="s">
        <v>331</v>
      </c>
      <c r="D32" s="268"/>
      <c r="E32" s="268"/>
      <c r="F32" s="268"/>
      <c r="G32" s="268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10"/>
      <c r="Z32" s="210"/>
      <c r="AA32" s="210"/>
      <c r="AB32" s="210"/>
      <c r="AC32" s="210"/>
      <c r="AD32" s="210"/>
      <c r="AE32" s="210"/>
      <c r="AF32" s="210"/>
      <c r="AG32" s="210" t="s">
        <v>305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1" t="s">
        <v>306</v>
      </c>
      <c r="D33" s="269"/>
      <c r="E33" s="269"/>
      <c r="F33" s="269"/>
      <c r="G33" s="26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10"/>
      <c r="Z33" s="210"/>
      <c r="AA33" s="210"/>
      <c r="AB33" s="210"/>
      <c r="AC33" s="210"/>
      <c r="AD33" s="210"/>
      <c r="AE33" s="210"/>
      <c r="AF33" s="210"/>
      <c r="AG33" s="210" t="s">
        <v>305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1" t="s">
        <v>332</v>
      </c>
      <c r="D34" s="269"/>
      <c r="E34" s="269"/>
      <c r="F34" s="269"/>
      <c r="G34" s="26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10"/>
      <c r="Z34" s="210"/>
      <c r="AA34" s="210"/>
      <c r="AB34" s="210"/>
      <c r="AC34" s="210"/>
      <c r="AD34" s="210"/>
      <c r="AE34" s="210"/>
      <c r="AF34" s="210"/>
      <c r="AG34" s="210" t="s">
        <v>305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6</v>
      </c>
      <c r="B35" s="241" t="s">
        <v>333</v>
      </c>
      <c r="C35" s="254" t="s">
        <v>334</v>
      </c>
      <c r="D35" s="242" t="s">
        <v>231</v>
      </c>
      <c r="E35" s="243">
        <v>26</v>
      </c>
      <c r="F35" s="244"/>
      <c r="G35" s="245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2.5999999999999998E-4</v>
      </c>
      <c r="O35" s="229">
        <f>ROUND(E35*N35,2)</f>
        <v>0.01</v>
      </c>
      <c r="P35" s="229">
        <v>0</v>
      </c>
      <c r="Q35" s="229">
        <f>ROUND(E35*P35,2)</f>
        <v>0</v>
      </c>
      <c r="R35" s="229" t="s">
        <v>211</v>
      </c>
      <c r="S35" s="229" t="s">
        <v>114</v>
      </c>
      <c r="T35" s="229" t="s">
        <v>303</v>
      </c>
      <c r="U35" s="229">
        <v>0</v>
      </c>
      <c r="V35" s="229">
        <f>ROUND(E35*U35,2)</f>
        <v>0</v>
      </c>
      <c r="W35" s="229"/>
      <c r="X35" s="229" t="s">
        <v>167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0" t="s">
        <v>334</v>
      </c>
      <c r="D36" s="268"/>
      <c r="E36" s="268"/>
      <c r="F36" s="268"/>
      <c r="G36" s="268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0">
        <v>7</v>
      </c>
      <c r="B37" s="241" t="s">
        <v>335</v>
      </c>
      <c r="C37" s="254" t="s">
        <v>336</v>
      </c>
      <c r="D37" s="242" t="s">
        <v>231</v>
      </c>
      <c r="E37" s="243">
        <v>16</v>
      </c>
      <c r="F37" s="244"/>
      <c r="G37" s="245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6.9999999999999999E-4</v>
      </c>
      <c r="O37" s="229">
        <f>ROUND(E37*N37,2)</f>
        <v>0.01</v>
      </c>
      <c r="P37" s="229">
        <v>0</v>
      </c>
      <c r="Q37" s="229">
        <f>ROUND(E37*P37,2)</f>
        <v>0</v>
      </c>
      <c r="R37" s="229" t="s">
        <v>211</v>
      </c>
      <c r="S37" s="229" t="s">
        <v>114</v>
      </c>
      <c r="T37" s="229" t="s">
        <v>303</v>
      </c>
      <c r="U37" s="229">
        <v>0</v>
      </c>
      <c r="V37" s="229">
        <f>ROUND(E37*U37,2)</f>
        <v>0</v>
      </c>
      <c r="W37" s="229"/>
      <c r="X37" s="229" t="s">
        <v>167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0" t="s">
        <v>336</v>
      </c>
      <c r="D38" s="268"/>
      <c r="E38" s="268"/>
      <c r="F38" s="268"/>
      <c r="G38" s="268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0">
        <v>8</v>
      </c>
      <c r="B39" s="241" t="s">
        <v>337</v>
      </c>
      <c r="C39" s="254" t="s">
        <v>338</v>
      </c>
      <c r="D39" s="242" t="s">
        <v>136</v>
      </c>
      <c r="E39" s="243">
        <v>125</v>
      </c>
      <c r="F39" s="244"/>
      <c r="G39" s="245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313</v>
      </c>
      <c r="T39" s="229" t="s">
        <v>303</v>
      </c>
      <c r="U39" s="229">
        <v>0</v>
      </c>
      <c r="V39" s="229">
        <f>ROUND(E39*U39,2)</f>
        <v>0</v>
      </c>
      <c r="W39" s="229"/>
      <c r="X39" s="229" t="s">
        <v>115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116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1" outlineLevel="1" x14ac:dyDescent="0.25">
      <c r="A40" s="227"/>
      <c r="B40" s="228"/>
      <c r="C40" s="270" t="s">
        <v>339</v>
      </c>
      <c r="D40" s="268"/>
      <c r="E40" s="268"/>
      <c r="F40" s="268"/>
      <c r="G40" s="268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10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67" t="str">
        <f>C40</f>
        <v>Montáž trubek ochranných uložených volně do rýhy plastových ohebných, vnitřního průměru přes 90 do 110 mm</v>
      </c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0">
        <v>9</v>
      </c>
      <c r="B41" s="241" t="s">
        <v>340</v>
      </c>
      <c r="C41" s="254" t="s">
        <v>341</v>
      </c>
      <c r="D41" s="242" t="s">
        <v>136</v>
      </c>
      <c r="E41" s="243">
        <v>150</v>
      </c>
      <c r="F41" s="244"/>
      <c r="G41" s="245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6.8999999999999997E-4</v>
      </c>
      <c r="O41" s="229">
        <f>ROUND(E41*N41,2)</f>
        <v>0.1</v>
      </c>
      <c r="P41" s="229">
        <v>0</v>
      </c>
      <c r="Q41" s="229">
        <f>ROUND(E41*P41,2)</f>
        <v>0</v>
      </c>
      <c r="R41" s="229"/>
      <c r="S41" s="229" t="s">
        <v>313</v>
      </c>
      <c r="T41" s="229" t="s">
        <v>303</v>
      </c>
      <c r="U41" s="229">
        <v>0</v>
      </c>
      <c r="V41" s="229">
        <f>ROUND(E41*U41,2)</f>
        <v>0</v>
      </c>
      <c r="W41" s="229"/>
      <c r="X41" s="229" t="s">
        <v>167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0" t="s">
        <v>341</v>
      </c>
      <c r="D42" s="268"/>
      <c r="E42" s="268"/>
      <c r="F42" s="268"/>
      <c r="G42" s="268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55" t="s">
        <v>342</v>
      </c>
      <c r="D43" s="231"/>
      <c r="E43" s="232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10"/>
      <c r="Z43" s="210"/>
      <c r="AA43" s="210"/>
      <c r="AB43" s="210"/>
      <c r="AC43" s="210"/>
      <c r="AD43" s="210"/>
      <c r="AE43" s="210"/>
      <c r="AF43" s="210"/>
      <c r="AG43" s="210" t="s">
        <v>118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55" t="s">
        <v>343</v>
      </c>
      <c r="D44" s="231"/>
      <c r="E44" s="232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10"/>
      <c r="Z44" s="210"/>
      <c r="AA44" s="210"/>
      <c r="AB44" s="210"/>
      <c r="AC44" s="210"/>
      <c r="AD44" s="210"/>
      <c r="AE44" s="210"/>
      <c r="AF44" s="210"/>
      <c r="AG44" s="210" t="s">
        <v>118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55" t="s">
        <v>344</v>
      </c>
      <c r="D45" s="231"/>
      <c r="E45" s="232">
        <v>150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10"/>
      <c r="Z45" s="210"/>
      <c r="AA45" s="210"/>
      <c r="AB45" s="210"/>
      <c r="AC45" s="210"/>
      <c r="AD45" s="210"/>
      <c r="AE45" s="210"/>
      <c r="AF45" s="210"/>
      <c r="AG45" s="210" t="s">
        <v>118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0">
        <v>10</v>
      </c>
      <c r="B46" s="241" t="s">
        <v>345</v>
      </c>
      <c r="C46" s="254" t="s">
        <v>346</v>
      </c>
      <c r="D46" s="242" t="s">
        <v>136</v>
      </c>
      <c r="E46" s="243">
        <v>310</v>
      </c>
      <c r="F46" s="244"/>
      <c r="G46" s="245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313</v>
      </c>
      <c r="T46" s="229" t="s">
        <v>303</v>
      </c>
      <c r="U46" s="229">
        <v>0</v>
      </c>
      <c r="V46" s="229">
        <f>ROUND(E46*U46,2)</f>
        <v>0</v>
      </c>
      <c r="W46" s="229"/>
      <c r="X46" s="229" t="s">
        <v>115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116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0" t="s">
        <v>347</v>
      </c>
      <c r="D47" s="268"/>
      <c r="E47" s="268"/>
      <c r="F47" s="268"/>
      <c r="G47" s="268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1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67" t="str">
        <f>C47</f>
        <v>Montáž trubek ochranných uložených volně do rýhy plastových ohebných, vnitřního průměru přes 50 do 90 mm</v>
      </c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0">
        <v>11</v>
      </c>
      <c r="B48" s="241" t="s">
        <v>348</v>
      </c>
      <c r="C48" s="254" t="s">
        <v>349</v>
      </c>
      <c r="D48" s="242" t="s">
        <v>136</v>
      </c>
      <c r="E48" s="243">
        <v>168</v>
      </c>
      <c r="F48" s="244"/>
      <c r="G48" s="245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5.5000000000000003E-4</v>
      </c>
      <c r="O48" s="229">
        <f>ROUND(E48*N48,2)</f>
        <v>0.09</v>
      </c>
      <c r="P48" s="229">
        <v>0</v>
      </c>
      <c r="Q48" s="229">
        <f>ROUND(E48*P48,2)</f>
        <v>0</v>
      </c>
      <c r="R48" s="229"/>
      <c r="S48" s="229" t="s">
        <v>313</v>
      </c>
      <c r="T48" s="229" t="s">
        <v>303</v>
      </c>
      <c r="U48" s="229">
        <v>0</v>
      </c>
      <c r="V48" s="229">
        <f>ROUND(E48*U48,2)</f>
        <v>0</v>
      </c>
      <c r="W48" s="229"/>
      <c r="X48" s="229" t="s">
        <v>167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168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0" t="s">
        <v>349</v>
      </c>
      <c r="D49" s="268"/>
      <c r="E49" s="268"/>
      <c r="F49" s="268"/>
      <c r="G49" s="268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10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55" t="s">
        <v>350</v>
      </c>
      <c r="D50" s="231"/>
      <c r="E50" s="232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10"/>
      <c r="Z50" s="210"/>
      <c r="AA50" s="210"/>
      <c r="AB50" s="210"/>
      <c r="AC50" s="210"/>
      <c r="AD50" s="210"/>
      <c r="AE50" s="210"/>
      <c r="AF50" s="210"/>
      <c r="AG50" s="210" t="s">
        <v>118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55" t="s">
        <v>351</v>
      </c>
      <c r="D51" s="231"/>
      <c r="E51" s="232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10"/>
      <c r="Z51" s="210"/>
      <c r="AA51" s="210"/>
      <c r="AB51" s="210"/>
      <c r="AC51" s="210"/>
      <c r="AD51" s="210"/>
      <c r="AE51" s="210"/>
      <c r="AF51" s="210"/>
      <c r="AG51" s="210" t="s">
        <v>118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55" t="s">
        <v>352</v>
      </c>
      <c r="D52" s="231"/>
      <c r="E52" s="232">
        <v>168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10"/>
      <c r="Z52" s="210"/>
      <c r="AA52" s="210"/>
      <c r="AB52" s="210"/>
      <c r="AC52" s="210"/>
      <c r="AD52" s="210"/>
      <c r="AE52" s="210"/>
      <c r="AF52" s="210"/>
      <c r="AG52" s="210" t="s">
        <v>118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40">
        <v>12</v>
      </c>
      <c r="B53" s="241" t="s">
        <v>353</v>
      </c>
      <c r="C53" s="254" t="s">
        <v>354</v>
      </c>
      <c r="D53" s="242" t="s">
        <v>136</v>
      </c>
      <c r="E53" s="243">
        <v>204</v>
      </c>
      <c r="F53" s="244"/>
      <c r="G53" s="245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4.2999999999999999E-4</v>
      </c>
      <c r="O53" s="229">
        <f>ROUND(E53*N53,2)</f>
        <v>0.09</v>
      </c>
      <c r="P53" s="229">
        <v>0</v>
      </c>
      <c r="Q53" s="229">
        <f>ROUND(E53*P53,2)</f>
        <v>0</v>
      </c>
      <c r="R53" s="229"/>
      <c r="S53" s="229" t="s">
        <v>313</v>
      </c>
      <c r="T53" s="229" t="s">
        <v>303</v>
      </c>
      <c r="U53" s="229">
        <v>0</v>
      </c>
      <c r="V53" s="229">
        <f>ROUND(E53*U53,2)</f>
        <v>0</v>
      </c>
      <c r="W53" s="229"/>
      <c r="X53" s="229" t="s">
        <v>167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168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0" t="s">
        <v>354</v>
      </c>
      <c r="D54" s="268"/>
      <c r="E54" s="268"/>
      <c r="F54" s="268"/>
      <c r="G54" s="268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10"/>
      <c r="Z54" s="210"/>
      <c r="AA54" s="210"/>
      <c r="AB54" s="210"/>
      <c r="AC54" s="210"/>
      <c r="AD54" s="210"/>
      <c r="AE54" s="210"/>
      <c r="AF54" s="210"/>
      <c r="AG54" s="210" t="s">
        <v>305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55" t="s">
        <v>355</v>
      </c>
      <c r="D55" s="231"/>
      <c r="E55" s="232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10"/>
      <c r="Z55" s="210"/>
      <c r="AA55" s="210"/>
      <c r="AB55" s="210"/>
      <c r="AC55" s="210"/>
      <c r="AD55" s="210"/>
      <c r="AE55" s="210"/>
      <c r="AF55" s="210"/>
      <c r="AG55" s="210" t="s">
        <v>118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55" t="s">
        <v>356</v>
      </c>
      <c r="D56" s="231"/>
      <c r="E56" s="232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10"/>
      <c r="Z56" s="210"/>
      <c r="AA56" s="210"/>
      <c r="AB56" s="210"/>
      <c r="AC56" s="210"/>
      <c r="AD56" s="210"/>
      <c r="AE56" s="210"/>
      <c r="AF56" s="210"/>
      <c r="AG56" s="210" t="s">
        <v>118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55" t="s">
        <v>357</v>
      </c>
      <c r="D57" s="231"/>
      <c r="E57" s="232">
        <v>204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10"/>
      <c r="Z57" s="210"/>
      <c r="AA57" s="210"/>
      <c r="AB57" s="210"/>
      <c r="AC57" s="210"/>
      <c r="AD57" s="210"/>
      <c r="AE57" s="210"/>
      <c r="AF57" s="210"/>
      <c r="AG57" s="210" t="s">
        <v>118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0">
        <v>13</v>
      </c>
      <c r="B58" s="241" t="s">
        <v>358</v>
      </c>
      <c r="C58" s="254" t="s">
        <v>359</v>
      </c>
      <c r="D58" s="242" t="s">
        <v>136</v>
      </c>
      <c r="E58" s="243">
        <v>525</v>
      </c>
      <c r="F58" s="244"/>
      <c r="G58" s="245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313</v>
      </c>
      <c r="T58" s="229" t="s">
        <v>303</v>
      </c>
      <c r="U58" s="229">
        <v>0</v>
      </c>
      <c r="V58" s="229">
        <f>ROUND(E58*U58,2)</f>
        <v>0</v>
      </c>
      <c r="W58" s="229"/>
      <c r="X58" s="229" t="s">
        <v>115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116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0" t="s">
        <v>360</v>
      </c>
      <c r="D59" s="268"/>
      <c r="E59" s="268"/>
      <c r="F59" s="268"/>
      <c r="G59" s="268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10"/>
      <c r="Z59" s="210"/>
      <c r="AA59" s="210"/>
      <c r="AB59" s="210"/>
      <c r="AC59" s="210"/>
      <c r="AD59" s="210"/>
      <c r="AE59" s="210"/>
      <c r="AF59" s="210"/>
      <c r="AG59" s="210" t="s">
        <v>305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67" t="str">
        <f>C59</f>
        <v>Montáž trubek ochranných uložených volně do rýhy plastových ohebných, vnitřního průměru přes 32 do 50 mm</v>
      </c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0">
        <v>14</v>
      </c>
      <c r="B60" s="241" t="s">
        <v>361</v>
      </c>
      <c r="C60" s="254" t="s">
        <v>362</v>
      </c>
      <c r="D60" s="242" t="s">
        <v>136</v>
      </c>
      <c r="E60" s="243">
        <v>630</v>
      </c>
      <c r="F60" s="244"/>
      <c r="G60" s="245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2.5999999999999998E-4</v>
      </c>
      <c r="O60" s="229">
        <f>ROUND(E60*N60,2)</f>
        <v>0.16</v>
      </c>
      <c r="P60" s="229">
        <v>0</v>
      </c>
      <c r="Q60" s="229">
        <f>ROUND(E60*P60,2)</f>
        <v>0</v>
      </c>
      <c r="R60" s="229"/>
      <c r="S60" s="229" t="s">
        <v>313</v>
      </c>
      <c r="T60" s="229" t="s">
        <v>303</v>
      </c>
      <c r="U60" s="229">
        <v>0</v>
      </c>
      <c r="V60" s="229">
        <f>ROUND(E60*U60,2)</f>
        <v>0</v>
      </c>
      <c r="W60" s="229"/>
      <c r="X60" s="229" t="s">
        <v>167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168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0" t="s">
        <v>362</v>
      </c>
      <c r="D61" s="268"/>
      <c r="E61" s="268"/>
      <c r="F61" s="268"/>
      <c r="G61" s="268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10"/>
      <c r="Z61" s="210"/>
      <c r="AA61" s="210"/>
      <c r="AB61" s="210"/>
      <c r="AC61" s="210"/>
      <c r="AD61" s="210"/>
      <c r="AE61" s="210"/>
      <c r="AF61" s="210"/>
      <c r="AG61" s="210" t="s">
        <v>305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55" t="s">
        <v>363</v>
      </c>
      <c r="D62" s="231"/>
      <c r="E62" s="232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10"/>
      <c r="Z62" s="210"/>
      <c r="AA62" s="210"/>
      <c r="AB62" s="210"/>
      <c r="AC62" s="210"/>
      <c r="AD62" s="210"/>
      <c r="AE62" s="210"/>
      <c r="AF62" s="210"/>
      <c r="AG62" s="210" t="s">
        <v>118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55" t="s">
        <v>364</v>
      </c>
      <c r="D63" s="231"/>
      <c r="E63" s="232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10"/>
      <c r="Z63" s="210"/>
      <c r="AA63" s="210"/>
      <c r="AB63" s="210"/>
      <c r="AC63" s="210"/>
      <c r="AD63" s="210"/>
      <c r="AE63" s="210"/>
      <c r="AF63" s="210"/>
      <c r="AG63" s="210" t="s">
        <v>118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55" t="s">
        <v>365</v>
      </c>
      <c r="D64" s="231"/>
      <c r="E64" s="232">
        <v>630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10"/>
      <c r="Z64" s="210"/>
      <c r="AA64" s="210"/>
      <c r="AB64" s="210"/>
      <c r="AC64" s="210"/>
      <c r="AD64" s="210"/>
      <c r="AE64" s="210"/>
      <c r="AF64" s="210"/>
      <c r="AG64" s="210" t="s">
        <v>118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0">
        <v>15</v>
      </c>
      <c r="B65" s="241" t="s">
        <v>366</v>
      </c>
      <c r="C65" s="254" t="s">
        <v>367</v>
      </c>
      <c r="D65" s="242" t="s">
        <v>136</v>
      </c>
      <c r="E65" s="243">
        <v>30</v>
      </c>
      <c r="F65" s="244"/>
      <c r="G65" s="245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313</v>
      </c>
      <c r="T65" s="229" t="s">
        <v>303</v>
      </c>
      <c r="U65" s="229">
        <v>0</v>
      </c>
      <c r="V65" s="229">
        <f>ROUND(E65*U65,2)</f>
        <v>0</v>
      </c>
      <c r="W65" s="229"/>
      <c r="X65" s="229" t="s">
        <v>115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116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70" t="s">
        <v>368</v>
      </c>
      <c r="D66" s="268"/>
      <c r="E66" s="268"/>
      <c r="F66" s="268"/>
      <c r="G66" s="268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10"/>
      <c r="Z66" s="210"/>
      <c r="AA66" s="210"/>
      <c r="AB66" s="210"/>
      <c r="AC66" s="210"/>
      <c r="AD66" s="210"/>
      <c r="AE66" s="210"/>
      <c r="AF66" s="210"/>
      <c r="AG66" s="210" t="s">
        <v>305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0">
        <v>16</v>
      </c>
      <c r="B67" s="241" t="s">
        <v>369</v>
      </c>
      <c r="C67" s="254" t="s">
        <v>370</v>
      </c>
      <c r="D67" s="242" t="s">
        <v>136</v>
      </c>
      <c r="E67" s="243">
        <v>34.5</v>
      </c>
      <c r="F67" s="244"/>
      <c r="G67" s="245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137</v>
      </c>
      <c r="T67" s="229" t="s">
        <v>138</v>
      </c>
      <c r="U67" s="229">
        <v>0</v>
      </c>
      <c r="V67" s="229">
        <f>ROUND(E67*U67,2)</f>
        <v>0</v>
      </c>
      <c r="W67" s="229"/>
      <c r="X67" s="229" t="s">
        <v>167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168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0" t="s">
        <v>370</v>
      </c>
      <c r="D68" s="268"/>
      <c r="E68" s="268"/>
      <c r="F68" s="268"/>
      <c r="G68" s="268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10"/>
      <c r="Z68" s="210"/>
      <c r="AA68" s="210"/>
      <c r="AB68" s="210"/>
      <c r="AC68" s="210"/>
      <c r="AD68" s="210"/>
      <c r="AE68" s="210"/>
      <c r="AF68" s="210"/>
      <c r="AG68" s="210" t="s">
        <v>305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55" t="s">
        <v>371</v>
      </c>
      <c r="D69" s="231"/>
      <c r="E69" s="232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10"/>
      <c r="Z69" s="210"/>
      <c r="AA69" s="210"/>
      <c r="AB69" s="210"/>
      <c r="AC69" s="210"/>
      <c r="AD69" s="210"/>
      <c r="AE69" s="210"/>
      <c r="AF69" s="210"/>
      <c r="AG69" s="210" t="s">
        <v>118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55" t="s">
        <v>372</v>
      </c>
      <c r="D70" s="231"/>
      <c r="E70" s="232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10"/>
      <c r="Z70" s="210"/>
      <c r="AA70" s="210"/>
      <c r="AB70" s="210"/>
      <c r="AC70" s="210"/>
      <c r="AD70" s="210"/>
      <c r="AE70" s="210"/>
      <c r="AF70" s="210"/>
      <c r="AG70" s="210" t="s">
        <v>118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55" t="s">
        <v>373</v>
      </c>
      <c r="D71" s="231"/>
      <c r="E71" s="232">
        <v>34.5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10"/>
      <c r="Z71" s="210"/>
      <c r="AA71" s="210"/>
      <c r="AB71" s="210"/>
      <c r="AC71" s="210"/>
      <c r="AD71" s="210"/>
      <c r="AE71" s="210"/>
      <c r="AF71" s="210"/>
      <c r="AG71" s="210" t="s">
        <v>118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34" t="s">
        <v>109</v>
      </c>
      <c r="B72" s="235" t="s">
        <v>48</v>
      </c>
      <c r="C72" s="253" t="s">
        <v>56</v>
      </c>
      <c r="D72" s="236"/>
      <c r="E72" s="237"/>
      <c r="F72" s="238"/>
      <c r="G72" s="239">
        <f>SUMIF(AG73:AG117,"&lt;&gt;NOR",G73:G117)</f>
        <v>0</v>
      </c>
      <c r="H72" s="233"/>
      <c r="I72" s="233">
        <f>SUM(I73:I117)</f>
        <v>0</v>
      </c>
      <c r="J72" s="233"/>
      <c r="K72" s="233">
        <f>SUM(K73:K117)</f>
        <v>0</v>
      </c>
      <c r="L72" s="233"/>
      <c r="M72" s="233">
        <f>SUM(M73:M117)</f>
        <v>0</v>
      </c>
      <c r="N72" s="233"/>
      <c r="O72" s="233">
        <f>SUM(O73:O117)</f>
        <v>0</v>
      </c>
      <c r="P72" s="233"/>
      <c r="Q72" s="233">
        <f>SUM(Q73:Q117)</f>
        <v>0</v>
      </c>
      <c r="R72" s="233"/>
      <c r="S72" s="233"/>
      <c r="T72" s="233"/>
      <c r="U72" s="233"/>
      <c r="V72" s="233">
        <f>SUM(V73:V117)</f>
        <v>64.92</v>
      </c>
      <c r="W72" s="233"/>
      <c r="X72" s="233"/>
      <c r="AG72" t="s">
        <v>110</v>
      </c>
    </row>
    <row r="73" spans="1:60" ht="20.399999999999999" outlineLevel="1" x14ac:dyDescent="0.25">
      <c r="A73" s="240">
        <v>17</v>
      </c>
      <c r="B73" s="241" t="s">
        <v>374</v>
      </c>
      <c r="C73" s="254" t="s">
        <v>375</v>
      </c>
      <c r="D73" s="242" t="s">
        <v>376</v>
      </c>
      <c r="E73" s="243">
        <v>32.4</v>
      </c>
      <c r="F73" s="244"/>
      <c r="G73" s="245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29"/>
      <c r="S73" s="229" t="s">
        <v>114</v>
      </c>
      <c r="T73" s="229" t="s">
        <v>303</v>
      </c>
      <c r="U73" s="229">
        <v>1.7629999999999999</v>
      </c>
      <c r="V73" s="229">
        <f>ROUND(E73*U73,2)</f>
        <v>57.12</v>
      </c>
      <c r="W73" s="229"/>
      <c r="X73" s="229" t="s">
        <v>115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116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1" outlineLevel="1" x14ac:dyDescent="0.25">
      <c r="A74" s="227"/>
      <c r="B74" s="228"/>
      <c r="C74" s="270" t="s">
        <v>377</v>
      </c>
      <c r="D74" s="268"/>
      <c r="E74" s="268"/>
      <c r="F74" s="268"/>
      <c r="G74" s="268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10"/>
      <c r="Z74" s="210"/>
      <c r="AA74" s="210"/>
      <c r="AB74" s="210"/>
      <c r="AC74" s="210"/>
      <c r="AD74" s="210"/>
      <c r="AE74" s="210"/>
      <c r="AF74" s="210"/>
      <c r="AG74" s="210" t="s">
        <v>305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67" t="str">
        <f>C74</f>
        <v>Příplatek k cenám hloubených vykopávek za ztížení vykopávky v blízkosti podzemního vedení nebo výbušnin pro jakoukoliv třídu horniny</v>
      </c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306</v>
      </c>
      <c r="D75" s="269"/>
      <c r="E75" s="269"/>
      <c r="F75" s="269"/>
      <c r="G75" s="26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10"/>
      <c r="Z75" s="210"/>
      <c r="AA75" s="210"/>
      <c r="AB75" s="210"/>
      <c r="AC75" s="210"/>
      <c r="AD75" s="210"/>
      <c r="AE75" s="210"/>
      <c r="AF75" s="210"/>
      <c r="AG75" s="210" t="s">
        <v>305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378</v>
      </c>
      <c r="D76" s="269"/>
      <c r="E76" s="269"/>
      <c r="F76" s="269"/>
      <c r="G76" s="26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10"/>
      <c r="Z76" s="210"/>
      <c r="AA76" s="210"/>
      <c r="AB76" s="210"/>
      <c r="AC76" s="210"/>
      <c r="AD76" s="210"/>
      <c r="AE76" s="210"/>
      <c r="AF76" s="210"/>
      <c r="AG76" s="210" t="s">
        <v>305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71" t="s">
        <v>379</v>
      </c>
      <c r="D77" s="269"/>
      <c r="E77" s="269"/>
      <c r="F77" s="269"/>
      <c r="G77" s="26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10"/>
      <c r="Z77" s="210"/>
      <c r="AA77" s="210"/>
      <c r="AB77" s="210"/>
      <c r="AC77" s="210"/>
      <c r="AD77" s="210"/>
      <c r="AE77" s="210"/>
      <c r="AF77" s="210"/>
      <c r="AG77" s="210" t="s">
        <v>305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31.2" outlineLevel="1" x14ac:dyDescent="0.25">
      <c r="A78" s="227"/>
      <c r="B78" s="228"/>
      <c r="C78" s="271" t="s">
        <v>380</v>
      </c>
      <c r="D78" s="269"/>
      <c r="E78" s="269"/>
      <c r="F78" s="269"/>
      <c r="G78" s="26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10"/>
      <c r="Z78" s="210"/>
      <c r="AA78" s="210"/>
      <c r="AB78" s="210"/>
      <c r="AC78" s="210"/>
      <c r="AD78" s="210"/>
      <c r="AE78" s="210"/>
      <c r="AF78" s="210"/>
      <c r="AG78" s="210" t="s">
        <v>305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67" t="str">
        <f>C78</f>
        <v>b) pro podzemní vedení procházející hloubenou vykopávkou nebo uložené ve stěně výkopu při jakékoliv hloubce vedení pod původním terénem nebo jeho výšce nade dnem výkopu a jakémkoliv směru vedení ke stranám výkopu;</v>
      </c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1" t="s">
        <v>381</v>
      </c>
      <c r="D79" s="269"/>
      <c r="E79" s="269"/>
      <c r="F79" s="269"/>
      <c r="G79" s="26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10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31.2" outlineLevel="1" x14ac:dyDescent="0.25">
      <c r="A80" s="227"/>
      <c r="B80" s="228"/>
      <c r="C80" s="271" t="s">
        <v>382</v>
      </c>
      <c r="D80" s="269"/>
      <c r="E80" s="269"/>
      <c r="F80" s="269"/>
      <c r="G80" s="26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10"/>
      <c r="Z80" s="210"/>
      <c r="AA80" s="210"/>
      <c r="AB80" s="210"/>
      <c r="AC80" s="210"/>
      <c r="AD80" s="210"/>
      <c r="AE80" s="210"/>
      <c r="AF80" s="210"/>
      <c r="AG80" s="210" t="s">
        <v>305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67" t="str">
        <f>C80</f>
        <v>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</v>
      </c>
      <c r="BB80" s="210"/>
      <c r="BC80" s="210"/>
      <c r="BD80" s="210"/>
      <c r="BE80" s="210"/>
      <c r="BF80" s="210"/>
      <c r="BG80" s="210"/>
      <c r="BH80" s="210"/>
    </row>
    <row r="81" spans="1:60" ht="21" outlineLevel="1" x14ac:dyDescent="0.25">
      <c r="A81" s="227"/>
      <c r="B81" s="228"/>
      <c r="C81" s="271" t="s">
        <v>383</v>
      </c>
      <c r="D81" s="269"/>
      <c r="E81" s="269"/>
      <c r="F81" s="269"/>
      <c r="G81" s="26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10"/>
      <c r="Z81" s="210"/>
      <c r="AA81" s="210"/>
      <c r="AB81" s="210"/>
      <c r="AC81" s="210"/>
      <c r="AD81" s="210"/>
      <c r="AE81" s="210"/>
      <c r="AF81" s="210"/>
      <c r="AG81" s="210" t="s">
        <v>305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67" t="str">
        <f>C81</f>
        <v>3. Cenu nelze použít pro ztížení vykopávky v blízkosti podzemních vedení nebo výbušnin, u nichž je projektem zakázáno použít při vykopávce kovové nástroje nebo nářadí.</v>
      </c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384</v>
      </c>
      <c r="D82" s="269"/>
      <c r="E82" s="269"/>
      <c r="F82" s="269"/>
      <c r="G82" s="26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1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2" t="s">
        <v>385</v>
      </c>
      <c r="D83" s="264"/>
      <c r="E83" s="265"/>
      <c r="F83" s="266"/>
      <c r="G83" s="266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10"/>
      <c r="Z83" s="210"/>
      <c r="AA83" s="210"/>
      <c r="AB83" s="210"/>
      <c r="AC83" s="210"/>
      <c r="AD83" s="210"/>
      <c r="AE83" s="210"/>
      <c r="AF83" s="210"/>
      <c r="AG83" s="210" t="s">
        <v>305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71" t="s">
        <v>386</v>
      </c>
      <c r="D84" s="269"/>
      <c r="E84" s="269"/>
      <c r="F84" s="269"/>
      <c r="G84" s="26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10"/>
      <c r="Z84" s="210"/>
      <c r="AA84" s="210"/>
      <c r="AB84" s="210"/>
      <c r="AC84" s="210"/>
      <c r="AD84" s="210"/>
      <c r="AE84" s="210"/>
      <c r="AF84" s="210"/>
      <c r="AG84" s="210" t="s">
        <v>305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61.8" outlineLevel="1" x14ac:dyDescent="0.25">
      <c r="A85" s="227"/>
      <c r="B85" s="228"/>
      <c r="C85" s="271" t="s">
        <v>387</v>
      </c>
      <c r="D85" s="269"/>
      <c r="E85" s="269"/>
      <c r="F85" s="269"/>
      <c r="G85" s="26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10"/>
      <c r="Z85" s="210"/>
      <c r="AA85" s="210"/>
      <c r="AB85" s="210"/>
      <c r="AC85" s="210"/>
      <c r="AD85" s="210"/>
      <c r="AE85" s="210"/>
      <c r="AF85" s="210"/>
      <c r="AG85" s="210" t="s">
        <v>305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67" t="str">
        <f>C85</f>
        <v>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</v>
      </c>
      <c r="BB85" s="210"/>
      <c r="BC85" s="210"/>
      <c r="BD85" s="210"/>
      <c r="BE85" s="210"/>
      <c r="BF85" s="210"/>
      <c r="BG85" s="210"/>
      <c r="BH85" s="210"/>
    </row>
    <row r="86" spans="1:60" ht="21" outlineLevel="1" x14ac:dyDescent="0.25">
      <c r="A86" s="227"/>
      <c r="B86" s="228"/>
      <c r="C86" s="271" t="s">
        <v>388</v>
      </c>
      <c r="D86" s="269"/>
      <c r="E86" s="269"/>
      <c r="F86" s="269"/>
      <c r="G86" s="26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10"/>
      <c r="Z86" s="210"/>
      <c r="AA86" s="210"/>
      <c r="AB86" s="210"/>
      <c r="AC86" s="210"/>
      <c r="AD86" s="210"/>
      <c r="AE86" s="210"/>
      <c r="AF86" s="210"/>
      <c r="AG86" s="210" t="s">
        <v>305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67" t="str">
        <f>C86</f>
        <v>- není v projektu uvedena, avšak která podle projektu nebo sdělení investora jsou pravděpodobně ve výkopišti uložena, se rovná objemu výkopu, který je projektantem nebo investorem označen.</v>
      </c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71" t="s">
        <v>389</v>
      </c>
      <c r="D87" s="269"/>
      <c r="E87" s="269"/>
      <c r="F87" s="269"/>
      <c r="G87" s="26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10"/>
      <c r="Z87" s="210"/>
      <c r="AA87" s="210"/>
      <c r="AB87" s="210"/>
      <c r="AC87" s="210"/>
      <c r="AD87" s="210"/>
      <c r="AE87" s="210"/>
      <c r="AF87" s="210"/>
      <c r="AG87" s="210" t="s">
        <v>305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1.2" outlineLevel="1" x14ac:dyDescent="0.25">
      <c r="A88" s="227"/>
      <c r="B88" s="228"/>
      <c r="C88" s="271" t="s">
        <v>390</v>
      </c>
      <c r="D88" s="269"/>
      <c r="E88" s="269"/>
      <c r="F88" s="269"/>
      <c r="G88" s="26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10"/>
      <c r="Z88" s="210"/>
      <c r="AA88" s="210"/>
      <c r="AB88" s="210"/>
      <c r="AC88" s="210"/>
      <c r="AD88" s="210"/>
      <c r="AE88" s="210"/>
      <c r="AF88" s="210"/>
      <c r="AG88" s="210" t="s">
        <v>305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67" t="str">
        <f>C88</f>
        <v>5. Je-li vedení uloženo ve výkopišti tak, že se vykopávka v celém výše popsaném objemu nevykopává, např. blízko stěn nebo dna výkopu, oceňuje se ztížení vykopávky jen pro tu část objemu, v níž se ztížená vykopávka provádí.</v>
      </c>
      <c r="BB88" s="210"/>
      <c r="BC88" s="210"/>
      <c r="BD88" s="210"/>
      <c r="BE88" s="210"/>
      <c r="BF88" s="210"/>
      <c r="BG88" s="210"/>
      <c r="BH88" s="210"/>
    </row>
    <row r="89" spans="1:60" ht="21" outlineLevel="1" x14ac:dyDescent="0.25">
      <c r="A89" s="227"/>
      <c r="B89" s="228"/>
      <c r="C89" s="271" t="s">
        <v>391</v>
      </c>
      <c r="D89" s="269"/>
      <c r="E89" s="269"/>
      <c r="F89" s="269"/>
      <c r="G89" s="26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10"/>
      <c r="Z89" s="210"/>
      <c r="AA89" s="210"/>
      <c r="AB89" s="210"/>
      <c r="AC89" s="210"/>
      <c r="AD89" s="210"/>
      <c r="AE89" s="210"/>
      <c r="AF89" s="210"/>
      <c r="AG89" s="210" t="s">
        <v>305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67" t="str">
        <f>C89</f>
        <v>6. Jsou-li ve výkopišti dvě vedení položena tak blízko sebe, že se výše uvedené objemy pro obě vedení pronikají, určí se množství ztížení vykopávky tak, aby se pronik započetl jen jednou.</v>
      </c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1" t="s">
        <v>392</v>
      </c>
      <c r="D90" s="269"/>
      <c r="E90" s="269"/>
      <c r="F90" s="269"/>
      <c r="G90" s="26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10"/>
      <c r="Z90" s="210"/>
      <c r="AA90" s="210"/>
      <c r="AB90" s="210"/>
      <c r="AC90" s="210"/>
      <c r="AD90" s="210"/>
      <c r="AE90" s="210"/>
      <c r="AF90" s="210"/>
      <c r="AG90" s="210" t="s">
        <v>305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1" outlineLevel="1" x14ac:dyDescent="0.25">
      <c r="A91" s="227"/>
      <c r="B91" s="228"/>
      <c r="C91" s="271" t="s">
        <v>393</v>
      </c>
      <c r="D91" s="269"/>
      <c r="E91" s="269"/>
      <c r="F91" s="269"/>
      <c r="G91" s="26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10"/>
      <c r="Z91" s="210"/>
      <c r="AA91" s="210"/>
      <c r="AB91" s="210"/>
      <c r="AC91" s="210"/>
      <c r="AD91" s="210"/>
      <c r="AE91" s="210"/>
      <c r="AF91" s="210"/>
      <c r="AG91" s="210" t="s">
        <v>305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67" t="str">
        <f>C91</f>
        <v>8. Dočasné zajištění různých podzemních vedení ve výkopišti se oceňuje cenami souboru cen 119 00-14 Dočasné zajištění podzemního potrubí nebo vedení ve výkopišti.</v>
      </c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55" t="s">
        <v>394</v>
      </c>
      <c r="D92" s="231"/>
      <c r="E92" s="232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10"/>
      <c r="Z92" s="210"/>
      <c r="AA92" s="210"/>
      <c r="AB92" s="210"/>
      <c r="AC92" s="210"/>
      <c r="AD92" s="210"/>
      <c r="AE92" s="210"/>
      <c r="AF92" s="210"/>
      <c r="AG92" s="210" t="s">
        <v>118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55" t="s">
        <v>395</v>
      </c>
      <c r="D93" s="231"/>
      <c r="E93" s="232">
        <v>32.4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10"/>
      <c r="Z93" s="210"/>
      <c r="AA93" s="210"/>
      <c r="AB93" s="210"/>
      <c r="AC93" s="210"/>
      <c r="AD93" s="210"/>
      <c r="AE93" s="210"/>
      <c r="AF93" s="210"/>
      <c r="AG93" s="210" t="s">
        <v>118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0.399999999999999" outlineLevel="1" x14ac:dyDescent="0.25">
      <c r="A94" s="240">
        <v>18</v>
      </c>
      <c r="B94" s="241" t="s">
        <v>396</v>
      </c>
      <c r="C94" s="254" t="s">
        <v>397</v>
      </c>
      <c r="D94" s="242" t="s">
        <v>142</v>
      </c>
      <c r="E94" s="243">
        <v>16.2</v>
      </c>
      <c r="F94" s="244"/>
      <c r="G94" s="245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29"/>
      <c r="S94" s="229" t="s">
        <v>313</v>
      </c>
      <c r="T94" s="229" t="s">
        <v>303</v>
      </c>
      <c r="U94" s="229">
        <v>0</v>
      </c>
      <c r="V94" s="229">
        <f>ROUND(E94*U94,2)</f>
        <v>0</v>
      </c>
      <c r="W94" s="229"/>
      <c r="X94" s="229" t="s">
        <v>115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116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31.2" outlineLevel="1" x14ac:dyDescent="0.25">
      <c r="A95" s="227"/>
      <c r="B95" s="228"/>
      <c r="C95" s="270" t="s">
        <v>398</v>
      </c>
      <c r="D95" s="268"/>
      <c r="E95" s="268"/>
      <c r="F95" s="268"/>
      <c r="G95" s="268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10"/>
      <c r="Z95" s="210"/>
      <c r="AA95" s="210"/>
      <c r="AB95" s="210"/>
      <c r="AC95" s="210"/>
      <c r="AD95" s="210"/>
      <c r="AE95" s="210"/>
      <c r="AF95" s="210"/>
      <c r="AG95" s="210" t="s">
        <v>305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67" t="str">
        <f>C95</f>
        <v>Vodorovné přemístění výkopku nebo sypaniny po suchu na obvyklém dopravním prostředku, bez naložení výkopku, avšak se složením bez rozhrnutí z horniny třídy těžitelnosti I skupiny 1 až 3 na vzdálenost přes 4 000 do 5 000 m</v>
      </c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306</v>
      </c>
      <c r="D96" s="269"/>
      <c r="E96" s="269"/>
      <c r="F96" s="269"/>
      <c r="G96" s="26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10"/>
      <c r="Z96" s="210"/>
      <c r="AA96" s="210"/>
      <c r="AB96" s="210"/>
      <c r="AC96" s="210"/>
      <c r="AD96" s="210"/>
      <c r="AE96" s="210"/>
      <c r="AF96" s="210"/>
      <c r="AG96" s="210" t="s">
        <v>305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1" outlineLevel="1" x14ac:dyDescent="0.25">
      <c r="A97" s="227"/>
      <c r="B97" s="228"/>
      <c r="C97" s="271" t="s">
        <v>399</v>
      </c>
      <c r="D97" s="269"/>
      <c r="E97" s="269"/>
      <c r="F97" s="269"/>
      <c r="G97" s="26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10"/>
      <c r="Z97" s="210"/>
      <c r="AA97" s="210"/>
      <c r="AB97" s="210"/>
      <c r="AC97" s="210"/>
      <c r="AD97" s="210"/>
      <c r="AE97" s="210"/>
      <c r="AF97" s="210"/>
      <c r="AG97" s="210" t="s">
        <v>305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67" t="str">
        <f>C97</f>
        <v>1. Přemísťuje-li se výkopek z dočasných skládek vzdálených do 50 m, neoceňuje se nakládání výkopku, i když se provádí. Toto ustanovení neplatí, vylučuje-li projekt použití dozeru.</v>
      </c>
      <c r="BB97" s="210"/>
      <c r="BC97" s="210"/>
      <c r="BD97" s="210"/>
      <c r="BE97" s="210"/>
      <c r="BF97" s="210"/>
      <c r="BG97" s="210"/>
      <c r="BH97" s="210"/>
    </row>
    <row r="98" spans="1:60" ht="21" outlineLevel="1" x14ac:dyDescent="0.25">
      <c r="A98" s="227"/>
      <c r="B98" s="228"/>
      <c r="C98" s="271" t="s">
        <v>400</v>
      </c>
      <c r="D98" s="269"/>
      <c r="E98" s="269"/>
      <c r="F98" s="269"/>
      <c r="G98" s="26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10"/>
      <c r="Z98" s="210"/>
      <c r="AA98" s="210"/>
      <c r="AB98" s="210"/>
      <c r="AC98" s="210"/>
      <c r="AD98" s="210"/>
      <c r="AE98" s="210"/>
      <c r="AF98" s="210"/>
      <c r="AG98" s="210" t="s">
        <v>305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67" t="str">
        <f>C98</f>
        <v>2. Ceny nelze použít, předepisuje-li projekt přemístit výkopek na místo nepřístupné obvyklým dopravním prostředkům; toto přemístění se oceňuje individuálně.</v>
      </c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324</v>
      </c>
      <c r="D99" s="269"/>
      <c r="E99" s="269"/>
      <c r="F99" s="269"/>
      <c r="G99" s="26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10"/>
      <c r="Z99" s="210"/>
      <c r="AA99" s="210"/>
      <c r="AB99" s="210"/>
      <c r="AC99" s="210"/>
      <c r="AD99" s="210"/>
      <c r="AE99" s="210"/>
      <c r="AF99" s="210"/>
      <c r="AG99" s="210" t="s">
        <v>305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71" t="s">
        <v>401</v>
      </c>
      <c r="D100" s="269"/>
      <c r="E100" s="269"/>
      <c r="F100" s="269"/>
      <c r="G100" s="26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305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7" t="str">
        <f>C100</f>
        <v>Odvoz přebytku zeminy pro pískové lože a jam pro základy stožárů na místo určené investorem stavby - bez poplatku za uložení.</v>
      </c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27"/>
      <c r="B101" s="228"/>
      <c r="C101" s="255" t="s">
        <v>402</v>
      </c>
      <c r="D101" s="231"/>
      <c r="E101" s="232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118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55" t="s">
        <v>403</v>
      </c>
      <c r="D102" s="231"/>
      <c r="E102" s="232">
        <v>16.2</v>
      </c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118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0">
        <v>19</v>
      </c>
      <c r="B103" s="241" t="s">
        <v>404</v>
      </c>
      <c r="C103" s="254" t="s">
        <v>405</v>
      </c>
      <c r="D103" s="242" t="s">
        <v>142</v>
      </c>
      <c r="E103" s="243">
        <v>16.2</v>
      </c>
      <c r="F103" s="244"/>
      <c r="G103" s="245">
        <f>ROUND(E103*F103,2)</f>
        <v>0</v>
      </c>
      <c r="H103" s="230"/>
      <c r="I103" s="229">
        <f>ROUND(E103*H103,2)</f>
        <v>0</v>
      </c>
      <c r="J103" s="230"/>
      <c r="K103" s="229">
        <f>ROUND(E103*J103,2)</f>
        <v>0</v>
      </c>
      <c r="L103" s="229">
        <v>21</v>
      </c>
      <c r="M103" s="229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29"/>
      <c r="S103" s="229" t="s">
        <v>114</v>
      </c>
      <c r="T103" s="229" t="s">
        <v>303</v>
      </c>
      <c r="U103" s="229">
        <v>8.9999999999999993E-3</v>
      </c>
      <c r="V103" s="229">
        <f>ROUND(E103*U103,2)</f>
        <v>0.15</v>
      </c>
      <c r="W103" s="229"/>
      <c r="X103" s="229" t="s">
        <v>115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116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0" t="s">
        <v>405</v>
      </c>
      <c r="D104" s="268"/>
      <c r="E104" s="268"/>
      <c r="F104" s="268"/>
      <c r="G104" s="268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305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0.399999999999999" outlineLevel="1" x14ac:dyDescent="0.25">
      <c r="A105" s="227"/>
      <c r="B105" s="228"/>
      <c r="C105" s="255" t="s">
        <v>402</v>
      </c>
      <c r="D105" s="231"/>
      <c r="E105" s="232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118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55" t="s">
        <v>403</v>
      </c>
      <c r="D106" s="231"/>
      <c r="E106" s="232">
        <v>16.2</v>
      </c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118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.399999999999999" outlineLevel="1" x14ac:dyDescent="0.25">
      <c r="A107" s="240">
        <v>20</v>
      </c>
      <c r="B107" s="241" t="s">
        <v>406</v>
      </c>
      <c r="C107" s="254" t="s">
        <v>407</v>
      </c>
      <c r="D107" s="242" t="s">
        <v>180</v>
      </c>
      <c r="E107" s="243">
        <v>27.54</v>
      </c>
      <c r="F107" s="244"/>
      <c r="G107" s="245">
        <f>ROUND(E107*F107,2)</f>
        <v>0</v>
      </c>
      <c r="H107" s="230"/>
      <c r="I107" s="229">
        <f>ROUND(E107*H107,2)</f>
        <v>0</v>
      </c>
      <c r="J107" s="230"/>
      <c r="K107" s="229">
        <f>ROUND(E107*J107,2)</f>
        <v>0</v>
      </c>
      <c r="L107" s="229">
        <v>21</v>
      </c>
      <c r="M107" s="229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29"/>
      <c r="S107" s="229" t="s">
        <v>313</v>
      </c>
      <c r="T107" s="229" t="s">
        <v>303</v>
      </c>
      <c r="U107" s="229">
        <v>0</v>
      </c>
      <c r="V107" s="229">
        <f>ROUND(E107*U107,2)</f>
        <v>0</v>
      </c>
      <c r="W107" s="229"/>
      <c r="X107" s="229" t="s">
        <v>115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116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1" outlineLevel="1" x14ac:dyDescent="0.25">
      <c r="A108" s="227"/>
      <c r="B108" s="228"/>
      <c r="C108" s="270" t="s">
        <v>408</v>
      </c>
      <c r="D108" s="268"/>
      <c r="E108" s="268"/>
      <c r="F108" s="268"/>
      <c r="G108" s="268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305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67" t="str">
        <f>C108</f>
        <v>Poplatek za uložení stavebního odpadu na skládce (skládkovné) zeminy a kamení zatříděného do Katalogu odpadů pod kódem 17 05 04</v>
      </c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306</v>
      </c>
      <c r="D109" s="269"/>
      <c r="E109" s="269"/>
      <c r="F109" s="269"/>
      <c r="G109" s="26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305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409</v>
      </c>
      <c r="D110" s="269"/>
      <c r="E110" s="269"/>
      <c r="F110" s="269"/>
      <c r="G110" s="26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305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410</v>
      </c>
      <c r="D111" s="269"/>
      <c r="E111" s="269"/>
      <c r="F111" s="269"/>
      <c r="G111" s="26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305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1" x14ac:dyDescent="0.25">
      <c r="A112" s="227"/>
      <c r="B112" s="228"/>
      <c r="C112" s="255" t="s">
        <v>411</v>
      </c>
      <c r="D112" s="231"/>
      <c r="E112" s="232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118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55" t="s">
        <v>412</v>
      </c>
      <c r="D113" s="231"/>
      <c r="E113" s="232">
        <v>27.54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118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0">
        <v>21</v>
      </c>
      <c r="B114" s="241" t="s">
        <v>413</v>
      </c>
      <c r="C114" s="254" t="s">
        <v>414</v>
      </c>
      <c r="D114" s="242" t="s">
        <v>113</v>
      </c>
      <c r="E114" s="243">
        <v>283.5</v>
      </c>
      <c r="F114" s="244"/>
      <c r="G114" s="245">
        <f>ROUND(E114*F114,2)</f>
        <v>0</v>
      </c>
      <c r="H114" s="230"/>
      <c r="I114" s="229">
        <f>ROUND(E114*H114,2)</f>
        <v>0</v>
      </c>
      <c r="J114" s="230"/>
      <c r="K114" s="229">
        <f>ROUND(E114*J114,2)</f>
        <v>0</v>
      </c>
      <c r="L114" s="229">
        <v>21</v>
      </c>
      <c r="M114" s="229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29"/>
      <c r="S114" s="229" t="s">
        <v>114</v>
      </c>
      <c r="T114" s="229" t="s">
        <v>303</v>
      </c>
      <c r="U114" s="229">
        <v>2.7E-2</v>
      </c>
      <c r="V114" s="229">
        <f>ROUND(E114*U114,2)</f>
        <v>7.65</v>
      </c>
      <c r="W114" s="229"/>
      <c r="X114" s="229" t="s">
        <v>115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116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0" t="s">
        <v>414</v>
      </c>
      <c r="D115" s="268"/>
      <c r="E115" s="268"/>
      <c r="F115" s="268"/>
      <c r="G115" s="268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305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55" t="s">
        <v>415</v>
      </c>
      <c r="D116" s="231"/>
      <c r="E116" s="232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118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55" t="s">
        <v>416</v>
      </c>
      <c r="D117" s="231"/>
      <c r="E117" s="232">
        <v>283.5</v>
      </c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118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5">
      <c r="A118" s="234" t="s">
        <v>109</v>
      </c>
      <c r="B118" s="235" t="s">
        <v>51</v>
      </c>
      <c r="C118" s="253" t="s">
        <v>59</v>
      </c>
      <c r="D118" s="236"/>
      <c r="E118" s="237"/>
      <c r="F118" s="238"/>
      <c r="G118" s="239">
        <f>SUMIF(AG119:AG122,"&lt;&gt;NOR",G119:G122)</f>
        <v>0</v>
      </c>
      <c r="H118" s="233"/>
      <c r="I118" s="233">
        <f>SUM(I119:I122)</f>
        <v>0</v>
      </c>
      <c r="J118" s="233"/>
      <c r="K118" s="233">
        <f>SUM(K119:K122)</f>
        <v>0</v>
      </c>
      <c r="L118" s="233"/>
      <c r="M118" s="233">
        <f>SUM(M119:M122)</f>
        <v>0</v>
      </c>
      <c r="N118" s="233"/>
      <c r="O118" s="233">
        <f>SUM(O119:O122)</f>
        <v>0</v>
      </c>
      <c r="P118" s="233"/>
      <c r="Q118" s="233">
        <f>SUM(Q119:Q122)</f>
        <v>0</v>
      </c>
      <c r="R118" s="233"/>
      <c r="S118" s="233"/>
      <c r="T118" s="233"/>
      <c r="U118" s="233"/>
      <c r="V118" s="233">
        <f>SUM(V119:V122)</f>
        <v>0.68</v>
      </c>
      <c r="W118" s="233"/>
      <c r="X118" s="233"/>
      <c r="AG118" t="s">
        <v>110</v>
      </c>
    </row>
    <row r="119" spans="1:60" ht="20.399999999999999" outlineLevel="1" x14ac:dyDescent="0.25">
      <c r="A119" s="240">
        <v>22</v>
      </c>
      <c r="B119" s="241" t="s">
        <v>417</v>
      </c>
      <c r="C119" s="254" t="s">
        <v>418</v>
      </c>
      <c r="D119" s="242" t="s">
        <v>113</v>
      </c>
      <c r="E119" s="243">
        <v>135</v>
      </c>
      <c r="F119" s="244"/>
      <c r="G119" s="245">
        <f>ROUND(E119*F119,2)</f>
        <v>0</v>
      </c>
      <c r="H119" s="230"/>
      <c r="I119" s="229">
        <f>ROUND(E119*H119,2)</f>
        <v>0</v>
      </c>
      <c r="J119" s="230"/>
      <c r="K119" s="229">
        <f>ROUND(E119*J119,2)</f>
        <v>0</v>
      </c>
      <c r="L119" s="229">
        <v>21</v>
      </c>
      <c r="M119" s="229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29"/>
      <c r="S119" s="229" t="s">
        <v>114</v>
      </c>
      <c r="T119" s="229" t="s">
        <v>138</v>
      </c>
      <c r="U119" s="229">
        <v>5.0000000000000001E-3</v>
      </c>
      <c r="V119" s="229">
        <f>ROUND(E119*U119,2)</f>
        <v>0.68</v>
      </c>
      <c r="W119" s="229"/>
      <c r="X119" s="229" t="s">
        <v>115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116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70" t="s">
        <v>418</v>
      </c>
      <c r="D120" s="268"/>
      <c r="E120" s="268"/>
      <c r="F120" s="268"/>
      <c r="G120" s="268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305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55" t="s">
        <v>419</v>
      </c>
      <c r="D121" s="231"/>
      <c r="E121" s="232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118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55" t="s">
        <v>321</v>
      </c>
      <c r="D122" s="231"/>
      <c r="E122" s="232">
        <v>135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118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5">
      <c r="A123" s="234" t="s">
        <v>109</v>
      </c>
      <c r="B123" s="235" t="s">
        <v>63</v>
      </c>
      <c r="C123" s="253" t="s">
        <v>64</v>
      </c>
      <c r="D123" s="236"/>
      <c r="E123" s="237"/>
      <c r="F123" s="238"/>
      <c r="G123" s="239">
        <f>SUMIF(AG124:AG163,"&lt;&gt;NOR",G124:G163)</f>
        <v>0</v>
      </c>
      <c r="H123" s="233"/>
      <c r="I123" s="233">
        <f>SUM(I124:I163)</f>
        <v>0</v>
      </c>
      <c r="J123" s="233"/>
      <c r="K123" s="233">
        <f>SUM(K124:K163)</f>
        <v>0</v>
      </c>
      <c r="L123" s="233"/>
      <c r="M123" s="233">
        <f>SUM(M124:M163)</f>
        <v>0</v>
      </c>
      <c r="N123" s="233"/>
      <c r="O123" s="233">
        <f>SUM(O124:O163)</f>
        <v>0.13</v>
      </c>
      <c r="P123" s="233"/>
      <c r="Q123" s="233">
        <f>SUM(Q124:Q163)</f>
        <v>0</v>
      </c>
      <c r="R123" s="233"/>
      <c r="S123" s="233"/>
      <c r="T123" s="233"/>
      <c r="U123" s="233"/>
      <c r="V123" s="233">
        <f>SUM(V124:V163)</f>
        <v>52.53</v>
      </c>
      <c r="W123" s="233"/>
      <c r="X123" s="233"/>
      <c r="AG123" t="s">
        <v>110</v>
      </c>
    </row>
    <row r="124" spans="1:60" ht="20.399999999999999" outlineLevel="1" x14ac:dyDescent="0.25">
      <c r="A124" s="240">
        <v>23</v>
      </c>
      <c r="B124" s="241" t="s">
        <v>420</v>
      </c>
      <c r="C124" s="254" t="s">
        <v>421</v>
      </c>
      <c r="D124" s="242" t="s">
        <v>422</v>
      </c>
      <c r="E124" s="243">
        <v>0.2</v>
      </c>
      <c r="F124" s="244"/>
      <c r="G124" s="245">
        <f>ROUND(E124*F124,2)</f>
        <v>0</v>
      </c>
      <c r="H124" s="230"/>
      <c r="I124" s="229">
        <f>ROUND(E124*H124,2)</f>
        <v>0</v>
      </c>
      <c r="J124" s="230"/>
      <c r="K124" s="229">
        <f>ROUND(E124*J124,2)</f>
        <v>0</v>
      </c>
      <c r="L124" s="229">
        <v>21</v>
      </c>
      <c r="M124" s="229">
        <f>G124*(1+L124/100)</f>
        <v>0</v>
      </c>
      <c r="N124" s="229">
        <v>8.8000000000000005E-3</v>
      </c>
      <c r="O124" s="229">
        <f>ROUND(E124*N124,2)</f>
        <v>0</v>
      </c>
      <c r="P124" s="229">
        <v>0</v>
      </c>
      <c r="Q124" s="229">
        <f>ROUND(E124*P124,2)</f>
        <v>0</v>
      </c>
      <c r="R124" s="229"/>
      <c r="S124" s="229" t="s">
        <v>114</v>
      </c>
      <c r="T124" s="229" t="s">
        <v>138</v>
      </c>
      <c r="U124" s="229">
        <v>4.0999999999999996</v>
      </c>
      <c r="V124" s="229">
        <f>ROUND(E124*U124,2)</f>
        <v>0.82</v>
      </c>
      <c r="W124" s="229"/>
      <c r="X124" s="229" t="s">
        <v>115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116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0" t="s">
        <v>421</v>
      </c>
      <c r="D125" s="268"/>
      <c r="E125" s="268"/>
      <c r="F125" s="268"/>
      <c r="G125" s="268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305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55" t="s">
        <v>423</v>
      </c>
      <c r="D126" s="231"/>
      <c r="E126" s="232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118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55" t="s">
        <v>424</v>
      </c>
      <c r="D127" s="231"/>
      <c r="E127" s="232">
        <v>0.2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118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24</v>
      </c>
      <c r="B128" s="241" t="s">
        <v>425</v>
      </c>
      <c r="C128" s="254" t="s">
        <v>426</v>
      </c>
      <c r="D128" s="242" t="s">
        <v>422</v>
      </c>
      <c r="E128" s="243">
        <v>0.2</v>
      </c>
      <c r="F128" s="244"/>
      <c r="G128" s="245">
        <f>ROUND(E128*F128,2)</f>
        <v>0</v>
      </c>
      <c r="H128" s="230"/>
      <c r="I128" s="229">
        <f>ROUND(E128*H128,2)</f>
        <v>0</v>
      </c>
      <c r="J128" s="230"/>
      <c r="K128" s="229">
        <f>ROUND(E128*J128,2)</f>
        <v>0</v>
      </c>
      <c r="L128" s="229">
        <v>21</v>
      </c>
      <c r="M128" s="229">
        <f>G128*(1+L128/100)</f>
        <v>0</v>
      </c>
      <c r="N128" s="229">
        <v>9.9000000000000008E-3</v>
      </c>
      <c r="O128" s="229">
        <f>ROUND(E128*N128,2)</f>
        <v>0</v>
      </c>
      <c r="P128" s="229">
        <v>0</v>
      </c>
      <c r="Q128" s="229">
        <f>ROUND(E128*P128,2)</f>
        <v>0</v>
      </c>
      <c r="R128" s="229"/>
      <c r="S128" s="229" t="s">
        <v>137</v>
      </c>
      <c r="T128" s="229" t="s">
        <v>138</v>
      </c>
      <c r="U128" s="229">
        <v>0</v>
      </c>
      <c r="V128" s="229">
        <f>ROUND(E128*U128,2)</f>
        <v>0</v>
      </c>
      <c r="W128" s="229"/>
      <c r="X128" s="229" t="s">
        <v>115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116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70" t="s">
        <v>426</v>
      </c>
      <c r="D129" s="268"/>
      <c r="E129" s="268"/>
      <c r="F129" s="268"/>
      <c r="G129" s="268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305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55" t="s">
        <v>423</v>
      </c>
      <c r="D130" s="231"/>
      <c r="E130" s="232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118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55" t="s">
        <v>424</v>
      </c>
      <c r="D131" s="231"/>
      <c r="E131" s="232">
        <v>0.2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118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40">
        <v>25</v>
      </c>
      <c r="B132" s="241" t="s">
        <v>427</v>
      </c>
      <c r="C132" s="254" t="s">
        <v>428</v>
      </c>
      <c r="D132" s="242" t="s">
        <v>136</v>
      </c>
      <c r="E132" s="243">
        <v>95</v>
      </c>
      <c r="F132" s="244"/>
      <c r="G132" s="245">
        <f>ROUND(E132*F132,2)</f>
        <v>0</v>
      </c>
      <c r="H132" s="230"/>
      <c r="I132" s="229">
        <f>ROUND(E132*H132,2)</f>
        <v>0</v>
      </c>
      <c r="J132" s="230"/>
      <c r="K132" s="229">
        <f>ROUND(E132*J132,2)</f>
        <v>0</v>
      </c>
      <c r="L132" s="229">
        <v>21</v>
      </c>
      <c r="M132" s="229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29"/>
      <c r="S132" s="229" t="s">
        <v>313</v>
      </c>
      <c r="T132" s="229" t="s">
        <v>303</v>
      </c>
      <c r="U132" s="229">
        <v>0</v>
      </c>
      <c r="V132" s="229">
        <f>ROUND(E132*U132,2)</f>
        <v>0</v>
      </c>
      <c r="W132" s="229"/>
      <c r="X132" s="229" t="s">
        <v>115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116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1.2" outlineLevel="1" x14ac:dyDescent="0.25">
      <c r="A133" s="227"/>
      <c r="B133" s="228"/>
      <c r="C133" s="270" t="s">
        <v>429</v>
      </c>
      <c r="D133" s="268"/>
      <c r="E133" s="268"/>
      <c r="F133" s="268"/>
      <c r="G133" s="268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305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67" t="str">
        <f>C133</f>
        <v>Hloubení zapažených i nezapažených kabelových rýh ručně včetně urovnání dna s přemístěním výkopku do vzdálenosti 3 m od okraje jámy nebo naložením na dopravní prostředek šířky 40 cm, hloubky 60 cm, vhornině třídy 3</v>
      </c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1" t="s">
        <v>306</v>
      </c>
      <c r="D134" s="269"/>
      <c r="E134" s="269"/>
      <c r="F134" s="269"/>
      <c r="G134" s="26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10"/>
      <c r="Z134" s="210"/>
      <c r="AA134" s="210"/>
      <c r="AB134" s="210"/>
      <c r="AC134" s="210"/>
      <c r="AD134" s="210"/>
      <c r="AE134" s="210"/>
      <c r="AF134" s="210"/>
      <c r="AG134" s="210" t="s">
        <v>305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1" outlineLevel="1" x14ac:dyDescent="0.25">
      <c r="A135" s="227"/>
      <c r="B135" s="228"/>
      <c r="C135" s="271" t="s">
        <v>430</v>
      </c>
      <c r="D135" s="269"/>
      <c r="E135" s="269"/>
      <c r="F135" s="269"/>
      <c r="G135" s="26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305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67" t="str">
        <f>C135</f>
        <v>1. Ceny hloubení rýh v hornině třídy 6 a 7 se oceňují cenami souboru cen 460 20- . Hloubení nezapažených kabelových rýh strojně.</v>
      </c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55" t="s">
        <v>431</v>
      </c>
      <c r="D136" s="231"/>
      <c r="E136" s="232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118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55" t="s">
        <v>432</v>
      </c>
      <c r="D137" s="231"/>
      <c r="E137" s="232">
        <v>95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118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0.399999999999999" outlineLevel="1" x14ac:dyDescent="0.25">
      <c r="A138" s="240">
        <v>26</v>
      </c>
      <c r="B138" s="241" t="s">
        <v>433</v>
      </c>
      <c r="C138" s="254" t="s">
        <v>434</v>
      </c>
      <c r="D138" s="242" t="s">
        <v>136</v>
      </c>
      <c r="E138" s="243">
        <v>95</v>
      </c>
      <c r="F138" s="244"/>
      <c r="G138" s="245">
        <f>ROUND(E138*F138,2)</f>
        <v>0</v>
      </c>
      <c r="H138" s="230"/>
      <c r="I138" s="229">
        <f>ROUND(E138*H138,2)</f>
        <v>0</v>
      </c>
      <c r="J138" s="230"/>
      <c r="K138" s="229">
        <f>ROUND(E138*J138,2)</f>
        <v>0</v>
      </c>
      <c r="L138" s="229">
        <v>21</v>
      </c>
      <c r="M138" s="229">
        <f>G138*(1+L138/100)</f>
        <v>0</v>
      </c>
      <c r="N138" s="229">
        <v>0</v>
      </c>
      <c r="O138" s="229">
        <f>ROUND(E138*N138,2)</f>
        <v>0</v>
      </c>
      <c r="P138" s="229">
        <v>0</v>
      </c>
      <c r="Q138" s="229">
        <f>ROUND(E138*P138,2)</f>
        <v>0</v>
      </c>
      <c r="R138" s="229"/>
      <c r="S138" s="229" t="s">
        <v>313</v>
      </c>
      <c r="T138" s="229" t="s">
        <v>303</v>
      </c>
      <c r="U138" s="229">
        <v>0</v>
      </c>
      <c r="V138" s="229">
        <f>ROUND(E138*U138,2)</f>
        <v>0</v>
      </c>
      <c r="W138" s="229"/>
      <c r="X138" s="229" t="s">
        <v>115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116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1" outlineLevel="1" x14ac:dyDescent="0.25">
      <c r="A139" s="227"/>
      <c r="B139" s="228"/>
      <c r="C139" s="270" t="s">
        <v>435</v>
      </c>
      <c r="D139" s="268"/>
      <c r="E139" s="268"/>
      <c r="F139" s="268"/>
      <c r="G139" s="268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305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67" t="str">
        <f>C139</f>
        <v>Zásyp kabelových rýh ručně s uložením výkopku ve vrstvách včetně zhutnění a urovnání povrchu šířky 40 cm hloubky 60 cm, vhornině třídy 3</v>
      </c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55" t="s">
        <v>431</v>
      </c>
      <c r="D140" s="231"/>
      <c r="E140" s="232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118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55" t="s">
        <v>432</v>
      </c>
      <c r="D141" s="231"/>
      <c r="E141" s="232">
        <v>95</v>
      </c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118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0.399999999999999" outlineLevel="1" x14ac:dyDescent="0.25">
      <c r="A142" s="240">
        <v>27</v>
      </c>
      <c r="B142" s="241" t="s">
        <v>436</v>
      </c>
      <c r="C142" s="254" t="s">
        <v>437</v>
      </c>
      <c r="D142" s="242" t="s">
        <v>136</v>
      </c>
      <c r="E142" s="243">
        <v>45</v>
      </c>
      <c r="F142" s="244"/>
      <c r="G142" s="245">
        <f>ROUND(E142*F142,2)</f>
        <v>0</v>
      </c>
      <c r="H142" s="230"/>
      <c r="I142" s="229">
        <f>ROUND(E142*H142,2)</f>
        <v>0</v>
      </c>
      <c r="J142" s="230"/>
      <c r="K142" s="229">
        <f>ROUND(E142*J142,2)</f>
        <v>0</v>
      </c>
      <c r="L142" s="229">
        <v>21</v>
      </c>
      <c r="M142" s="229">
        <f>G142*(1+L142/100)</f>
        <v>0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29"/>
      <c r="S142" s="229" t="s">
        <v>313</v>
      </c>
      <c r="T142" s="229" t="s">
        <v>303</v>
      </c>
      <c r="U142" s="229">
        <v>0</v>
      </c>
      <c r="V142" s="229">
        <f>ROUND(E142*U142,2)</f>
        <v>0</v>
      </c>
      <c r="W142" s="229"/>
      <c r="X142" s="229" t="s">
        <v>115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116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1.2" outlineLevel="1" x14ac:dyDescent="0.25">
      <c r="A143" s="227"/>
      <c r="B143" s="228"/>
      <c r="C143" s="270" t="s">
        <v>438</v>
      </c>
      <c r="D143" s="268"/>
      <c r="E143" s="268"/>
      <c r="F143" s="268"/>
      <c r="G143" s="268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305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67" t="str">
        <f>C143</f>
        <v>Hloubení zapažených i nezapažených kabelových rýh ručně včetně urovnání dna s přemístěním výkopku do vzdálenosti 3 m od okraje jámy nebo naložením na dopravní prostředek šířky 55 cm, hloubky 60 cm, vhornině třídy 3</v>
      </c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1" t="s">
        <v>306</v>
      </c>
      <c r="D144" s="269"/>
      <c r="E144" s="269"/>
      <c r="F144" s="269"/>
      <c r="G144" s="26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305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1" outlineLevel="1" x14ac:dyDescent="0.25">
      <c r="A145" s="227"/>
      <c r="B145" s="228"/>
      <c r="C145" s="271" t="s">
        <v>430</v>
      </c>
      <c r="D145" s="269"/>
      <c r="E145" s="269"/>
      <c r="F145" s="269"/>
      <c r="G145" s="26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305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67" t="str">
        <f>C145</f>
        <v>1. Ceny hloubení rýh v hornině třídy 6 a 7 se oceňují cenami souboru cen 460 20- . Hloubení nezapažených kabelových rýh strojně.</v>
      </c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55" t="s">
        <v>439</v>
      </c>
      <c r="D146" s="231"/>
      <c r="E146" s="232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118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55" t="s">
        <v>440</v>
      </c>
      <c r="D147" s="231"/>
      <c r="E147" s="232">
        <v>45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118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0.399999999999999" outlineLevel="1" x14ac:dyDescent="0.25">
      <c r="A148" s="240">
        <v>28</v>
      </c>
      <c r="B148" s="241" t="s">
        <v>441</v>
      </c>
      <c r="C148" s="254" t="s">
        <v>442</v>
      </c>
      <c r="D148" s="242" t="s">
        <v>136</v>
      </c>
      <c r="E148" s="243">
        <v>45</v>
      </c>
      <c r="F148" s="244"/>
      <c r="G148" s="245">
        <f>ROUND(E148*F148,2)</f>
        <v>0</v>
      </c>
      <c r="H148" s="230"/>
      <c r="I148" s="229">
        <f>ROUND(E148*H148,2)</f>
        <v>0</v>
      </c>
      <c r="J148" s="230"/>
      <c r="K148" s="229">
        <f>ROUND(E148*J148,2)</f>
        <v>0</v>
      </c>
      <c r="L148" s="229">
        <v>21</v>
      </c>
      <c r="M148" s="229">
        <f>G148*(1+L148/100)</f>
        <v>0</v>
      </c>
      <c r="N148" s="229">
        <v>0</v>
      </c>
      <c r="O148" s="229">
        <f>ROUND(E148*N148,2)</f>
        <v>0</v>
      </c>
      <c r="P148" s="229">
        <v>0</v>
      </c>
      <c r="Q148" s="229">
        <f>ROUND(E148*P148,2)</f>
        <v>0</v>
      </c>
      <c r="R148" s="229"/>
      <c r="S148" s="229" t="s">
        <v>114</v>
      </c>
      <c r="T148" s="229" t="s">
        <v>303</v>
      </c>
      <c r="U148" s="229">
        <v>0.158</v>
      </c>
      <c r="V148" s="229">
        <f>ROUND(E148*U148,2)</f>
        <v>7.11</v>
      </c>
      <c r="W148" s="229"/>
      <c r="X148" s="229" t="s">
        <v>115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116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1" outlineLevel="1" x14ac:dyDescent="0.25">
      <c r="A149" s="227"/>
      <c r="B149" s="228"/>
      <c r="C149" s="270" t="s">
        <v>443</v>
      </c>
      <c r="D149" s="268"/>
      <c r="E149" s="268"/>
      <c r="F149" s="268"/>
      <c r="G149" s="268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305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67" t="str">
        <f>C149</f>
        <v>Zásyp kabelových rýh ručně s uložením výkopku ve vrstvách včetně zhutnění a urovnání povrchu šířky 55 cm hloubky 60 cm, v hornině třídy 3</v>
      </c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55" t="s">
        <v>439</v>
      </c>
      <c r="D150" s="231"/>
      <c r="E150" s="232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118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55" t="s">
        <v>440</v>
      </c>
      <c r="D151" s="231"/>
      <c r="E151" s="232">
        <v>45</v>
      </c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118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25">
      <c r="A152" s="240">
        <v>29</v>
      </c>
      <c r="B152" s="241" t="s">
        <v>444</v>
      </c>
      <c r="C152" s="254" t="s">
        <v>445</v>
      </c>
      <c r="D152" s="242" t="s">
        <v>136</v>
      </c>
      <c r="E152" s="243">
        <v>140</v>
      </c>
      <c r="F152" s="244"/>
      <c r="G152" s="245">
        <f>ROUND(E152*F152,2)</f>
        <v>0</v>
      </c>
      <c r="H152" s="230"/>
      <c r="I152" s="229">
        <f>ROUND(E152*H152,2)</f>
        <v>0</v>
      </c>
      <c r="J152" s="230"/>
      <c r="K152" s="229">
        <f>ROUND(E152*J152,2)</f>
        <v>0</v>
      </c>
      <c r="L152" s="229">
        <v>21</v>
      </c>
      <c r="M152" s="229">
        <f>G152*(1+L152/100)</f>
        <v>0</v>
      </c>
      <c r="N152" s="229">
        <v>1.3999999999999999E-4</v>
      </c>
      <c r="O152" s="229">
        <f>ROUND(E152*N152,2)</f>
        <v>0.02</v>
      </c>
      <c r="P152" s="229">
        <v>0</v>
      </c>
      <c r="Q152" s="229">
        <f>ROUND(E152*P152,2)</f>
        <v>0</v>
      </c>
      <c r="R152" s="229"/>
      <c r="S152" s="229" t="s">
        <v>313</v>
      </c>
      <c r="T152" s="229" t="s">
        <v>303</v>
      </c>
      <c r="U152" s="229">
        <v>0</v>
      </c>
      <c r="V152" s="229">
        <f>ROUND(E152*U152,2)</f>
        <v>0</v>
      </c>
      <c r="W152" s="229"/>
      <c r="X152" s="229" t="s">
        <v>115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116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0" t="s">
        <v>445</v>
      </c>
      <c r="D153" s="268"/>
      <c r="E153" s="268"/>
      <c r="F153" s="268"/>
      <c r="G153" s="268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305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55" t="s">
        <v>446</v>
      </c>
      <c r="D154" s="231"/>
      <c r="E154" s="232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118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55" t="s">
        <v>447</v>
      </c>
      <c r="D155" s="231"/>
      <c r="E155" s="232">
        <v>140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118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0">
        <v>30</v>
      </c>
      <c r="B156" s="241" t="s">
        <v>448</v>
      </c>
      <c r="C156" s="254" t="s">
        <v>449</v>
      </c>
      <c r="D156" s="242" t="s">
        <v>136</v>
      </c>
      <c r="E156" s="243">
        <v>200</v>
      </c>
      <c r="F156" s="244"/>
      <c r="G156" s="245">
        <f>ROUND(E156*F156,2)</f>
        <v>0</v>
      </c>
      <c r="H156" s="230"/>
      <c r="I156" s="229">
        <f>ROUND(E156*H156,2)</f>
        <v>0</v>
      </c>
      <c r="J156" s="230"/>
      <c r="K156" s="229">
        <f>ROUND(E156*J156,2)</f>
        <v>0</v>
      </c>
      <c r="L156" s="229">
        <v>21</v>
      </c>
      <c r="M156" s="229">
        <f>G156*(1+L156/100)</f>
        <v>0</v>
      </c>
      <c r="N156" s="229">
        <v>9.0000000000000006E-5</v>
      </c>
      <c r="O156" s="229">
        <f>ROUND(E156*N156,2)</f>
        <v>0.02</v>
      </c>
      <c r="P156" s="229">
        <v>0</v>
      </c>
      <c r="Q156" s="229">
        <f>ROUND(E156*P156,2)</f>
        <v>0</v>
      </c>
      <c r="R156" s="229"/>
      <c r="S156" s="229" t="s">
        <v>313</v>
      </c>
      <c r="T156" s="229" t="s">
        <v>303</v>
      </c>
      <c r="U156" s="229">
        <v>0</v>
      </c>
      <c r="V156" s="229">
        <f>ROUND(E156*U156,2)</f>
        <v>0</v>
      </c>
      <c r="W156" s="229"/>
      <c r="X156" s="229" t="s">
        <v>115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116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0" t="s">
        <v>449</v>
      </c>
      <c r="D157" s="268"/>
      <c r="E157" s="268"/>
      <c r="F157" s="268"/>
      <c r="G157" s="268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305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0">
        <v>31</v>
      </c>
      <c r="B158" s="241" t="s">
        <v>450</v>
      </c>
      <c r="C158" s="254" t="s">
        <v>451</v>
      </c>
      <c r="D158" s="242" t="s">
        <v>452</v>
      </c>
      <c r="E158" s="243">
        <v>200</v>
      </c>
      <c r="F158" s="244"/>
      <c r="G158" s="245">
        <f>ROUND(E158*F158,2)</f>
        <v>0</v>
      </c>
      <c r="H158" s="230"/>
      <c r="I158" s="229">
        <f>ROUND(E158*H158,2)</f>
        <v>0</v>
      </c>
      <c r="J158" s="230"/>
      <c r="K158" s="229">
        <f>ROUND(E158*J158,2)</f>
        <v>0</v>
      </c>
      <c r="L158" s="229">
        <v>21</v>
      </c>
      <c r="M158" s="229">
        <f>G158*(1+L158/100)</f>
        <v>0</v>
      </c>
      <c r="N158" s="229">
        <v>4.2999999999999999E-4</v>
      </c>
      <c r="O158" s="229">
        <f>ROUND(E158*N158,2)</f>
        <v>0.09</v>
      </c>
      <c r="P158" s="229">
        <v>0</v>
      </c>
      <c r="Q158" s="229">
        <f>ROUND(E158*P158,2)</f>
        <v>0</v>
      </c>
      <c r="R158" s="229"/>
      <c r="S158" s="229" t="s">
        <v>313</v>
      </c>
      <c r="T158" s="229" t="s">
        <v>303</v>
      </c>
      <c r="U158" s="229">
        <v>0</v>
      </c>
      <c r="V158" s="229">
        <f>ROUND(E158*U158,2)</f>
        <v>0</v>
      </c>
      <c r="W158" s="229"/>
      <c r="X158" s="229" t="s">
        <v>167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168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0" t="s">
        <v>451</v>
      </c>
      <c r="D159" s="268"/>
      <c r="E159" s="268"/>
      <c r="F159" s="268"/>
      <c r="G159" s="268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305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0">
        <v>32</v>
      </c>
      <c r="B160" s="241" t="s">
        <v>453</v>
      </c>
      <c r="C160" s="254" t="s">
        <v>454</v>
      </c>
      <c r="D160" s="242" t="s">
        <v>113</v>
      </c>
      <c r="E160" s="243">
        <v>252</v>
      </c>
      <c r="F160" s="244"/>
      <c r="G160" s="245">
        <f>ROUND(E160*F160,2)</f>
        <v>0</v>
      </c>
      <c r="H160" s="230"/>
      <c r="I160" s="229">
        <f>ROUND(E160*H160,2)</f>
        <v>0</v>
      </c>
      <c r="J160" s="230"/>
      <c r="K160" s="229">
        <f>ROUND(E160*J160,2)</f>
        <v>0</v>
      </c>
      <c r="L160" s="229">
        <v>21</v>
      </c>
      <c r="M160" s="229">
        <f>G160*(1+L160/100)</f>
        <v>0</v>
      </c>
      <c r="N160" s="229">
        <v>0</v>
      </c>
      <c r="O160" s="229">
        <f>ROUND(E160*N160,2)</f>
        <v>0</v>
      </c>
      <c r="P160" s="229">
        <v>0</v>
      </c>
      <c r="Q160" s="229">
        <f>ROUND(E160*P160,2)</f>
        <v>0</v>
      </c>
      <c r="R160" s="229"/>
      <c r="S160" s="229" t="s">
        <v>114</v>
      </c>
      <c r="T160" s="229" t="s">
        <v>303</v>
      </c>
      <c r="U160" s="229">
        <v>0.17699999999999999</v>
      </c>
      <c r="V160" s="229">
        <f>ROUND(E160*U160,2)</f>
        <v>44.6</v>
      </c>
      <c r="W160" s="229"/>
      <c r="X160" s="229" t="s">
        <v>115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116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70" t="s">
        <v>454</v>
      </c>
      <c r="D161" s="268"/>
      <c r="E161" s="268"/>
      <c r="F161" s="268"/>
      <c r="G161" s="268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305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55" t="s">
        <v>455</v>
      </c>
      <c r="D162" s="231"/>
      <c r="E162" s="232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118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55" t="s">
        <v>456</v>
      </c>
      <c r="D163" s="231"/>
      <c r="E163" s="232">
        <v>252</v>
      </c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118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6.4" x14ac:dyDescent="0.25">
      <c r="A164" s="234" t="s">
        <v>109</v>
      </c>
      <c r="B164" s="235" t="s">
        <v>77</v>
      </c>
      <c r="C164" s="253" t="s">
        <v>78</v>
      </c>
      <c r="D164" s="236"/>
      <c r="E164" s="237"/>
      <c r="F164" s="238"/>
      <c r="G164" s="239">
        <f>SUMIF(AG165:AG172,"&lt;&gt;NOR",G165:G172)</f>
        <v>0</v>
      </c>
      <c r="H164" s="233"/>
      <c r="I164" s="233">
        <f>SUM(I165:I172)</f>
        <v>0</v>
      </c>
      <c r="J164" s="233"/>
      <c r="K164" s="233">
        <f>SUM(K165:K172)</f>
        <v>0</v>
      </c>
      <c r="L164" s="233"/>
      <c r="M164" s="233">
        <f>SUM(M165:M172)</f>
        <v>0</v>
      </c>
      <c r="N164" s="233"/>
      <c r="O164" s="233">
        <f>SUM(O165:O172)</f>
        <v>0</v>
      </c>
      <c r="P164" s="233"/>
      <c r="Q164" s="233">
        <f>SUM(Q165:Q172)</f>
        <v>0</v>
      </c>
      <c r="R164" s="233"/>
      <c r="S164" s="233"/>
      <c r="T164" s="233"/>
      <c r="U164" s="233"/>
      <c r="V164" s="233">
        <f>SUM(V165:V172)</f>
        <v>0</v>
      </c>
      <c r="W164" s="233"/>
      <c r="X164" s="233"/>
      <c r="AG164" t="s">
        <v>110</v>
      </c>
    </row>
    <row r="165" spans="1:60" outlineLevel="1" x14ac:dyDescent="0.25">
      <c r="A165" s="240">
        <v>33</v>
      </c>
      <c r="B165" s="241" t="s">
        <v>457</v>
      </c>
      <c r="C165" s="254" t="s">
        <v>458</v>
      </c>
      <c r="D165" s="242" t="s">
        <v>459</v>
      </c>
      <c r="E165" s="243">
        <v>1</v>
      </c>
      <c r="F165" s="244"/>
      <c r="G165" s="245">
        <f>ROUND(E165*F165,2)</f>
        <v>0</v>
      </c>
      <c r="H165" s="230"/>
      <c r="I165" s="229">
        <f>ROUND(E165*H165,2)</f>
        <v>0</v>
      </c>
      <c r="J165" s="230"/>
      <c r="K165" s="229">
        <f>ROUND(E165*J165,2)</f>
        <v>0</v>
      </c>
      <c r="L165" s="229">
        <v>21</v>
      </c>
      <c r="M165" s="229">
        <f>G165*(1+L165/100)</f>
        <v>0</v>
      </c>
      <c r="N165" s="229">
        <v>0</v>
      </c>
      <c r="O165" s="229">
        <f>ROUND(E165*N165,2)</f>
        <v>0</v>
      </c>
      <c r="P165" s="229">
        <v>0</v>
      </c>
      <c r="Q165" s="229">
        <f>ROUND(E165*P165,2)</f>
        <v>0</v>
      </c>
      <c r="R165" s="229"/>
      <c r="S165" s="229" t="s">
        <v>313</v>
      </c>
      <c r="T165" s="229" t="s">
        <v>303</v>
      </c>
      <c r="U165" s="229">
        <v>0</v>
      </c>
      <c r="V165" s="229">
        <f>ROUND(E165*U165,2)</f>
        <v>0</v>
      </c>
      <c r="W165" s="229"/>
      <c r="X165" s="229" t="s">
        <v>115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116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0" t="s">
        <v>460</v>
      </c>
      <c r="D166" s="268"/>
      <c r="E166" s="268"/>
      <c r="F166" s="268"/>
      <c r="G166" s="268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10"/>
      <c r="Z166" s="210"/>
      <c r="AA166" s="210"/>
      <c r="AB166" s="210"/>
      <c r="AC166" s="210"/>
      <c r="AD166" s="210"/>
      <c r="AE166" s="210"/>
      <c r="AF166" s="210"/>
      <c r="AG166" s="210" t="s">
        <v>305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0">
        <v>34</v>
      </c>
      <c r="B167" s="241" t="s">
        <v>461</v>
      </c>
      <c r="C167" s="254" t="s">
        <v>462</v>
      </c>
      <c r="D167" s="242" t="s">
        <v>459</v>
      </c>
      <c r="E167" s="243">
        <v>1</v>
      </c>
      <c r="F167" s="244"/>
      <c r="G167" s="245">
        <f>ROUND(E167*F167,2)</f>
        <v>0</v>
      </c>
      <c r="H167" s="230"/>
      <c r="I167" s="229">
        <f>ROUND(E167*H167,2)</f>
        <v>0</v>
      </c>
      <c r="J167" s="230"/>
      <c r="K167" s="229">
        <f>ROUND(E167*J167,2)</f>
        <v>0</v>
      </c>
      <c r="L167" s="229">
        <v>21</v>
      </c>
      <c r="M167" s="229">
        <f>G167*(1+L167/100)</f>
        <v>0</v>
      </c>
      <c r="N167" s="229">
        <v>0</v>
      </c>
      <c r="O167" s="229">
        <f>ROUND(E167*N167,2)</f>
        <v>0</v>
      </c>
      <c r="P167" s="229">
        <v>0</v>
      </c>
      <c r="Q167" s="229">
        <f>ROUND(E167*P167,2)</f>
        <v>0</v>
      </c>
      <c r="R167" s="229"/>
      <c r="S167" s="229" t="s">
        <v>313</v>
      </c>
      <c r="T167" s="229" t="s">
        <v>303</v>
      </c>
      <c r="U167" s="229">
        <v>0</v>
      </c>
      <c r="V167" s="229">
        <f>ROUND(E167*U167,2)</f>
        <v>0</v>
      </c>
      <c r="W167" s="229"/>
      <c r="X167" s="229" t="s">
        <v>115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116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70" t="s">
        <v>462</v>
      </c>
      <c r="D168" s="268"/>
      <c r="E168" s="268"/>
      <c r="F168" s="268"/>
      <c r="G168" s="268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10"/>
      <c r="Z168" s="210"/>
      <c r="AA168" s="210"/>
      <c r="AB168" s="210"/>
      <c r="AC168" s="210"/>
      <c r="AD168" s="210"/>
      <c r="AE168" s="210"/>
      <c r="AF168" s="210"/>
      <c r="AG168" s="210" t="s">
        <v>305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0">
        <v>35</v>
      </c>
      <c r="B169" s="241" t="s">
        <v>463</v>
      </c>
      <c r="C169" s="254" t="s">
        <v>464</v>
      </c>
      <c r="D169" s="242" t="s">
        <v>459</v>
      </c>
      <c r="E169" s="243">
        <v>1</v>
      </c>
      <c r="F169" s="244"/>
      <c r="G169" s="245">
        <f>ROUND(E169*F169,2)</f>
        <v>0</v>
      </c>
      <c r="H169" s="230"/>
      <c r="I169" s="229">
        <f>ROUND(E169*H169,2)</f>
        <v>0</v>
      </c>
      <c r="J169" s="230"/>
      <c r="K169" s="229">
        <f>ROUND(E169*J169,2)</f>
        <v>0</v>
      </c>
      <c r="L169" s="229">
        <v>21</v>
      </c>
      <c r="M169" s="229">
        <f>G169*(1+L169/100)</f>
        <v>0</v>
      </c>
      <c r="N169" s="229">
        <v>0</v>
      </c>
      <c r="O169" s="229">
        <f>ROUND(E169*N169,2)</f>
        <v>0</v>
      </c>
      <c r="P169" s="229">
        <v>0</v>
      </c>
      <c r="Q169" s="229">
        <f>ROUND(E169*P169,2)</f>
        <v>0</v>
      </c>
      <c r="R169" s="229"/>
      <c r="S169" s="229" t="s">
        <v>313</v>
      </c>
      <c r="T169" s="229" t="s">
        <v>303</v>
      </c>
      <c r="U169" s="229">
        <v>0</v>
      </c>
      <c r="V169" s="229">
        <f>ROUND(E169*U169,2)</f>
        <v>0</v>
      </c>
      <c r="W169" s="229"/>
      <c r="X169" s="229" t="s">
        <v>115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116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70" t="s">
        <v>464</v>
      </c>
      <c r="D170" s="268"/>
      <c r="E170" s="268"/>
      <c r="F170" s="268"/>
      <c r="G170" s="268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305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0">
        <v>36</v>
      </c>
      <c r="B171" s="241" t="s">
        <v>465</v>
      </c>
      <c r="C171" s="254" t="s">
        <v>172</v>
      </c>
      <c r="D171" s="242" t="s">
        <v>459</v>
      </c>
      <c r="E171" s="243">
        <v>1</v>
      </c>
      <c r="F171" s="244"/>
      <c r="G171" s="245">
        <f>ROUND(E171*F171,2)</f>
        <v>0</v>
      </c>
      <c r="H171" s="230"/>
      <c r="I171" s="229">
        <f>ROUND(E171*H171,2)</f>
        <v>0</v>
      </c>
      <c r="J171" s="230"/>
      <c r="K171" s="229">
        <f>ROUND(E171*J171,2)</f>
        <v>0</v>
      </c>
      <c r="L171" s="229">
        <v>21</v>
      </c>
      <c r="M171" s="229">
        <f>G171*(1+L171/100)</f>
        <v>0</v>
      </c>
      <c r="N171" s="229">
        <v>0</v>
      </c>
      <c r="O171" s="229">
        <f>ROUND(E171*N171,2)</f>
        <v>0</v>
      </c>
      <c r="P171" s="229">
        <v>0</v>
      </c>
      <c r="Q171" s="229">
        <f>ROUND(E171*P171,2)</f>
        <v>0</v>
      </c>
      <c r="R171" s="229"/>
      <c r="S171" s="229" t="s">
        <v>313</v>
      </c>
      <c r="T171" s="229" t="s">
        <v>303</v>
      </c>
      <c r="U171" s="229">
        <v>0</v>
      </c>
      <c r="V171" s="229">
        <f>ROUND(E171*U171,2)</f>
        <v>0</v>
      </c>
      <c r="W171" s="229"/>
      <c r="X171" s="229" t="s">
        <v>115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116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70" t="s">
        <v>172</v>
      </c>
      <c r="D172" s="268"/>
      <c r="E172" s="268"/>
      <c r="F172" s="268"/>
      <c r="G172" s="268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10"/>
      <c r="Z172" s="210"/>
      <c r="AA172" s="210"/>
      <c r="AB172" s="210"/>
      <c r="AC172" s="210"/>
      <c r="AD172" s="210"/>
      <c r="AE172" s="210"/>
      <c r="AF172" s="210"/>
      <c r="AG172" s="210" t="s">
        <v>305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x14ac:dyDescent="0.25">
      <c r="A173" s="3"/>
      <c r="B173" s="4"/>
      <c r="C173" s="257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v>15</v>
      </c>
      <c r="AF173">
        <v>21</v>
      </c>
      <c r="AG173" t="s">
        <v>96</v>
      </c>
    </row>
    <row r="174" spans="1:60" x14ac:dyDescent="0.25">
      <c r="A174" s="213"/>
      <c r="B174" s="214" t="s">
        <v>31</v>
      </c>
      <c r="C174" s="258"/>
      <c r="D174" s="215"/>
      <c r="E174" s="216"/>
      <c r="F174" s="216"/>
      <c r="G174" s="252">
        <f>G8+G72+G118+G123+G164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f>SUMIF(L7:L172,AE173,G7:G172)</f>
        <v>0</v>
      </c>
      <c r="AF174">
        <f>SUMIF(L7:L172,AF173,G7:G172)</f>
        <v>0</v>
      </c>
      <c r="AG174" t="s">
        <v>297</v>
      </c>
    </row>
    <row r="175" spans="1:60" x14ac:dyDescent="0.25">
      <c r="A175" s="3"/>
      <c r="B175" s="4"/>
      <c r="C175" s="257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60" x14ac:dyDescent="0.25">
      <c r="A176" s="3"/>
      <c r="B176" s="4"/>
      <c r="C176" s="257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33" x14ac:dyDescent="0.25">
      <c r="A177" s="217" t="s">
        <v>298</v>
      </c>
      <c r="B177" s="217"/>
      <c r="C177" s="259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 x14ac:dyDescent="0.25">
      <c r="A178" s="218"/>
      <c r="B178" s="219"/>
      <c r="C178" s="260"/>
      <c r="D178" s="219"/>
      <c r="E178" s="219"/>
      <c r="F178" s="219"/>
      <c r="G178" s="22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G178" t="s">
        <v>299</v>
      </c>
    </row>
    <row r="179" spans="1:33" x14ac:dyDescent="0.25">
      <c r="A179" s="221"/>
      <c r="B179" s="222"/>
      <c r="C179" s="261"/>
      <c r="D179" s="222"/>
      <c r="E179" s="222"/>
      <c r="F179" s="222"/>
      <c r="G179" s="22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5">
      <c r="A180" s="221"/>
      <c r="B180" s="222"/>
      <c r="C180" s="261"/>
      <c r="D180" s="222"/>
      <c r="E180" s="222"/>
      <c r="F180" s="222"/>
      <c r="G180" s="22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5">
      <c r="A181" s="221"/>
      <c r="B181" s="222"/>
      <c r="C181" s="261"/>
      <c r="D181" s="222"/>
      <c r="E181" s="222"/>
      <c r="F181" s="222"/>
      <c r="G181" s="22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5">
      <c r="A182" s="224"/>
      <c r="B182" s="225"/>
      <c r="C182" s="262"/>
      <c r="D182" s="225"/>
      <c r="E182" s="225"/>
      <c r="F182" s="225"/>
      <c r="G182" s="22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33" x14ac:dyDescent="0.25">
      <c r="A183" s="3"/>
      <c r="B183" s="4"/>
      <c r="C183" s="257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5">
      <c r="C184" s="263"/>
      <c r="D184" s="10"/>
      <c r="AG184" t="s">
        <v>300</v>
      </c>
    </row>
    <row r="185" spans="1:33" x14ac:dyDescent="0.25">
      <c r="D185" s="10"/>
    </row>
    <row r="186" spans="1:33" x14ac:dyDescent="0.25">
      <c r="D186" s="10"/>
    </row>
    <row r="187" spans="1:33" x14ac:dyDescent="0.25">
      <c r="D187" s="10"/>
    </row>
    <row r="188" spans="1:33" x14ac:dyDescent="0.25">
      <c r="D188" s="10"/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6">
    <mergeCell ref="C159:G159"/>
    <mergeCell ref="C161:G161"/>
    <mergeCell ref="C166:G166"/>
    <mergeCell ref="C168:G168"/>
    <mergeCell ref="C170:G170"/>
    <mergeCell ref="C172:G172"/>
    <mergeCell ref="C143:G143"/>
    <mergeCell ref="C144:G144"/>
    <mergeCell ref="C145:G145"/>
    <mergeCell ref="C149:G149"/>
    <mergeCell ref="C153:G153"/>
    <mergeCell ref="C157:G157"/>
    <mergeCell ref="C125:G125"/>
    <mergeCell ref="C129:G129"/>
    <mergeCell ref="C133:G133"/>
    <mergeCell ref="C134:G134"/>
    <mergeCell ref="C135:G135"/>
    <mergeCell ref="C139:G139"/>
    <mergeCell ref="C108:G108"/>
    <mergeCell ref="C109:G109"/>
    <mergeCell ref="C110:G110"/>
    <mergeCell ref="C111:G111"/>
    <mergeCell ref="C115:G115"/>
    <mergeCell ref="C120:G120"/>
    <mergeCell ref="C96:G96"/>
    <mergeCell ref="C97:G97"/>
    <mergeCell ref="C98:G98"/>
    <mergeCell ref="C99:G99"/>
    <mergeCell ref="C100:G100"/>
    <mergeCell ref="C104:G104"/>
    <mergeCell ref="C87:G87"/>
    <mergeCell ref="C88:G88"/>
    <mergeCell ref="C89:G89"/>
    <mergeCell ref="C90:G90"/>
    <mergeCell ref="C91:G91"/>
    <mergeCell ref="C95:G95"/>
    <mergeCell ref="C80:G80"/>
    <mergeCell ref="C81:G81"/>
    <mergeCell ref="C82:G82"/>
    <mergeCell ref="C84:G84"/>
    <mergeCell ref="C85:G85"/>
    <mergeCell ref="C86:G86"/>
    <mergeCell ref="C74:G74"/>
    <mergeCell ref="C75:G75"/>
    <mergeCell ref="C76:G76"/>
    <mergeCell ref="C77:G77"/>
    <mergeCell ref="C78:G78"/>
    <mergeCell ref="C79:G79"/>
    <mergeCell ref="C49:G49"/>
    <mergeCell ref="C54:G54"/>
    <mergeCell ref="C59:G59"/>
    <mergeCell ref="C61:G61"/>
    <mergeCell ref="C66:G66"/>
    <mergeCell ref="C68:G68"/>
    <mergeCell ref="C34:G34"/>
    <mergeCell ref="C36:G36"/>
    <mergeCell ref="C38:G38"/>
    <mergeCell ref="C40:G40"/>
    <mergeCell ref="C42:G42"/>
    <mergeCell ref="C47:G47"/>
    <mergeCell ref="C21:G21"/>
    <mergeCell ref="C25:G25"/>
    <mergeCell ref="C26:G26"/>
    <mergeCell ref="C27:G27"/>
    <mergeCell ref="C32:G32"/>
    <mergeCell ref="C33:G33"/>
    <mergeCell ref="A1:G1"/>
    <mergeCell ref="C2:G2"/>
    <mergeCell ref="C3:G3"/>
    <mergeCell ref="C4:G4"/>
    <mergeCell ref="A177:C177"/>
    <mergeCell ref="A178:G182"/>
    <mergeCell ref="C10:G10"/>
    <mergeCell ref="C11:G11"/>
    <mergeCell ref="C12:G12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001 1 Pol</vt:lpstr>
      <vt:lpstr>002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 Pol'!Názvy_tisku</vt:lpstr>
      <vt:lpstr>'002 2 Pol'!Názvy_tisku</vt:lpstr>
      <vt:lpstr>oadresa</vt:lpstr>
      <vt:lpstr>Stavba!Objednatel</vt:lpstr>
      <vt:lpstr>Stavba!Objekt</vt:lpstr>
      <vt:lpstr>'001 1 Pol'!Oblast_tisku</vt:lpstr>
      <vt:lpstr>'002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Dočkal</dc:creator>
  <cp:lastModifiedBy>Miloslav Dočkal</cp:lastModifiedBy>
  <cp:lastPrinted>2019-03-19T12:27:02Z</cp:lastPrinted>
  <dcterms:created xsi:type="dcterms:W3CDTF">2009-04-08T07:15:50Z</dcterms:created>
  <dcterms:modified xsi:type="dcterms:W3CDTF">2021-05-26T15:24:40Z</dcterms:modified>
</cp:coreProperties>
</file>